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roiwa\Desktop\新経費計画書(消費税増税)\"/>
    </mc:Choice>
  </mc:AlternateContent>
  <bookViews>
    <workbookView xWindow="0" yWindow="0" windowWidth="16530" windowHeight="12105"/>
  </bookViews>
  <sheets>
    <sheet name="臨床契約単位（機器）" sheetId="1" r:id="rId1"/>
    <sheet name="臨床症例単位（機器）" sheetId="2" r:id="rId2"/>
    <sheet name="臨床負担軽減（機器）" sheetId="3" r:id="rId3"/>
    <sheet name="臨床脱落（機器）" sheetId="4" r:id="rId4"/>
    <sheet name="臨床契約単位（機器）変更" sheetId="5" r:id="rId5"/>
  </sheets>
  <calcPr calcId="162913"/>
</workbook>
</file>

<file path=xl/calcChain.xml><?xml version="1.0" encoding="utf-8"?>
<calcChain xmlns="http://schemas.openxmlformats.org/spreadsheetml/2006/main">
  <c r="V36" i="5" l="1"/>
  <c r="V33" i="5"/>
  <c r="V31" i="5"/>
  <c r="V28" i="4"/>
  <c r="V26" i="4"/>
  <c r="V30" i="2"/>
  <c r="V28" i="2"/>
  <c r="V38" i="1"/>
  <c r="V35" i="1"/>
  <c r="V34" i="1"/>
  <c r="V33" i="1"/>
  <c r="V31" i="1"/>
  <c r="V31" i="2"/>
  <c r="V26" i="3"/>
  <c r="V27" i="3"/>
  <c r="W28" i="3"/>
  <c r="V37" i="5"/>
  <c r="W39" i="5"/>
  <c r="V29" i="4"/>
  <c r="W31" i="4"/>
  <c r="W32" i="4"/>
  <c r="V33" i="4"/>
  <c r="V34" i="4"/>
  <c r="V39" i="1"/>
  <c r="W41" i="1"/>
  <c r="W29" i="3"/>
  <c r="V30" i="3"/>
  <c r="V31" i="3"/>
  <c r="W42" i="1"/>
  <c r="V43" i="1"/>
  <c r="V44" i="1"/>
  <c r="W40" i="5"/>
  <c r="V41" i="5"/>
  <c r="V42" i="5"/>
  <c r="W33" i="2"/>
  <c r="W34" i="2"/>
  <c r="V35" i="2"/>
  <c r="V36" i="2"/>
</calcChain>
</file>

<file path=xl/sharedStrings.xml><?xml version="1.0" encoding="utf-8"?>
<sst xmlns="http://schemas.openxmlformats.org/spreadsheetml/2006/main" count="279" uniqueCount="126">
  <si>
    <t>整理番号</t>
    <rPh sb="0" eb="2">
      <t>セイリ</t>
    </rPh>
    <rPh sb="2" eb="4">
      <t>バンゴウ</t>
    </rPh>
    <phoneticPr fontId="2"/>
  </si>
  <si>
    <t>区分</t>
    <rPh sb="0" eb="2">
      <t>クブン</t>
    </rPh>
    <phoneticPr fontId="2"/>
  </si>
  <si>
    <t>■製造販売後臨床試験</t>
    <rPh sb="1" eb="3">
      <t>セイゾウ</t>
    </rPh>
    <rPh sb="3" eb="6">
      <t>ハンバイゴ</t>
    </rPh>
    <rPh sb="6" eb="10">
      <t>リンショウシケン</t>
    </rPh>
    <phoneticPr fontId="2"/>
  </si>
  <si>
    <t>■医療機器</t>
    <rPh sb="1" eb="3">
      <t>イリョウ</t>
    </rPh>
    <rPh sb="3" eb="5">
      <t>キキ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</si>
  <si>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</si>
  <si>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</si>
  <si>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</si>
  <si>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</si>
  <si>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製造販売後臨床試験経費計画書（医療機器）</t>
    <rPh sb="0" eb="2">
      <t>セイゾウ</t>
    </rPh>
    <rPh sb="2" eb="4">
      <t>ハンバイ</t>
    </rPh>
    <rPh sb="4" eb="5">
      <t>ゴ</t>
    </rPh>
    <rPh sb="5" eb="7">
      <t>リンショウ</t>
    </rPh>
    <rPh sb="7" eb="9">
      <t>シケン</t>
    </rPh>
    <rPh sb="9" eb="11">
      <t>ケイヒ</t>
    </rPh>
    <rPh sb="11" eb="13">
      <t>ケイカク</t>
    </rPh>
    <rPh sb="13" eb="14">
      <t>ショ</t>
    </rPh>
    <rPh sb="15" eb="17">
      <t>イリョウ</t>
    </rPh>
    <rPh sb="17" eb="19">
      <t>キキ</t>
    </rPh>
    <phoneticPr fontId="2"/>
  </si>
  <si>
    <t>【 契約単位で算定する経費 】</t>
    <rPh sb="2" eb="4">
      <t>ケイヤク</t>
    </rPh>
    <rPh sb="4" eb="6">
      <t>タンイ</t>
    </rPh>
    <rPh sb="7" eb="9">
      <t>サンテイ</t>
    </rPh>
    <rPh sb="11" eb="13">
      <t>ケイヒ</t>
    </rPh>
    <phoneticPr fontId="2"/>
  </si>
  <si>
    <t>病　院　長　　殿　</t>
    <rPh sb="0" eb="1">
      <t>ヤマイ</t>
    </rPh>
    <rPh sb="2" eb="3">
      <t>イン</t>
    </rPh>
    <rPh sb="4" eb="5">
      <t>チョウ</t>
    </rPh>
    <rPh sb="7" eb="8">
      <t>ドノ</t>
    </rPh>
    <phoneticPr fontId="2"/>
  </si>
  <si>
    <t>1.</t>
    <phoneticPr fontId="2"/>
  </si>
  <si>
    <t>臨床試験課題名</t>
    <rPh sb="0" eb="2">
      <t>リンショウ</t>
    </rPh>
    <rPh sb="2" eb="4">
      <t>シケン</t>
    </rPh>
    <rPh sb="4" eb="6">
      <t>カダイ</t>
    </rPh>
    <rPh sb="6" eb="7">
      <t>メイ</t>
    </rPh>
    <phoneticPr fontId="2"/>
  </si>
  <si>
    <t>2.</t>
    <phoneticPr fontId="2"/>
  </si>
  <si>
    <t>臨床試験依頼者</t>
    <rPh sb="0" eb="2">
      <t>リンショウ</t>
    </rPh>
    <rPh sb="2" eb="4">
      <t>シケン</t>
    </rPh>
    <rPh sb="4" eb="7">
      <t>イライシャ</t>
    </rPh>
    <phoneticPr fontId="2"/>
  </si>
  <si>
    <t>3.</t>
    <phoneticPr fontId="2"/>
  </si>
  <si>
    <t>診療科長</t>
    <rPh sb="0" eb="3">
      <t>シンリョウカ</t>
    </rPh>
    <rPh sb="3" eb="4">
      <t>チョウ</t>
    </rPh>
    <phoneticPr fontId="2"/>
  </si>
  <si>
    <t>印</t>
    <rPh sb="0" eb="1">
      <t>イン</t>
    </rPh>
    <phoneticPr fontId="2"/>
  </si>
  <si>
    <t>4.</t>
    <phoneticPr fontId="2"/>
  </si>
  <si>
    <t>目標症例数</t>
    <rPh sb="0" eb="2">
      <t>モクヒョウ</t>
    </rPh>
    <rPh sb="2" eb="5">
      <t>ショウレイスウ</t>
    </rPh>
    <phoneticPr fontId="2"/>
  </si>
  <si>
    <t>症例</t>
    <rPh sb="0" eb="2">
      <t>ショウレイ</t>
    </rPh>
    <phoneticPr fontId="2"/>
  </si>
  <si>
    <t>ポイント数</t>
    <rPh sb="4" eb="5">
      <t>スウ</t>
    </rPh>
    <phoneticPr fontId="2"/>
  </si>
  <si>
    <t>初回実施計画月数</t>
    <rPh sb="0" eb="2">
      <t>ショカイ</t>
    </rPh>
    <rPh sb="2" eb="4">
      <t>ジッシ</t>
    </rPh>
    <rPh sb="4" eb="6">
      <t>ケイカク</t>
    </rPh>
    <rPh sb="6" eb="7">
      <t>ツキ</t>
    </rPh>
    <rPh sb="7" eb="8">
      <t>スウ</t>
    </rPh>
    <phoneticPr fontId="2"/>
  </si>
  <si>
    <t>ヶ月</t>
    <rPh sb="1" eb="2">
      <t>ゲツ</t>
    </rPh>
    <phoneticPr fontId="2"/>
  </si>
  <si>
    <t>臨床試験に要する経費</t>
    <rPh sb="0" eb="2">
      <t>リンショウ</t>
    </rPh>
    <rPh sb="2" eb="4">
      <t>シケン</t>
    </rPh>
    <rPh sb="5" eb="6">
      <t>ヨウ</t>
    </rPh>
    <rPh sb="8" eb="10">
      <t>ケイヒ</t>
    </rPh>
    <phoneticPr fontId="2"/>
  </si>
  <si>
    <t>項　　　　　目</t>
    <rPh sb="0" eb="1">
      <t>コウ</t>
    </rPh>
    <rPh sb="6" eb="7">
      <t>メ</t>
    </rPh>
    <phoneticPr fontId="2"/>
  </si>
  <si>
    <t>算出内訳</t>
    <rPh sb="0" eb="2">
      <t>サンシュツ</t>
    </rPh>
    <rPh sb="2" eb="4">
      <t>ウチワケ</t>
    </rPh>
    <phoneticPr fontId="2"/>
  </si>
  <si>
    <t>金　額（円）</t>
    <rPh sb="0" eb="1">
      <t>キン</t>
    </rPh>
    <rPh sb="2" eb="3">
      <t>ガク</t>
    </rPh>
    <rPh sb="4" eb="5">
      <t>エン</t>
    </rPh>
    <phoneticPr fontId="2"/>
  </si>
  <si>
    <t>旅   費</t>
    <rPh sb="0" eb="1">
      <t>タビ</t>
    </rPh>
    <rPh sb="4" eb="5">
      <t>ヒ</t>
    </rPh>
    <phoneticPr fontId="2"/>
  </si>
  <si>
    <t>要・不要</t>
    <rPh sb="0" eb="1">
      <t>ヨウ</t>
    </rPh>
    <rPh sb="2" eb="4">
      <t>フヨウ</t>
    </rPh>
    <phoneticPr fontId="2"/>
  </si>
  <si>
    <t>※</t>
    <phoneticPr fontId="2"/>
  </si>
  <si>
    <t>別紙報告会等旅行計画表のとおり</t>
    <rPh sb="0" eb="2">
      <t>ベッシ</t>
    </rPh>
    <rPh sb="2" eb="4">
      <t>ホウコク</t>
    </rPh>
    <rPh sb="4" eb="5">
      <t>カイ</t>
    </rPh>
    <rPh sb="5" eb="6">
      <t>トウ</t>
    </rPh>
    <rPh sb="6" eb="8">
      <t>リョコウ</t>
    </rPh>
    <rPh sb="8" eb="11">
      <t>ケイカクヒョウ</t>
    </rPh>
    <phoneticPr fontId="2"/>
  </si>
  <si>
    <t>直接経費</t>
    <rPh sb="0" eb="2">
      <t>チョクセツ</t>
    </rPh>
    <rPh sb="2" eb="4">
      <t>ケイヒ</t>
    </rPh>
    <phoneticPr fontId="2"/>
  </si>
  <si>
    <t>症例発表等</t>
    <rPh sb="0" eb="2">
      <t>ショウレイ</t>
    </rPh>
    <rPh sb="2" eb="4">
      <t>ハッピョウ</t>
    </rPh>
    <rPh sb="4" eb="5">
      <t>トウ</t>
    </rPh>
    <phoneticPr fontId="2"/>
  </si>
  <si>
    <t>※</t>
    <phoneticPr fontId="2"/>
  </si>
  <si>
    <t>別紙ポイント算出表のとおり</t>
    <rPh sb="0" eb="2">
      <t>ベッシ</t>
    </rPh>
    <rPh sb="6" eb="8">
      <t>サンシュツ</t>
    </rPh>
    <rPh sb="8" eb="9">
      <t>ヒョウ</t>
    </rPh>
    <phoneticPr fontId="2"/>
  </si>
  <si>
    <t>研究経費</t>
    <rPh sb="0" eb="2">
      <t>ケンキュウ</t>
    </rPh>
    <rPh sb="2" eb="4">
      <t>ケイヒ</t>
    </rPh>
    <phoneticPr fontId="2"/>
  </si>
  <si>
    <t>審査等経費</t>
    <rPh sb="0" eb="2">
      <t>シンサ</t>
    </rPh>
    <rPh sb="2" eb="3">
      <t>トウ</t>
    </rPh>
    <rPh sb="3" eb="5">
      <t>ケイヒ</t>
    </rPh>
    <phoneticPr fontId="2"/>
  </si>
  <si>
    <t>1契約につき200,000円＋消費税額</t>
    <rPh sb="1" eb="3">
      <t>ケイヤク</t>
    </rPh>
    <rPh sb="13" eb="14">
      <t>エン</t>
    </rPh>
    <rPh sb="15" eb="18">
      <t>ショウヒゼイ</t>
    </rPh>
    <rPh sb="18" eb="19">
      <t>ガク</t>
    </rPh>
    <phoneticPr fontId="2"/>
  </si>
  <si>
    <t>管理的経費</t>
    <rPh sb="0" eb="3">
      <t>カンリテキ</t>
    </rPh>
    <rPh sb="3" eb="5">
      <t>ケイヒ</t>
    </rPh>
    <phoneticPr fontId="2"/>
  </si>
  <si>
    <t>臨床試験契約準備経費</t>
    <rPh sb="0" eb="2">
      <t>リンショウ</t>
    </rPh>
    <rPh sb="2" eb="4">
      <t>シケン</t>
    </rPh>
    <rPh sb="4" eb="6">
      <t>ケイヤク</t>
    </rPh>
    <rPh sb="6" eb="8">
      <t>ジュンビ</t>
    </rPh>
    <rPh sb="8" eb="10">
      <t>ケイヒ</t>
    </rPh>
    <phoneticPr fontId="2"/>
  </si>
  <si>
    <t>1契約につき50,000円＋消費税額</t>
    <rPh sb="1" eb="3">
      <t>ケイヤク</t>
    </rPh>
    <rPh sb="12" eb="13">
      <t>エン</t>
    </rPh>
    <rPh sb="14" eb="17">
      <t>ショウヒゼイ</t>
    </rPh>
    <rPh sb="17" eb="18">
      <t>ガク</t>
    </rPh>
    <phoneticPr fontId="2"/>
  </si>
  <si>
    <t>臨床試験機器管理経費</t>
    <rPh sb="0" eb="4">
      <t>リンショウシケン</t>
    </rPh>
    <rPh sb="4" eb="6">
      <t>キキ</t>
    </rPh>
    <rPh sb="6" eb="8">
      <t>カンリ</t>
    </rPh>
    <rPh sb="8" eb="10">
      <t>ケイヒ</t>
    </rPh>
    <phoneticPr fontId="2"/>
  </si>
  <si>
    <t>※</t>
    <phoneticPr fontId="2"/>
  </si>
  <si>
    <t>備品費</t>
    <rPh sb="0" eb="3">
      <t>ビヒンヒ</t>
    </rPh>
    <phoneticPr fontId="2"/>
  </si>
  <si>
    <t>当該機械器具の購入金額</t>
    <rPh sb="0" eb="2">
      <t>トウガイ</t>
    </rPh>
    <rPh sb="2" eb="4">
      <t>キカイ</t>
    </rPh>
    <rPh sb="4" eb="6">
      <t>キグ</t>
    </rPh>
    <rPh sb="7" eb="9">
      <t>コウニュウ</t>
    </rPh>
    <rPh sb="9" eb="11">
      <t>キンガク</t>
    </rPh>
    <phoneticPr fontId="2"/>
  </si>
  <si>
    <t>施設運営費</t>
    <rPh sb="0" eb="2">
      <t>シセツ</t>
    </rPh>
    <rPh sb="2" eb="5">
      <t>ウンエイヒ</t>
    </rPh>
    <phoneticPr fontId="2"/>
  </si>
  <si>
    <t>10,000円×初回実施計画月数＋消費税額</t>
    <rPh sb="6" eb="7">
      <t>エン</t>
    </rPh>
    <rPh sb="8" eb="10">
      <t>ショカイ</t>
    </rPh>
    <rPh sb="10" eb="12">
      <t>ジッシ</t>
    </rPh>
    <rPh sb="12" eb="14">
      <t>ケイカク</t>
    </rPh>
    <rPh sb="14" eb="16">
      <t>ツキスウ</t>
    </rPh>
    <rPh sb="17" eb="20">
      <t>ショウヒゼイ</t>
    </rPh>
    <rPh sb="20" eb="21">
      <t>ガク</t>
    </rPh>
    <phoneticPr fontId="2"/>
  </si>
  <si>
    <t>管理費</t>
    <rPh sb="0" eb="3">
      <t>カンリヒ</t>
    </rPh>
    <phoneticPr fontId="2"/>
  </si>
  <si>
    <t>（旅費＋症例発表等研究経費＋審査等経費＋臨床試験契約準備経費＋臨床試験機器管理経費＋備品費＋施設運営費）×20％</t>
    <rPh sb="1" eb="3">
      <t>リョヒ</t>
    </rPh>
    <rPh sb="20" eb="22">
      <t>リンショウ</t>
    </rPh>
    <rPh sb="22" eb="24">
      <t>シケン</t>
    </rPh>
    <rPh sb="24" eb="26">
      <t>ケイヤク</t>
    </rPh>
    <rPh sb="26" eb="28">
      <t>ジュンビ</t>
    </rPh>
    <rPh sb="28" eb="30">
      <t>ケイヒ</t>
    </rPh>
    <rPh sb="31" eb="35">
      <t>リンショウシケン</t>
    </rPh>
    <rPh sb="35" eb="37">
      <t>キキ</t>
    </rPh>
    <rPh sb="37" eb="39">
      <t>カンリ</t>
    </rPh>
    <rPh sb="39" eb="40">
      <t>ケイ</t>
    </rPh>
    <rPh sb="40" eb="41">
      <t>ヒ</t>
    </rPh>
    <rPh sb="42" eb="44">
      <t>ビヒン</t>
    </rPh>
    <rPh sb="44" eb="45">
      <t>ヒ</t>
    </rPh>
    <rPh sb="46" eb="48">
      <t>シセツ</t>
    </rPh>
    <rPh sb="48" eb="51">
      <t>ウンエイヒ</t>
    </rPh>
    <phoneticPr fontId="2"/>
  </si>
  <si>
    <t>小計</t>
    <rPh sb="0" eb="2">
      <t>ショウケイ</t>
    </rPh>
    <phoneticPr fontId="2"/>
  </si>
  <si>
    <t>直接経費の合計</t>
    <rPh sb="0" eb="2">
      <t>チョクセツ</t>
    </rPh>
    <rPh sb="2" eb="4">
      <t>ケイヒ</t>
    </rPh>
    <rPh sb="5" eb="7">
      <t>ゴウケイ</t>
    </rPh>
    <phoneticPr fontId="2"/>
  </si>
  <si>
    <t>①</t>
    <phoneticPr fontId="2"/>
  </si>
  <si>
    <t>間接経費</t>
    <rPh sb="0" eb="2">
      <t>カンセツ</t>
    </rPh>
    <rPh sb="2" eb="4">
      <t>ケイヒ</t>
    </rPh>
    <phoneticPr fontId="2"/>
  </si>
  <si>
    <t>上記直接経費の30％</t>
    <rPh sb="0" eb="2">
      <t>ジョウキ</t>
    </rPh>
    <rPh sb="2" eb="4">
      <t>チョクセツ</t>
    </rPh>
    <rPh sb="4" eb="6">
      <t>ケイヒ</t>
    </rPh>
    <phoneticPr fontId="2"/>
  </si>
  <si>
    <t>②</t>
    <phoneticPr fontId="2"/>
  </si>
  <si>
    <t>合計</t>
    <rPh sb="0" eb="2">
      <t>ゴウケイ</t>
    </rPh>
    <phoneticPr fontId="2"/>
  </si>
  <si>
    <t>契約単位で算定する経費</t>
    <rPh sb="0" eb="2">
      <t>ケイヤク</t>
    </rPh>
    <rPh sb="2" eb="4">
      <t>タンイ</t>
    </rPh>
    <rPh sb="5" eb="7">
      <t>サンテイ</t>
    </rPh>
    <rPh sb="9" eb="11">
      <t>ケイヒ</t>
    </rPh>
    <phoneticPr fontId="2"/>
  </si>
  <si>
    <t>注）</t>
    <rPh sb="0" eb="1">
      <t>チュウ</t>
    </rPh>
    <phoneticPr fontId="2"/>
  </si>
  <si>
    <t>1</t>
    <phoneticPr fontId="2"/>
  </si>
  <si>
    <t>「旅費」は国内旅行に限る。</t>
    <rPh sb="1" eb="3">
      <t>リョヒ</t>
    </rPh>
    <rPh sb="5" eb="7">
      <t>コクナイ</t>
    </rPh>
    <rPh sb="7" eb="9">
      <t>リョコウ</t>
    </rPh>
    <rPh sb="10" eb="11">
      <t>カギ</t>
    </rPh>
    <phoneticPr fontId="2"/>
  </si>
  <si>
    <t>2</t>
    <phoneticPr fontId="2"/>
  </si>
  <si>
    <t>「旅費」については、必要か否かを○囲みにて選択すること。</t>
    <rPh sb="1" eb="3">
      <t>リョヒ</t>
    </rPh>
    <rPh sb="10" eb="12">
      <t>ヒツヨウ</t>
    </rPh>
    <rPh sb="13" eb="14">
      <t>イナ</t>
    </rPh>
    <rPh sb="17" eb="18">
      <t>カコ</t>
    </rPh>
    <rPh sb="21" eb="23">
      <t>センタク</t>
    </rPh>
    <phoneticPr fontId="2"/>
  </si>
  <si>
    <t>【 症例単位で算定する経費 】</t>
    <rPh sb="2" eb="4">
      <t>ショウレイ</t>
    </rPh>
    <rPh sb="4" eb="6">
      <t>タンイ</t>
    </rPh>
    <rPh sb="7" eb="9">
      <t>サンテイ</t>
    </rPh>
    <rPh sb="11" eb="13">
      <t>ケイヒ</t>
    </rPh>
    <phoneticPr fontId="2"/>
  </si>
  <si>
    <t>実施症例数</t>
    <rPh sb="0" eb="2">
      <t>ジッシ</t>
    </rPh>
    <rPh sb="2" eb="5">
      <t>ショウレイスウ</t>
    </rPh>
    <phoneticPr fontId="2"/>
  </si>
  <si>
    <t>項目</t>
    <rPh sb="0" eb="2">
      <t>コウモク</t>
    </rPh>
    <phoneticPr fontId="2"/>
  </si>
  <si>
    <t>臨床試験</t>
    <rPh sb="0" eb="4">
      <t>リンショウシケン</t>
    </rPh>
    <phoneticPr fontId="2"/>
  </si>
  <si>
    <t>Ｃ　Ｒ　Ｃ　経　費</t>
    <rPh sb="6" eb="7">
      <t>キョウ</t>
    </rPh>
    <rPh sb="8" eb="9">
      <t>ヒ</t>
    </rPh>
    <phoneticPr fontId="2"/>
  </si>
  <si>
    <t>500,000円×実施症例数＋消費税額</t>
    <rPh sb="7" eb="8">
      <t>エン</t>
    </rPh>
    <rPh sb="9" eb="11">
      <t>ジッシ</t>
    </rPh>
    <rPh sb="11" eb="13">
      <t>ショウレイ</t>
    </rPh>
    <rPh sb="13" eb="14">
      <t>スウ</t>
    </rPh>
    <rPh sb="15" eb="18">
      <t>ショウヒゼイ</t>
    </rPh>
    <rPh sb="18" eb="19">
      <t>ガク</t>
    </rPh>
    <phoneticPr fontId="2"/>
  </si>
  <si>
    <t>（臨床試験研究経費＋CRC経費）×20％</t>
    <rPh sb="1" eb="3">
      <t>リンショウ</t>
    </rPh>
    <rPh sb="3" eb="5">
      <t>シケン</t>
    </rPh>
    <rPh sb="5" eb="7">
      <t>ケンキュウ</t>
    </rPh>
    <rPh sb="7" eb="9">
      <t>ケイヒ</t>
    </rPh>
    <rPh sb="13" eb="15">
      <t>ケイヒ</t>
    </rPh>
    <phoneticPr fontId="2"/>
  </si>
  <si>
    <t>症例単位で算定する経費</t>
    <rPh sb="0" eb="2">
      <t>ショウレイ</t>
    </rPh>
    <rPh sb="2" eb="4">
      <t>タンイ</t>
    </rPh>
    <rPh sb="5" eb="7">
      <t>サンテイ</t>
    </rPh>
    <rPh sb="9" eb="11">
      <t>ケイヒ</t>
    </rPh>
    <phoneticPr fontId="2"/>
  </si>
  <si>
    <t>【 被験者負担軽減経費 】</t>
    <rPh sb="2" eb="5">
      <t>ヒケンシャ</t>
    </rPh>
    <rPh sb="5" eb="7">
      <t>フタン</t>
    </rPh>
    <rPh sb="7" eb="9">
      <t>ケイゲン</t>
    </rPh>
    <rPh sb="9" eb="11">
      <t>ケイヒ</t>
    </rPh>
    <phoneticPr fontId="2"/>
  </si>
  <si>
    <t>臨床試験課題名</t>
    <rPh sb="0" eb="4">
      <t>リンショウシケン</t>
    </rPh>
    <rPh sb="4" eb="6">
      <t>カダイ</t>
    </rPh>
    <rPh sb="6" eb="7">
      <t>メイ</t>
    </rPh>
    <phoneticPr fontId="2"/>
  </si>
  <si>
    <t>臨床試験依頼者</t>
    <rPh sb="0" eb="4">
      <t>リンショウシケン</t>
    </rPh>
    <rPh sb="4" eb="7">
      <t>イライシャ</t>
    </rPh>
    <phoneticPr fontId="2"/>
  </si>
  <si>
    <t>4.</t>
    <phoneticPr fontId="2"/>
  </si>
  <si>
    <t>来院回数</t>
    <rPh sb="0" eb="2">
      <t>ライイン</t>
    </rPh>
    <rPh sb="2" eb="4">
      <t>カイスウ</t>
    </rPh>
    <phoneticPr fontId="2"/>
  </si>
  <si>
    <t>回</t>
    <rPh sb="0" eb="1">
      <t>カイ</t>
    </rPh>
    <phoneticPr fontId="2"/>
  </si>
  <si>
    <t>（西暦　　　　年　　月分）</t>
    <rPh sb="1" eb="3">
      <t>セイレキ</t>
    </rPh>
    <rPh sb="7" eb="8">
      <t>ネン</t>
    </rPh>
    <rPh sb="10" eb="11">
      <t>ガツ</t>
    </rPh>
    <rPh sb="11" eb="12">
      <t>ブン</t>
    </rPh>
    <phoneticPr fontId="2"/>
  </si>
  <si>
    <t>5.</t>
    <phoneticPr fontId="2"/>
  </si>
  <si>
    <t>臨床試験に要する経費</t>
    <rPh sb="0" eb="4">
      <t>リンショウシケン</t>
    </rPh>
    <rPh sb="5" eb="6">
      <t>ヨウ</t>
    </rPh>
    <rPh sb="8" eb="10">
      <t>ケイヒ</t>
    </rPh>
    <phoneticPr fontId="2"/>
  </si>
  <si>
    <t>項　　　　目</t>
    <rPh sb="0" eb="1">
      <t>コウ</t>
    </rPh>
    <rPh sb="5" eb="6">
      <t>メ</t>
    </rPh>
    <phoneticPr fontId="2"/>
  </si>
  <si>
    <t>被験者負担軽減経費</t>
    <rPh sb="0" eb="3">
      <t>ヒケンシャ</t>
    </rPh>
    <rPh sb="3" eb="5">
      <t>フタン</t>
    </rPh>
    <rPh sb="5" eb="7">
      <t>ケイゲン</t>
    </rPh>
    <rPh sb="7" eb="9">
      <t>ケイヒ</t>
    </rPh>
    <phoneticPr fontId="2"/>
  </si>
  <si>
    <t>7,000円×来院回数</t>
    <rPh sb="5" eb="6">
      <t>エン</t>
    </rPh>
    <rPh sb="7" eb="9">
      <t>ライイン</t>
    </rPh>
    <rPh sb="9" eb="11">
      <t>カイスウ</t>
    </rPh>
    <phoneticPr fontId="2"/>
  </si>
  <si>
    <t>被験者負担軽減経費×20％</t>
    <rPh sb="0" eb="3">
      <t>ヒケンシャ</t>
    </rPh>
    <rPh sb="3" eb="5">
      <t>フタン</t>
    </rPh>
    <rPh sb="5" eb="7">
      <t>ケイゲン</t>
    </rPh>
    <rPh sb="7" eb="9">
      <t>ケイヒ</t>
    </rPh>
    <phoneticPr fontId="2"/>
  </si>
  <si>
    <t>【 症例単位で算定する経費 】 (脱落症例）</t>
    <rPh sb="2" eb="4">
      <t>ショウレイ</t>
    </rPh>
    <rPh sb="4" eb="6">
      <t>タンイ</t>
    </rPh>
    <rPh sb="7" eb="9">
      <t>サンテイ</t>
    </rPh>
    <rPh sb="11" eb="13">
      <t>ケイヒ</t>
    </rPh>
    <rPh sb="17" eb="20">
      <t>ダツラクショウ</t>
    </rPh>
    <rPh sb="20" eb="21">
      <t>レイ</t>
    </rPh>
    <phoneticPr fontId="2"/>
  </si>
  <si>
    <t>脱落症例数</t>
    <rPh sb="0" eb="2">
      <t>ダツラク</t>
    </rPh>
    <rPh sb="2" eb="5">
      <t>ショウレイスウ</t>
    </rPh>
    <phoneticPr fontId="2"/>
  </si>
  <si>
    <t>25,000円×脱落症例数＋消費税額</t>
    <rPh sb="6" eb="7">
      <t>エン</t>
    </rPh>
    <rPh sb="8" eb="10">
      <t>ダツラク</t>
    </rPh>
    <rPh sb="10" eb="13">
      <t>ショウレイスウ</t>
    </rPh>
    <rPh sb="14" eb="17">
      <t>ショウヒゼイ</t>
    </rPh>
    <rPh sb="17" eb="18">
      <t>ガク</t>
    </rPh>
    <phoneticPr fontId="2"/>
  </si>
  <si>
    <t>10,000円×脱落症例数＋消費税額</t>
    <rPh sb="6" eb="7">
      <t>エン</t>
    </rPh>
    <rPh sb="8" eb="10">
      <t>ダツラク</t>
    </rPh>
    <rPh sb="10" eb="12">
      <t>ショウレイ</t>
    </rPh>
    <rPh sb="12" eb="13">
      <t>スウ</t>
    </rPh>
    <rPh sb="14" eb="17">
      <t>ショウヒゼイ</t>
    </rPh>
    <rPh sb="17" eb="18">
      <t>ガク</t>
    </rPh>
    <phoneticPr fontId="2"/>
  </si>
  <si>
    <t>症例単位で算定する経費　（脱落症例）</t>
    <rPh sb="0" eb="2">
      <t>ショウレイ</t>
    </rPh>
    <rPh sb="2" eb="4">
      <t>タンイ</t>
    </rPh>
    <rPh sb="5" eb="7">
      <t>サンテイ</t>
    </rPh>
    <rPh sb="9" eb="11">
      <t>ケイヒ</t>
    </rPh>
    <rPh sb="13" eb="16">
      <t>ダツラクショウ</t>
    </rPh>
    <rPh sb="16" eb="17">
      <t>レイ</t>
    </rPh>
    <phoneticPr fontId="2"/>
  </si>
  <si>
    <t>【 契約単位で算定する経費 】 (変更契約）</t>
    <rPh sb="2" eb="4">
      <t>ケイヤク</t>
    </rPh>
    <rPh sb="4" eb="6">
      <t>タンイ</t>
    </rPh>
    <rPh sb="7" eb="9">
      <t>サンテイ</t>
    </rPh>
    <rPh sb="11" eb="13">
      <t>ケイヒ</t>
    </rPh>
    <phoneticPr fontId="2"/>
  </si>
  <si>
    <t>追加症例数</t>
    <rPh sb="0" eb="2">
      <t>ツイカ</t>
    </rPh>
    <rPh sb="2" eb="5">
      <t>ショウレイスウ</t>
    </rPh>
    <phoneticPr fontId="2"/>
  </si>
  <si>
    <t>追加実施計画月数</t>
    <rPh sb="0" eb="2">
      <t>ツイカ</t>
    </rPh>
    <rPh sb="2" eb="4">
      <t>ジッシ</t>
    </rPh>
    <rPh sb="4" eb="6">
      <t>ケイカク</t>
    </rPh>
    <rPh sb="6" eb="7">
      <t>ツキ</t>
    </rPh>
    <rPh sb="7" eb="8">
      <t>スウ</t>
    </rPh>
    <phoneticPr fontId="2"/>
  </si>
  <si>
    <t>臨床試験機器管理経費</t>
    <rPh sb="0" eb="2">
      <t>リンショウ</t>
    </rPh>
    <rPh sb="2" eb="4">
      <t>シケン</t>
    </rPh>
    <rPh sb="4" eb="6">
      <t>キキ</t>
    </rPh>
    <rPh sb="6" eb="8">
      <t>カンリ</t>
    </rPh>
    <rPh sb="8" eb="10">
      <t>ケイヒ</t>
    </rPh>
    <phoneticPr fontId="2"/>
  </si>
  <si>
    <t>10,000円×追加実施計画月数＋消費税額</t>
    <rPh sb="6" eb="7">
      <t>エン</t>
    </rPh>
    <rPh sb="8" eb="10">
      <t>ツイカ</t>
    </rPh>
    <rPh sb="10" eb="12">
      <t>ジッシ</t>
    </rPh>
    <rPh sb="12" eb="14">
      <t>ケイカク</t>
    </rPh>
    <rPh sb="14" eb="16">
      <t>ツキスウ</t>
    </rPh>
    <rPh sb="17" eb="20">
      <t>ショウヒゼイ</t>
    </rPh>
    <rPh sb="20" eb="21">
      <t>ガク</t>
    </rPh>
    <phoneticPr fontId="2"/>
  </si>
  <si>
    <t>（旅費＋症例発表等研究経費＋臨床試験機器管理経費＋備品費＋施設運営費）×20％</t>
    <rPh sb="1" eb="3">
      <t>リョヒ</t>
    </rPh>
    <rPh sb="14" eb="18">
      <t>リンショウシケン</t>
    </rPh>
    <rPh sb="18" eb="20">
      <t>キキ</t>
    </rPh>
    <rPh sb="20" eb="22">
      <t>カンリ</t>
    </rPh>
    <rPh sb="22" eb="23">
      <t>ケイ</t>
    </rPh>
    <rPh sb="23" eb="24">
      <t>ヒ</t>
    </rPh>
    <rPh sb="25" eb="27">
      <t>ビヒン</t>
    </rPh>
    <rPh sb="27" eb="28">
      <t>ヒ</t>
    </rPh>
    <rPh sb="29" eb="31">
      <t>シセツ</t>
    </rPh>
    <rPh sb="31" eb="34">
      <t>ウンエイヒ</t>
    </rPh>
    <phoneticPr fontId="2"/>
  </si>
  <si>
    <t>契約単位で算定する経費　（変更契約）</t>
    <rPh sb="0" eb="2">
      <t>ケイヤク</t>
    </rPh>
    <rPh sb="2" eb="4">
      <t>タンイ</t>
    </rPh>
    <rPh sb="5" eb="7">
      <t>サンテイ</t>
    </rPh>
    <rPh sb="9" eb="11">
      <t>ケイヒ</t>
    </rPh>
    <rPh sb="13" eb="15">
      <t>ヘンコウ</t>
    </rPh>
    <rPh sb="15" eb="17">
      <t>ケイヤク</t>
    </rPh>
    <phoneticPr fontId="2"/>
  </si>
  <si>
    <t>5.</t>
    <phoneticPr fontId="2"/>
  </si>
  <si>
    <t>ポイント，</t>
    <phoneticPr fontId="2"/>
  </si>
  <si>
    <t>ポイント</t>
    <phoneticPr fontId="2"/>
  </si>
  <si>
    <t>6.</t>
    <phoneticPr fontId="2"/>
  </si>
  <si>
    <t>7.</t>
    <phoneticPr fontId="2"/>
  </si>
  <si>
    <t>※</t>
    <phoneticPr fontId="2"/>
  </si>
  <si>
    <t>①＋②</t>
    <phoneticPr fontId="2"/>
  </si>
  <si>
    <t>5.</t>
    <phoneticPr fontId="2"/>
  </si>
  <si>
    <t>ポイント，</t>
    <phoneticPr fontId="2"/>
  </si>
  <si>
    <t>ポイント</t>
    <phoneticPr fontId="2"/>
  </si>
  <si>
    <t>6.</t>
    <phoneticPr fontId="2"/>
  </si>
  <si>
    <t>①＋②</t>
    <phoneticPr fontId="2"/>
  </si>
  <si>
    <t>①＋②</t>
    <phoneticPr fontId="2"/>
  </si>
  <si>
    <t>5.</t>
    <phoneticPr fontId="2"/>
  </si>
  <si>
    <t>①＋②</t>
    <phoneticPr fontId="2"/>
  </si>
  <si>
    <t>5.</t>
    <phoneticPr fontId="2"/>
  </si>
  <si>
    <t>ポイント，</t>
    <phoneticPr fontId="2"/>
  </si>
  <si>
    <t>ポイント</t>
    <phoneticPr fontId="2"/>
  </si>
  <si>
    <t>6.</t>
    <phoneticPr fontId="2"/>
  </si>
  <si>
    <t>7.</t>
    <phoneticPr fontId="2"/>
  </si>
  <si>
    <t>①＋②</t>
    <phoneticPr fontId="2"/>
  </si>
  <si>
    <t>1</t>
    <phoneticPr fontId="2"/>
  </si>
  <si>
    <t>Ａ～F…</t>
    <phoneticPr fontId="2"/>
  </si>
  <si>
    <t>G～J…</t>
    <phoneticPr fontId="2"/>
  </si>
  <si>
    <t>ポイント数（G～J）×0.8×6,000円＋消費税額</t>
    <rPh sb="4" eb="5">
      <t>スウ</t>
    </rPh>
    <rPh sb="20" eb="21">
      <t>エン</t>
    </rPh>
    <rPh sb="22" eb="25">
      <t>ショウヒゼイ</t>
    </rPh>
    <rPh sb="25" eb="26">
      <t>ガク</t>
    </rPh>
    <phoneticPr fontId="2"/>
  </si>
  <si>
    <t>ポイント数（A～F）×1,000円×目標症例数＋消費税額</t>
    <rPh sb="4" eb="5">
      <t>スウ</t>
    </rPh>
    <rPh sb="16" eb="17">
      <t>エン</t>
    </rPh>
    <rPh sb="18" eb="20">
      <t>モクヒョウ</t>
    </rPh>
    <rPh sb="20" eb="22">
      <t>ショウレイ</t>
    </rPh>
    <rPh sb="22" eb="23">
      <t>スウ</t>
    </rPh>
    <rPh sb="24" eb="27">
      <t>ショウヒゼイ</t>
    </rPh>
    <rPh sb="27" eb="28">
      <t>ガク</t>
    </rPh>
    <phoneticPr fontId="2"/>
  </si>
  <si>
    <t>G～J…</t>
    <phoneticPr fontId="2"/>
  </si>
  <si>
    <t>ポイント数（A～F）×0.8×6,000円×実施症例数＋消費税額</t>
    <rPh sb="4" eb="5">
      <t>スウ</t>
    </rPh>
    <rPh sb="20" eb="21">
      <t>エン</t>
    </rPh>
    <rPh sb="22" eb="24">
      <t>ジッシ</t>
    </rPh>
    <rPh sb="24" eb="26">
      <t>ショウレイ</t>
    </rPh>
    <rPh sb="26" eb="27">
      <t>スウ</t>
    </rPh>
    <rPh sb="28" eb="31">
      <t>ショウヒゼイ</t>
    </rPh>
    <rPh sb="31" eb="32">
      <t>ガク</t>
    </rPh>
    <phoneticPr fontId="2"/>
  </si>
  <si>
    <t>Ａ～F…</t>
    <phoneticPr fontId="2"/>
  </si>
  <si>
    <t>ポイント数（A～F）×1,000円×追加症例数＋消費税額</t>
    <rPh sb="4" eb="5">
      <t>スウ</t>
    </rPh>
    <rPh sb="16" eb="17">
      <t>エン</t>
    </rPh>
    <rPh sb="18" eb="20">
      <t>ツイカ</t>
    </rPh>
    <rPh sb="20" eb="22">
      <t>ショウレイ</t>
    </rPh>
    <rPh sb="22" eb="23">
      <t>スウ</t>
    </rPh>
    <rPh sb="24" eb="27">
      <t>ショウヒゼイ</t>
    </rPh>
    <rPh sb="27" eb="28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</si>
</sst>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6"/>
      <name val="ＭＳ 明朝"/>
      <family val="1"/>
      <charset val="128"/>
    </font>
    <font>
      <b/>
      <sz val="13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3" fillId="0" borderId="1" xfId="0" applyFont="1" applyBorder="1" applyAlignment="1">
      <alignment vertical="center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4" fillId="0" borderId="0" xfId="0" applyFont="1" applyAlignment="1"/>
    <xf numFmtId="0" fontId="4" fillId="0" borderId="0" xfId="0" applyFont="1" applyBorder="1" applyAlignment="1">
      <alignment horizontal="right"/>
    </xf>
    <xf numFmtId="0" fontId="6" fillId="0" borderId="0" xfId="0" applyFont="1" applyFill="1" applyAlignment="1"/>
    <xf numFmtId="0" fontId="6" fillId="0" borderId="0" xfId="0" applyFont="1" applyFill="1" applyAlignment="1">
      <alignment horizontal="distributed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49" fontId="9" fillId="0" borderId="12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9" xfId="0" applyFont="1" applyBorder="1" applyAlignment="1"/>
    <xf numFmtId="0" fontId="9" fillId="0" borderId="7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7" xfId="0" applyFont="1" applyBorder="1"/>
    <xf numFmtId="49" fontId="9" fillId="0" borderId="6" xfId="0" applyNumberFormat="1" applyFont="1" applyBorder="1" applyAlignment="1">
      <alignment vertical="center"/>
    </xf>
    <xf numFmtId="0" fontId="9" fillId="0" borderId="7" xfId="0" applyFont="1" applyBorder="1" applyAlignment="1">
      <alignment vertical="center" shrinkToFit="1" readingOrder="1"/>
    </xf>
    <xf numFmtId="0" fontId="4" fillId="0" borderId="15" xfId="0" applyFont="1" applyBorder="1"/>
    <xf numFmtId="0" fontId="0" fillId="0" borderId="15" xfId="0" applyBorder="1" applyAlignment="1"/>
    <xf numFmtId="0" fontId="9" fillId="0" borderId="11" xfId="0" applyFont="1" applyBorder="1"/>
    <xf numFmtId="0" fontId="4" fillId="0" borderId="16" xfId="0" applyFont="1" applyBorder="1"/>
    <xf numFmtId="0" fontId="0" fillId="0" borderId="16" xfId="0" applyBorder="1" applyAlignment="1"/>
    <xf numFmtId="0" fontId="9" fillId="0" borderId="17" xfId="0" applyFont="1" applyBorder="1"/>
    <xf numFmtId="0" fontId="4" fillId="0" borderId="18" xfId="0" applyFont="1" applyBorder="1"/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38" fontId="4" fillId="0" borderId="21" xfId="1" applyFont="1" applyBorder="1" applyAlignment="1">
      <alignment horizontal="left" vertical="center"/>
    </xf>
    <xf numFmtId="0" fontId="4" fillId="0" borderId="21" xfId="0" applyFont="1" applyBorder="1"/>
    <xf numFmtId="49" fontId="4" fillId="0" borderId="0" xfId="0" applyNumberFormat="1" applyFont="1"/>
    <xf numFmtId="49" fontId="4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7" xfId="0" applyFont="1" applyFill="1" applyBorder="1"/>
    <xf numFmtId="49" fontId="9" fillId="0" borderId="6" xfId="0" applyNumberFormat="1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11" xfId="0" applyFont="1" applyFill="1" applyBorder="1"/>
    <xf numFmtId="0" fontId="9" fillId="0" borderId="17" xfId="0" applyFont="1" applyFill="1" applyBorder="1"/>
    <xf numFmtId="0" fontId="4" fillId="0" borderId="18" xfId="0" applyFont="1" applyFill="1" applyBorder="1"/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/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textRotation="255"/>
    </xf>
    <xf numFmtId="0" fontId="9" fillId="0" borderId="9" xfId="0" applyFont="1" applyFill="1" applyBorder="1" applyAlignment="1">
      <alignment vertical="distributed" textRotation="255"/>
    </xf>
    <xf numFmtId="0" fontId="9" fillId="0" borderId="16" xfId="0" applyFont="1" applyFill="1" applyBorder="1" applyAlignment="1">
      <alignment vertical="distributed" textRotation="255"/>
    </xf>
    <xf numFmtId="0" fontId="4" fillId="0" borderId="0" xfId="0" applyFont="1" applyFill="1"/>
    <xf numFmtId="0" fontId="4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6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 readingOrder="1"/>
    </xf>
    <xf numFmtId="0" fontId="9" fillId="0" borderId="8" xfId="0" applyFont="1" applyBorder="1" applyAlignment="1">
      <alignment horizontal="distributed" vertical="center" readingOrder="1"/>
    </xf>
    <xf numFmtId="0" fontId="9" fillId="0" borderId="15" xfId="0" applyFont="1" applyBorder="1" applyAlignment="1">
      <alignment horizontal="center" vertical="distributed"/>
    </xf>
    <xf numFmtId="38" fontId="4" fillId="0" borderId="21" xfId="1" applyFont="1" applyBorder="1" applyAlignment="1">
      <alignment horizontal="right" vertical="center"/>
    </xf>
    <xf numFmtId="38" fontId="4" fillId="0" borderId="20" xfId="1" applyFont="1" applyBorder="1" applyAlignment="1">
      <alignment horizontal="right" vertical="center"/>
    </xf>
    <xf numFmtId="38" fontId="4" fillId="0" borderId="22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 wrapText="1"/>
    </xf>
    <xf numFmtId="0" fontId="0" fillId="0" borderId="14" xfId="0" applyBorder="1"/>
    <xf numFmtId="0" fontId="0" fillId="0" borderId="11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38" fontId="4" fillId="0" borderId="20" xfId="1" applyFont="1" applyBorder="1" applyAlignment="1">
      <alignment vertical="center"/>
    </xf>
    <xf numFmtId="38" fontId="4" fillId="0" borderId="22" xfId="1" applyFont="1" applyBorder="1" applyAlignment="1">
      <alignment vertical="center"/>
    </xf>
    <xf numFmtId="38" fontId="4" fillId="0" borderId="19" xfId="1" applyFont="1" applyBorder="1" applyAlignment="1">
      <alignment horizontal="right" vertical="center"/>
    </xf>
    <xf numFmtId="0" fontId="9" fillId="0" borderId="10" xfId="0" applyFont="1" applyFill="1" applyBorder="1" applyAlignment="1">
      <alignment horizontal="distributed" vertical="center"/>
    </xf>
    <xf numFmtId="0" fontId="0" fillId="0" borderId="12" xfId="0" applyBorder="1"/>
    <xf numFmtId="0" fontId="0" fillId="0" borderId="5" xfId="0" applyBorder="1"/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38" fontId="4" fillId="0" borderId="6" xfId="1" applyFont="1" applyBorder="1" applyAlignment="1">
      <alignment horizontal="right" vertical="center"/>
    </xf>
    <xf numFmtId="0" fontId="0" fillId="0" borderId="8" xfId="0" applyBorder="1"/>
    <xf numFmtId="0" fontId="0" fillId="0" borderId="7" xfId="0" applyBorder="1"/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10" xfId="1" applyFont="1" applyBorder="1" applyAlignment="1">
      <alignment horizontal="right" vertical="center"/>
    </xf>
    <xf numFmtId="0" fontId="0" fillId="0" borderId="13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8" xfId="0" applyFont="1" applyBorder="1" applyAlignment="1">
      <alignment horizontal="left" vertical="center" wrapText="1" shrinkToFit="1"/>
    </xf>
    <xf numFmtId="0" fontId="4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5" xfId="0" applyFont="1" applyBorder="1" applyAlignment="1">
      <alignment horizontal="left" vertical="center"/>
    </xf>
    <xf numFmtId="38" fontId="4" fillId="0" borderId="10" xfId="1" applyFont="1" applyBorder="1" applyAlignment="1">
      <alignment vertical="center"/>
    </xf>
    <xf numFmtId="0" fontId="4" fillId="0" borderId="20" xfId="0" applyFont="1" applyBorder="1" applyAlignment="1">
      <alignment horizontal="distributed" vertical="center" shrinkToFit="1"/>
    </xf>
    <xf numFmtId="0" fontId="9" fillId="0" borderId="20" xfId="0" applyFont="1" applyBorder="1" applyAlignment="1">
      <alignment horizontal="distributed" vertical="center"/>
    </xf>
    <xf numFmtId="0" fontId="0" fillId="0" borderId="20" xfId="0" applyBorder="1"/>
    <xf numFmtId="0" fontId="0" fillId="0" borderId="22" xfId="0" applyBorder="1"/>
    <xf numFmtId="0" fontId="9" fillId="0" borderId="10" xfId="0" applyFont="1" applyBorder="1" applyAlignment="1">
      <alignment horizontal="distributed" vertical="center"/>
    </xf>
    <xf numFmtId="0" fontId="9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distributed" vertical="center"/>
    </xf>
    <xf numFmtId="0" fontId="4" fillId="0" borderId="5" xfId="0" applyFont="1" applyFill="1" applyBorder="1" applyAlignment="1">
      <alignment horizontal="center" vertical="center"/>
    </xf>
    <xf numFmtId="38" fontId="4" fillId="0" borderId="8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14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center" vertical="center" textRotation="255"/>
    </xf>
    <xf numFmtId="0" fontId="10" fillId="0" borderId="15" xfId="0" applyFont="1" applyFill="1" applyBorder="1" applyAlignment="1">
      <alignment horizontal="center" vertical="center" textRotation="255"/>
    </xf>
    <xf numFmtId="0" fontId="10" fillId="0" borderId="16" xfId="0" applyFont="1" applyFill="1" applyBorder="1" applyAlignment="1">
      <alignment horizontal="center" vertical="center" textRotation="255"/>
    </xf>
    <xf numFmtId="0" fontId="9" fillId="0" borderId="8" xfId="0" applyFont="1" applyFill="1" applyBorder="1" applyAlignment="1">
      <alignment horizontal="distributed" vertical="center"/>
    </xf>
    <xf numFmtId="0" fontId="9" fillId="0" borderId="5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distributed" vertical="center" shrinkToFit="1"/>
    </xf>
    <xf numFmtId="0" fontId="9" fillId="0" borderId="20" xfId="0" applyFont="1" applyFill="1" applyBorder="1" applyAlignment="1">
      <alignment horizontal="distributed" vertical="center"/>
    </xf>
    <xf numFmtId="0" fontId="9" fillId="0" borderId="15" xfId="0" applyFont="1" applyBorder="1" applyAlignment="1">
      <alignment horizontal="center" vertical="distributed" textRotation="255"/>
    </xf>
    <xf numFmtId="38" fontId="4" fillId="0" borderId="14" xfId="1" applyFont="1" applyBorder="1" applyAlignment="1">
      <alignment horizontal="right" vertical="center" wrapText="1"/>
    </xf>
    <xf numFmtId="38" fontId="4" fillId="0" borderId="11" xfId="1" applyFont="1" applyBorder="1" applyAlignment="1">
      <alignment horizontal="right" vertical="center" wrapText="1"/>
    </xf>
    <xf numFmtId="38" fontId="4" fillId="0" borderId="26" xfId="1" applyFont="1" applyBorder="1" applyAlignment="1">
      <alignment horizontal="right" vertical="center" wrapText="1"/>
    </xf>
    <xf numFmtId="38" fontId="4" fillId="0" borderId="0" xfId="1" applyFont="1" applyBorder="1" applyAlignment="1">
      <alignment horizontal="right" vertical="center" wrapText="1"/>
    </xf>
    <xf numFmtId="38" fontId="4" fillId="0" borderId="17" xfId="1" applyFont="1" applyBorder="1" applyAlignment="1">
      <alignment horizontal="right" vertical="center" wrapText="1"/>
    </xf>
    <xf numFmtId="0" fontId="10" fillId="0" borderId="9" xfId="0" applyFont="1" applyBorder="1" applyAlignment="1">
      <alignment horizontal="center" vertical="distributed" textRotation="255"/>
    </xf>
    <xf numFmtId="0" fontId="10" fillId="0" borderId="16" xfId="0" applyFont="1" applyBorder="1" applyAlignment="1">
      <alignment horizontal="center" vertical="distributed" textRotation="255"/>
    </xf>
    <xf numFmtId="38" fontId="4" fillId="0" borderId="14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0" fontId="9" fillId="0" borderId="27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textRotation="255"/>
    </xf>
    <xf numFmtId="0" fontId="9" fillId="0" borderId="15" xfId="0" applyFont="1" applyFill="1" applyBorder="1" applyAlignment="1">
      <alignment horizontal="center" vertical="center" textRotation="255"/>
    </xf>
    <xf numFmtId="0" fontId="9" fillId="0" borderId="16" xfId="0" applyFont="1" applyFill="1" applyBorder="1" applyAlignment="1">
      <alignment horizontal="center" vertical="center" textRotation="255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9" fillId="0" borderId="7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distributed" textRotation="255"/>
    </xf>
    <xf numFmtId="0" fontId="9" fillId="0" borderId="26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38" fontId="4" fillId="0" borderId="12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76200</xdr:colOff>
      <xdr:row>18</xdr:row>
      <xdr:rowOff>47625</xdr:rowOff>
    </xdr:from>
    <xdr:to>
      <xdr:col>14</xdr:col>
      <xdr:colOff>219075</xdr:colOff>
      <xdr:row>18</xdr:row>
      <xdr:rowOff>190500</xdr:rowOff>
    </xdr:to>
    <xdr:sp macro="" textlink="">
      <xdr:nvSpPr>
        <xdr:cNvPr id="1034" name="Oval 1"/>
        <xdr:cNvSpPr>
          <a:spLocks noChangeArrowheads="1"/>
        </xdr:cNvSpPr>
      </xdr:nvSpPr>
      <xdr:spPr bwMode="auto">
        <a:xfrm>
          <a:off x="4038600" y="3086100"/>
          <a:ext cx="142875" cy="142875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29</xdr:row>
      <xdr:rowOff>9525</xdr:rowOff>
    </xdr:from>
    <xdr:to>
      <xdr:col>7</xdr:col>
      <xdr:colOff>171450</xdr:colOff>
      <xdr:row>29</xdr:row>
      <xdr:rowOff>295275</xdr:rowOff>
    </xdr:to>
    <xdr:sp macro="" textlink="">
      <xdr:nvSpPr>
        <xdr:cNvPr id="1035" name="Oval 2"/>
        <xdr:cNvSpPr>
          <a:spLocks noChangeArrowheads="1"/>
        </xdr:cNvSpPr>
      </xdr:nvSpPr>
      <xdr:spPr bwMode="auto">
        <a:xfrm>
          <a:off x="1828800" y="4781550"/>
          <a:ext cx="371475" cy="2857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76200</xdr:colOff>
      <xdr:row>18</xdr:row>
      <xdr:rowOff>47625</xdr:rowOff>
    </xdr:from>
    <xdr:to>
      <xdr:col>14</xdr:col>
      <xdr:colOff>219075</xdr:colOff>
      <xdr:row>18</xdr:row>
      <xdr:rowOff>190500</xdr:rowOff>
    </xdr:to>
    <xdr:sp macro="" textlink="">
      <xdr:nvSpPr>
        <xdr:cNvPr id="1036" name="Oval 3"/>
        <xdr:cNvSpPr>
          <a:spLocks noChangeArrowheads="1"/>
        </xdr:cNvSpPr>
      </xdr:nvSpPr>
      <xdr:spPr bwMode="auto">
        <a:xfrm>
          <a:off x="4038600" y="3086100"/>
          <a:ext cx="142875" cy="142875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76200</xdr:colOff>
      <xdr:row>18</xdr:row>
      <xdr:rowOff>47625</xdr:rowOff>
    </xdr:from>
    <xdr:to>
      <xdr:col>14</xdr:col>
      <xdr:colOff>219075</xdr:colOff>
      <xdr:row>18</xdr:row>
      <xdr:rowOff>190500</xdr:rowOff>
    </xdr:to>
    <xdr:sp macro="" textlink="">
      <xdr:nvSpPr>
        <xdr:cNvPr id="2055" name="Oval 1"/>
        <xdr:cNvSpPr>
          <a:spLocks noChangeArrowheads="1"/>
        </xdr:cNvSpPr>
      </xdr:nvSpPr>
      <xdr:spPr bwMode="auto">
        <a:xfrm>
          <a:off x="3943350" y="3086100"/>
          <a:ext cx="142875" cy="142875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76200</xdr:colOff>
      <xdr:row>18</xdr:row>
      <xdr:rowOff>47625</xdr:rowOff>
    </xdr:from>
    <xdr:to>
      <xdr:col>14</xdr:col>
      <xdr:colOff>219075</xdr:colOff>
      <xdr:row>18</xdr:row>
      <xdr:rowOff>190500</xdr:rowOff>
    </xdr:to>
    <xdr:sp macro="" textlink="">
      <xdr:nvSpPr>
        <xdr:cNvPr id="2056" name="Oval 2"/>
        <xdr:cNvSpPr>
          <a:spLocks noChangeArrowheads="1"/>
        </xdr:cNvSpPr>
      </xdr:nvSpPr>
      <xdr:spPr bwMode="auto">
        <a:xfrm>
          <a:off x="3943350" y="3086100"/>
          <a:ext cx="142875" cy="142875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76200</xdr:colOff>
      <xdr:row>18</xdr:row>
      <xdr:rowOff>47625</xdr:rowOff>
    </xdr:from>
    <xdr:to>
      <xdr:col>14</xdr:col>
      <xdr:colOff>219075</xdr:colOff>
      <xdr:row>18</xdr:row>
      <xdr:rowOff>190500</xdr:rowOff>
    </xdr:to>
    <xdr:sp macro="" textlink="">
      <xdr:nvSpPr>
        <xdr:cNvPr id="3085" name="Oval 1"/>
        <xdr:cNvSpPr>
          <a:spLocks noChangeArrowheads="1"/>
        </xdr:cNvSpPr>
      </xdr:nvSpPr>
      <xdr:spPr bwMode="auto">
        <a:xfrm>
          <a:off x="3943350" y="3086100"/>
          <a:ext cx="142875" cy="142875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85725</xdr:colOff>
      <xdr:row>29</xdr:row>
      <xdr:rowOff>19050</xdr:rowOff>
    </xdr:from>
    <xdr:to>
      <xdr:col>7</xdr:col>
      <xdr:colOff>161925</xdr:colOff>
      <xdr:row>29</xdr:row>
      <xdr:rowOff>304800</xdr:rowOff>
    </xdr:to>
    <xdr:sp macro="" textlink="">
      <xdr:nvSpPr>
        <xdr:cNvPr id="3086" name="Oval 2"/>
        <xdr:cNvSpPr>
          <a:spLocks noChangeArrowheads="1"/>
        </xdr:cNvSpPr>
      </xdr:nvSpPr>
      <xdr:spPr bwMode="auto">
        <a:xfrm>
          <a:off x="1743075" y="4791075"/>
          <a:ext cx="352425" cy="2857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76200</xdr:colOff>
      <xdr:row>18</xdr:row>
      <xdr:rowOff>47625</xdr:rowOff>
    </xdr:from>
    <xdr:to>
      <xdr:col>14</xdr:col>
      <xdr:colOff>219075</xdr:colOff>
      <xdr:row>18</xdr:row>
      <xdr:rowOff>190500</xdr:rowOff>
    </xdr:to>
    <xdr:sp macro="" textlink="">
      <xdr:nvSpPr>
        <xdr:cNvPr id="3087" name="Oval 3"/>
        <xdr:cNvSpPr>
          <a:spLocks noChangeArrowheads="1"/>
        </xdr:cNvSpPr>
      </xdr:nvSpPr>
      <xdr:spPr bwMode="auto">
        <a:xfrm>
          <a:off x="3943350" y="3086100"/>
          <a:ext cx="142875" cy="142875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76200</xdr:colOff>
      <xdr:row>18</xdr:row>
      <xdr:rowOff>47625</xdr:rowOff>
    </xdr:from>
    <xdr:to>
      <xdr:col>14</xdr:col>
      <xdr:colOff>219075</xdr:colOff>
      <xdr:row>18</xdr:row>
      <xdr:rowOff>190500</xdr:rowOff>
    </xdr:to>
    <xdr:sp macro="" textlink="">
      <xdr:nvSpPr>
        <xdr:cNvPr id="3088" name="Oval 4"/>
        <xdr:cNvSpPr>
          <a:spLocks noChangeArrowheads="1"/>
        </xdr:cNvSpPr>
      </xdr:nvSpPr>
      <xdr:spPr bwMode="auto">
        <a:xfrm>
          <a:off x="3943350" y="3086100"/>
          <a:ext cx="142875" cy="142875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Z55"/>
  <sheetViews>
    <sheetView showGridLines="0" tabSelected="1" workbookViewId="0">
      <selection activeCell="Y19" sqref="Y19"/>
    </sheetView>
  </sheetViews>
  <sheetFormatPr defaultColWidth="3.625" defaultRowHeight="13.5"/>
  <cols>
    <col min="1" max="2" width="3.625" style="2" customWidth="1"/>
    <col min="3" max="7" width="3.875" style="2" customWidth="1"/>
    <col min="8" max="17" width="3.625" style="2" customWidth="1"/>
    <col min="18" max="18" width="2.625" style="2" customWidth="1"/>
    <col min="19" max="26" width="4.125" style="2" customWidth="1"/>
    <col min="27" max="16384" width="3.625" style="2"/>
  </cols>
  <sheetData>
    <row r="1" spans="1:26" ht="15" customHeight="1">
      <c r="A1" s="1"/>
      <c r="S1" s="126" t="s">
        <v>0</v>
      </c>
      <c r="T1" s="127"/>
      <c r="U1" s="131"/>
      <c r="V1" s="131"/>
      <c r="W1" s="131"/>
      <c r="X1" s="131"/>
      <c r="Y1" s="131"/>
      <c r="Z1" s="3"/>
    </row>
    <row r="2" spans="1:26" ht="15" customHeight="1">
      <c r="S2" s="126" t="s">
        <v>1</v>
      </c>
      <c r="T2" s="127"/>
      <c r="U2" s="4" t="s">
        <v>2</v>
      </c>
      <c r="V2" s="5"/>
      <c r="W2" s="6"/>
      <c r="X2" s="6"/>
      <c r="Y2" s="7"/>
      <c r="Z2" s="3"/>
    </row>
    <row r="3" spans="1:26" ht="15" customHeight="1">
      <c r="S3" s="126"/>
      <c r="T3" s="127"/>
      <c r="U3" s="4" t="s">
        <v>3</v>
      </c>
      <c r="V3" s="5"/>
      <c r="W3" s="6"/>
      <c r="X3" s="6"/>
      <c r="Y3" s="7"/>
      <c r="Z3" s="3"/>
    </row>
    <row r="4" spans="1:26" ht="7.5" customHeight="1">
      <c r="S4" s="3"/>
      <c r="T4" s="3"/>
      <c r="U4" s="3"/>
      <c r="V4" s="132"/>
      <c r="W4" s="132"/>
      <c r="X4" s="132"/>
      <c r="Y4" s="132"/>
    </row>
    <row r="5" spans="1:26" ht="13.5" customHeight="1">
      <c r="R5" s="8" t="s">
        <v>4</v>
      </c>
      <c r="S5" s="3"/>
      <c r="U5" s="9" t="s">
        <v>5</v>
      </c>
      <c r="V5" s="9"/>
      <c r="W5" s="9" t="s">
        <v>6</v>
      </c>
      <c r="X5" s="3"/>
      <c r="Y5" s="9" t="s">
        <v>7</v>
      </c>
    </row>
    <row r="6" spans="1:26" ht="13.5" customHeight="1"/>
    <row r="7" spans="1:26" ht="18.75">
      <c r="A7" s="134" t="s">
        <v>8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</row>
    <row r="8" spans="1:26" ht="7.5" customHeight="1">
      <c r="A8" s="10"/>
      <c r="B8" s="10"/>
      <c r="C8" s="10"/>
      <c r="D8" s="1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0"/>
      <c r="V8" s="10"/>
      <c r="W8" s="10"/>
      <c r="X8" s="10"/>
      <c r="Y8" s="10"/>
    </row>
    <row r="9" spans="1:26" ht="15">
      <c r="A9" s="133" t="s">
        <v>9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</row>
    <row r="11" spans="1:26">
      <c r="A11" s="13" t="s">
        <v>10</v>
      </c>
    </row>
    <row r="14" spans="1:26" s="15" customFormat="1" ht="18" customHeight="1">
      <c r="A14" s="14" t="s">
        <v>11</v>
      </c>
      <c r="B14" s="128" t="s">
        <v>12</v>
      </c>
      <c r="C14" s="128"/>
      <c r="D14" s="128"/>
      <c r="E14" s="128"/>
      <c r="F14" s="128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</row>
    <row r="15" spans="1:26" s="15" customFormat="1" ht="18" customHeight="1">
      <c r="A15" s="14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</row>
    <row r="16" spans="1:26" s="15" customFormat="1" ht="5.25" customHeight="1"/>
    <row r="17" spans="1:25" s="15" customFormat="1" ht="18" customHeight="1">
      <c r="A17" s="14" t="s">
        <v>13</v>
      </c>
      <c r="B17" s="128" t="s">
        <v>14</v>
      </c>
      <c r="C17" s="128"/>
      <c r="D17" s="128"/>
      <c r="E17" s="128"/>
      <c r="F17" s="128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5" s="15" customFormat="1" ht="5.25" customHeight="1"/>
    <row r="19" spans="1:25" s="15" customFormat="1" ht="18" customHeight="1">
      <c r="A19" s="14" t="s">
        <v>15</v>
      </c>
      <c r="B19" s="128" t="s">
        <v>16</v>
      </c>
      <c r="C19" s="128"/>
      <c r="D19" s="128"/>
      <c r="E19" s="128"/>
      <c r="F19" s="128"/>
      <c r="H19" s="16"/>
      <c r="I19" s="16"/>
      <c r="J19" s="16"/>
      <c r="K19" s="16"/>
      <c r="L19" s="16"/>
      <c r="M19" s="16"/>
      <c r="N19" s="16"/>
      <c r="O19" s="17" t="s">
        <v>17</v>
      </c>
    </row>
    <row r="20" spans="1:25" s="15" customFormat="1" ht="5.25" customHeight="1"/>
    <row r="21" spans="1:25" s="15" customFormat="1" ht="18" customHeight="1">
      <c r="A21" s="14" t="s">
        <v>18</v>
      </c>
      <c r="B21" s="128" t="s">
        <v>19</v>
      </c>
      <c r="C21" s="128"/>
      <c r="D21" s="128"/>
      <c r="E21" s="128"/>
      <c r="F21" s="128"/>
      <c r="H21" s="130"/>
      <c r="I21" s="130"/>
      <c r="J21" s="130"/>
      <c r="K21" s="130"/>
      <c r="L21" s="15" t="s">
        <v>20</v>
      </c>
    </row>
    <row r="22" spans="1:25" s="15" customFormat="1" ht="5.25" customHeight="1"/>
    <row r="23" spans="1:25" s="15" customFormat="1" ht="18" customHeight="1">
      <c r="A23" s="14" t="s">
        <v>96</v>
      </c>
      <c r="B23" s="128" t="s">
        <v>21</v>
      </c>
      <c r="C23" s="128"/>
      <c r="D23" s="128"/>
      <c r="E23" s="128"/>
      <c r="F23" s="128"/>
      <c r="H23" s="18" t="s">
        <v>118</v>
      </c>
      <c r="J23" s="130"/>
      <c r="K23" s="130"/>
      <c r="L23" s="15" t="s">
        <v>97</v>
      </c>
      <c r="O23" s="19" t="s">
        <v>119</v>
      </c>
      <c r="P23" s="19"/>
      <c r="Q23" s="130"/>
      <c r="R23" s="130"/>
      <c r="S23" s="15" t="s">
        <v>98</v>
      </c>
    </row>
    <row r="24" spans="1:25" s="15" customFormat="1" ht="5.25" customHeight="1">
      <c r="A24" s="14"/>
    </row>
    <row r="25" spans="1:25" s="15" customFormat="1" ht="18" customHeight="1">
      <c r="A25" s="14" t="s">
        <v>99</v>
      </c>
      <c r="B25" s="128" t="s">
        <v>22</v>
      </c>
      <c r="C25" s="128"/>
      <c r="D25" s="128"/>
      <c r="E25" s="128"/>
      <c r="F25" s="128"/>
      <c r="H25" s="130"/>
      <c r="I25" s="130"/>
      <c r="J25" s="130"/>
      <c r="K25" s="130"/>
      <c r="L25" s="15" t="s">
        <v>23</v>
      </c>
    </row>
    <row r="26" spans="1:25" s="15" customFormat="1" ht="5.25" customHeight="1"/>
    <row r="27" spans="1:25" s="15" customFormat="1" ht="18" customHeight="1">
      <c r="A27" s="14" t="s">
        <v>100</v>
      </c>
      <c r="B27" s="15" t="s">
        <v>24</v>
      </c>
      <c r="G27" s="20"/>
      <c r="H27" s="20"/>
      <c r="I27" s="20"/>
      <c r="J27" s="20"/>
      <c r="K27" s="20"/>
      <c r="L27" s="20"/>
      <c r="M27" s="20"/>
    </row>
    <row r="28" spans="1:25" s="15" customFormat="1" ht="5.25" customHeight="1"/>
    <row r="29" spans="1:25" s="15" customFormat="1" ht="20.25" customHeight="1">
      <c r="A29" s="21"/>
      <c r="B29" s="81" t="s">
        <v>25</v>
      </c>
      <c r="C29" s="81"/>
      <c r="D29" s="81"/>
      <c r="E29" s="81"/>
      <c r="F29" s="81"/>
      <c r="G29" s="81"/>
      <c r="H29" s="22"/>
      <c r="I29" s="23"/>
      <c r="J29" s="23"/>
      <c r="K29" s="23"/>
      <c r="L29" s="117" t="s">
        <v>26</v>
      </c>
      <c r="M29" s="117"/>
      <c r="N29" s="117"/>
      <c r="O29" s="117"/>
      <c r="P29" s="117"/>
      <c r="Q29" s="117"/>
      <c r="R29" s="23"/>
      <c r="S29" s="23"/>
      <c r="T29" s="23"/>
      <c r="U29" s="22"/>
      <c r="V29" s="115" t="s">
        <v>27</v>
      </c>
      <c r="W29" s="81"/>
      <c r="X29" s="81"/>
      <c r="Y29" s="116"/>
    </row>
    <row r="30" spans="1:25" s="15" customFormat="1" ht="25.5" customHeight="1">
      <c r="A30" s="24"/>
      <c r="B30" s="25"/>
      <c r="C30" s="82" t="s">
        <v>28</v>
      </c>
      <c r="D30" s="82"/>
      <c r="E30" s="83"/>
      <c r="F30" s="86" t="s">
        <v>29</v>
      </c>
      <c r="G30" s="87"/>
      <c r="H30" s="88"/>
      <c r="I30" s="26" t="s">
        <v>101</v>
      </c>
      <c r="J30" s="27" t="s">
        <v>31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118">
        <v>0</v>
      </c>
      <c r="W30" s="119"/>
      <c r="X30" s="119"/>
      <c r="Y30" s="120"/>
    </row>
    <row r="31" spans="1:25" s="15" customFormat="1" ht="18" customHeight="1">
      <c r="A31" s="96" t="s">
        <v>32</v>
      </c>
      <c r="B31" s="28"/>
      <c r="C31" s="90" t="s">
        <v>33</v>
      </c>
      <c r="D31" s="90"/>
      <c r="E31" s="90"/>
      <c r="F31" s="90"/>
      <c r="G31" s="90"/>
      <c r="H31" s="29"/>
      <c r="I31" s="30" t="s">
        <v>34</v>
      </c>
      <c r="J31" s="19" t="s">
        <v>35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24">
        <f>Q23*0.8*6000*1.1</f>
        <v>0</v>
      </c>
      <c r="W31" s="101"/>
      <c r="X31" s="101"/>
      <c r="Y31" s="102"/>
    </row>
    <row r="32" spans="1:25" s="15" customFormat="1" ht="18" customHeight="1">
      <c r="A32" s="96"/>
      <c r="B32" s="31"/>
      <c r="C32" s="89" t="s">
        <v>36</v>
      </c>
      <c r="D32" s="89"/>
      <c r="E32" s="89"/>
      <c r="F32" s="89"/>
      <c r="G32" s="89"/>
      <c r="H32" s="32"/>
      <c r="I32" s="33" t="s">
        <v>120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110"/>
      <c r="W32" s="111"/>
      <c r="X32" s="111"/>
      <c r="Y32" s="125"/>
    </row>
    <row r="33" spans="1:25" s="15" customFormat="1" ht="25.5" customHeight="1">
      <c r="A33" s="96"/>
      <c r="B33" s="35"/>
      <c r="C33" s="84" t="s">
        <v>37</v>
      </c>
      <c r="D33" s="85"/>
      <c r="E33" s="85"/>
      <c r="F33" s="85"/>
      <c r="G33" s="85"/>
      <c r="H33" s="36"/>
      <c r="I33" s="37" t="s">
        <v>38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18">
        <f>200000*1.1</f>
        <v>220000.00000000003</v>
      </c>
      <c r="W33" s="119"/>
      <c r="X33" s="119"/>
      <c r="Y33" s="120"/>
    </row>
    <row r="34" spans="1:25" s="15" customFormat="1" ht="25.5" customHeight="1">
      <c r="A34" s="96"/>
      <c r="B34" s="96" t="s">
        <v>39</v>
      </c>
      <c r="C34" s="84" t="s">
        <v>40</v>
      </c>
      <c r="D34" s="85"/>
      <c r="E34" s="85"/>
      <c r="F34" s="85"/>
      <c r="G34" s="85"/>
      <c r="H34" s="38"/>
      <c r="I34" s="25" t="s">
        <v>41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123">
        <f>50000*1.1</f>
        <v>55000.000000000007</v>
      </c>
      <c r="W34" s="119"/>
      <c r="X34" s="119"/>
      <c r="Y34" s="120"/>
    </row>
    <row r="35" spans="1:25" s="15" customFormat="1" ht="18" customHeight="1">
      <c r="A35" s="96"/>
      <c r="B35" s="96"/>
      <c r="C35" s="109" t="s">
        <v>42</v>
      </c>
      <c r="D35" s="101"/>
      <c r="E35" s="101"/>
      <c r="F35" s="101"/>
      <c r="G35" s="101"/>
      <c r="H35" s="112"/>
      <c r="I35" s="39" t="s">
        <v>43</v>
      </c>
      <c r="J35" s="40" t="s">
        <v>35</v>
      </c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136">
        <f>J23*1000*H21*1.1</f>
        <v>0</v>
      </c>
      <c r="W35" s="101"/>
      <c r="X35" s="101"/>
      <c r="Y35" s="102"/>
    </row>
    <row r="36" spans="1:25" s="15" customFormat="1" ht="18" customHeight="1">
      <c r="A36" s="96"/>
      <c r="B36" s="96"/>
      <c r="C36" s="110"/>
      <c r="D36" s="111"/>
      <c r="E36" s="111"/>
      <c r="F36" s="111"/>
      <c r="G36" s="111"/>
      <c r="H36" s="113"/>
      <c r="I36" s="31" t="s">
        <v>121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110"/>
      <c r="W36" s="111"/>
      <c r="X36" s="111"/>
      <c r="Y36" s="125"/>
    </row>
    <row r="37" spans="1:25" ht="25.5" customHeight="1">
      <c r="A37" s="96"/>
      <c r="B37" s="96"/>
      <c r="C37" s="84" t="s">
        <v>44</v>
      </c>
      <c r="D37" s="85"/>
      <c r="E37" s="85"/>
      <c r="F37" s="85"/>
      <c r="G37" s="85"/>
      <c r="H37" s="41"/>
      <c r="I37" s="42" t="s">
        <v>45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118">
        <v>0</v>
      </c>
      <c r="W37" s="121"/>
      <c r="X37" s="121"/>
      <c r="Y37" s="122"/>
    </row>
    <row r="38" spans="1:25" ht="25.5" customHeight="1">
      <c r="A38" s="96"/>
      <c r="B38" s="96"/>
      <c r="C38" s="94" t="s">
        <v>46</v>
      </c>
      <c r="D38" s="95"/>
      <c r="E38" s="95"/>
      <c r="F38" s="95"/>
      <c r="G38" s="95"/>
      <c r="H38" s="43"/>
      <c r="I38" s="42" t="s">
        <v>47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118">
        <f>10000*H25*1.1</f>
        <v>0</v>
      </c>
      <c r="W38" s="119"/>
      <c r="X38" s="119"/>
      <c r="Y38" s="120"/>
    </row>
    <row r="39" spans="1:25" ht="21.95" customHeight="1">
      <c r="A39" s="44"/>
      <c r="B39" s="45"/>
      <c r="C39" s="141" t="s">
        <v>48</v>
      </c>
      <c r="D39" s="101"/>
      <c r="E39" s="101"/>
      <c r="F39" s="101"/>
      <c r="G39" s="101"/>
      <c r="H39" s="46"/>
      <c r="I39" s="142" t="s">
        <v>49</v>
      </c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2"/>
      <c r="V39" s="100">
        <f>(V33+V30+V34+V35+V31+V37+V38)*0.2</f>
        <v>55000.000000000015</v>
      </c>
      <c r="W39" s="101"/>
      <c r="X39" s="101"/>
      <c r="Y39" s="102"/>
    </row>
    <row r="40" spans="1:25" ht="21.95" customHeight="1" thickBot="1">
      <c r="A40" s="47"/>
      <c r="B40" s="48"/>
      <c r="C40" s="103"/>
      <c r="D40" s="104"/>
      <c r="E40" s="104"/>
      <c r="F40" s="104"/>
      <c r="G40" s="104"/>
      <c r="H40" s="49"/>
      <c r="I40" s="103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5"/>
      <c r="V40" s="103"/>
      <c r="W40" s="104"/>
      <c r="X40" s="104"/>
      <c r="Y40" s="105"/>
    </row>
    <row r="41" spans="1:25" ht="25.5" customHeight="1" thickBot="1">
      <c r="A41" s="50"/>
      <c r="B41" s="114" t="s">
        <v>50</v>
      </c>
      <c r="C41" s="114"/>
      <c r="D41" s="114"/>
      <c r="E41" s="114"/>
      <c r="F41" s="114"/>
      <c r="G41" s="114"/>
      <c r="H41" s="51"/>
      <c r="I41" s="52"/>
      <c r="J41" s="52"/>
      <c r="K41" s="52"/>
      <c r="L41" s="114" t="s">
        <v>51</v>
      </c>
      <c r="M41" s="114"/>
      <c r="N41" s="114"/>
      <c r="O41" s="114"/>
      <c r="P41" s="114"/>
      <c r="Q41" s="114"/>
      <c r="R41" s="52"/>
      <c r="S41" s="52"/>
      <c r="T41" s="52"/>
      <c r="U41" s="51"/>
      <c r="V41" s="53" t="s">
        <v>52</v>
      </c>
      <c r="W41" s="106">
        <f>SUM(V30:Y40)</f>
        <v>330000.00000000006</v>
      </c>
      <c r="X41" s="106"/>
      <c r="Y41" s="107"/>
    </row>
    <row r="42" spans="1:25" ht="25.5" customHeight="1" thickBot="1">
      <c r="A42" s="54"/>
      <c r="B42" s="138" t="s">
        <v>53</v>
      </c>
      <c r="C42" s="138"/>
      <c r="D42" s="138"/>
      <c r="E42" s="138"/>
      <c r="F42" s="138"/>
      <c r="G42" s="138"/>
      <c r="H42" s="51"/>
      <c r="I42" s="52"/>
      <c r="J42" s="52"/>
      <c r="K42" s="52"/>
      <c r="L42" s="114" t="s">
        <v>54</v>
      </c>
      <c r="M42" s="114"/>
      <c r="N42" s="114"/>
      <c r="O42" s="114"/>
      <c r="P42" s="114"/>
      <c r="Q42" s="114"/>
      <c r="R42" s="52"/>
      <c r="S42" s="52"/>
      <c r="T42" s="52"/>
      <c r="U42" s="51"/>
      <c r="V42" s="52" t="s">
        <v>55</v>
      </c>
      <c r="W42" s="98">
        <f>W41*0.3</f>
        <v>99000.000000000015</v>
      </c>
      <c r="X42" s="98"/>
      <c r="Y42" s="108"/>
    </row>
    <row r="43" spans="1:25" ht="25.5" customHeight="1" thickBot="1">
      <c r="A43" s="50"/>
      <c r="B43" s="137" t="s">
        <v>56</v>
      </c>
      <c r="C43" s="137"/>
      <c r="D43" s="137"/>
      <c r="E43" s="137"/>
      <c r="F43" s="137"/>
      <c r="G43" s="137"/>
      <c r="H43" s="51"/>
      <c r="I43" s="52"/>
      <c r="J43" s="52"/>
      <c r="K43" s="52"/>
      <c r="L43" s="114" t="s">
        <v>102</v>
      </c>
      <c r="M43" s="114"/>
      <c r="N43" s="114"/>
      <c r="O43" s="114"/>
      <c r="P43" s="114"/>
      <c r="Q43" s="114"/>
      <c r="R43" s="52"/>
      <c r="S43" s="52"/>
      <c r="T43" s="52"/>
      <c r="U43" s="51"/>
      <c r="V43" s="97">
        <f>W41+W42</f>
        <v>429000.00000000006</v>
      </c>
      <c r="W43" s="139"/>
      <c r="X43" s="139"/>
      <c r="Y43" s="140"/>
    </row>
    <row r="44" spans="1:25" ht="30" customHeight="1" thickBot="1">
      <c r="A44" s="91" t="s">
        <v>57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3"/>
      <c r="V44" s="97">
        <f>V43</f>
        <v>429000.00000000006</v>
      </c>
      <c r="W44" s="98"/>
      <c r="X44" s="98"/>
      <c r="Y44" s="99"/>
    </row>
    <row r="45" spans="1:25" ht="6" customHeight="1"/>
    <row r="46" spans="1:25" s="15" customFormat="1" ht="18" customHeight="1">
      <c r="A46" s="15" t="s">
        <v>58</v>
      </c>
      <c r="B46" s="14" t="s">
        <v>59</v>
      </c>
      <c r="C46" s="15" t="s">
        <v>60</v>
      </c>
    </row>
    <row r="47" spans="1:25" s="15" customFormat="1" ht="18" customHeight="1">
      <c r="B47" s="14" t="s">
        <v>61</v>
      </c>
      <c r="C47" s="15" t="s">
        <v>62</v>
      </c>
    </row>
    <row r="48" spans="1:25" s="15" customFormat="1" ht="18" customHeight="1">
      <c r="B48" s="14"/>
    </row>
    <row r="49" spans="2:2" s="15" customFormat="1" ht="18" customHeight="1">
      <c r="B49" s="14"/>
    </row>
    <row r="50" spans="2:2">
      <c r="B50" s="55"/>
    </row>
    <row r="51" spans="2:2">
      <c r="B51" s="55"/>
    </row>
    <row r="52" spans="2:2">
      <c r="B52" s="55"/>
    </row>
    <row r="53" spans="2:2">
      <c r="B53" s="55"/>
    </row>
    <row r="54" spans="2:2">
      <c r="B54" s="55"/>
    </row>
    <row r="55" spans="2:2">
      <c r="B55" s="55"/>
    </row>
  </sheetData>
  <mergeCells count="54">
    <mergeCell ref="V35:Y36"/>
    <mergeCell ref="A31:A38"/>
    <mergeCell ref="B43:G43"/>
    <mergeCell ref="B42:G42"/>
    <mergeCell ref="B41:G41"/>
    <mergeCell ref="V43:Y43"/>
    <mergeCell ref="C37:G37"/>
    <mergeCell ref="C39:G40"/>
    <mergeCell ref="I39:U40"/>
    <mergeCell ref="A7:Y7"/>
    <mergeCell ref="B25:F25"/>
    <mergeCell ref="H25:K25"/>
    <mergeCell ref="B17:F17"/>
    <mergeCell ref="H14:X14"/>
    <mergeCell ref="B23:F23"/>
    <mergeCell ref="Q23:R23"/>
    <mergeCell ref="J23:K23"/>
    <mergeCell ref="S1:T1"/>
    <mergeCell ref="S2:T3"/>
    <mergeCell ref="B19:F19"/>
    <mergeCell ref="B21:F21"/>
    <mergeCell ref="H15:X15"/>
    <mergeCell ref="H21:K21"/>
    <mergeCell ref="U1:Y1"/>
    <mergeCell ref="V4:Y4"/>
    <mergeCell ref="A9:Y9"/>
    <mergeCell ref="B14:F14"/>
    <mergeCell ref="V29:Y29"/>
    <mergeCell ref="L29:Q29"/>
    <mergeCell ref="L41:Q41"/>
    <mergeCell ref="L42:Q42"/>
    <mergeCell ref="V38:Y38"/>
    <mergeCell ref="V37:Y37"/>
    <mergeCell ref="V33:Y33"/>
    <mergeCell ref="V34:Y34"/>
    <mergeCell ref="V30:Y30"/>
    <mergeCell ref="V31:Y32"/>
    <mergeCell ref="A44:U44"/>
    <mergeCell ref="C38:G38"/>
    <mergeCell ref="B34:B38"/>
    <mergeCell ref="V44:Y44"/>
    <mergeCell ref="V39:Y40"/>
    <mergeCell ref="W41:Y41"/>
    <mergeCell ref="W42:Y42"/>
    <mergeCell ref="C35:G36"/>
    <mergeCell ref="H35:H36"/>
    <mergeCell ref="L43:Q43"/>
    <mergeCell ref="B29:G29"/>
    <mergeCell ref="C30:E30"/>
    <mergeCell ref="C34:G34"/>
    <mergeCell ref="C33:G33"/>
    <mergeCell ref="F30:H30"/>
    <mergeCell ref="C32:G32"/>
    <mergeCell ref="C31:G31"/>
  </mergeCells>
  <phoneticPr fontId="2"/>
  <pageMargins left="0.54" right="0.2" top="0.76" bottom="0.43" header="0.51181102362204722" footer="0.59"/>
  <pageSetup paperSize="9" orientation="portrait" r:id="rId1"/>
  <headerFooter alignWithMargins="0">
    <oddHeader>&amp;L別紙1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Z45"/>
  <sheetViews>
    <sheetView showGridLines="0" workbookViewId="0">
      <selection activeCell="AN17" sqref="AN17"/>
    </sheetView>
  </sheetViews>
  <sheetFormatPr defaultColWidth="3.625" defaultRowHeight="13.5"/>
  <cols>
    <col min="1" max="17" width="3.625" style="2" customWidth="1"/>
    <col min="18" max="18" width="2.625" style="2" customWidth="1"/>
    <col min="19" max="26" width="4.125" style="2" customWidth="1"/>
    <col min="27" max="16384" width="3.625" style="2"/>
  </cols>
  <sheetData>
    <row r="1" spans="1:26" ht="15" customHeight="1">
      <c r="A1" s="1"/>
      <c r="S1" s="126" t="s">
        <v>0</v>
      </c>
      <c r="T1" s="127"/>
      <c r="U1" s="131"/>
      <c r="V1" s="131"/>
      <c r="W1" s="131"/>
      <c r="X1" s="131"/>
      <c r="Y1" s="131"/>
      <c r="Z1" s="3"/>
    </row>
    <row r="2" spans="1:26" ht="15" customHeight="1">
      <c r="S2" s="126" t="s">
        <v>1</v>
      </c>
      <c r="T2" s="127"/>
      <c r="U2" s="4" t="s">
        <v>2</v>
      </c>
      <c r="V2" s="5"/>
      <c r="W2" s="6"/>
      <c r="X2" s="6"/>
      <c r="Y2" s="7"/>
      <c r="Z2" s="3"/>
    </row>
    <row r="3" spans="1:26" ht="15" customHeight="1">
      <c r="S3" s="126"/>
      <c r="T3" s="127"/>
      <c r="U3" s="4" t="s">
        <v>3</v>
      </c>
      <c r="V3" s="5"/>
      <c r="W3" s="6"/>
      <c r="X3" s="6"/>
      <c r="Y3" s="7"/>
      <c r="Z3" s="3"/>
    </row>
    <row r="4" spans="1:26" ht="7.5" customHeight="1">
      <c r="S4" s="3"/>
      <c r="T4" s="3"/>
      <c r="U4" s="3"/>
      <c r="V4" s="132"/>
      <c r="W4" s="132"/>
      <c r="X4" s="132"/>
      <c r="Y4" s="132"/>
    </row>
    <row r="5" spans="1:26" ht="13.5" customHeight="1">
      <c r="R5" s="8" t="s">
        <v>4</v>
      </c>
      <c r="S5" s="3"/>
      <c r="U5" s="9" t="s">
        <v>5</v>
      </c>
      <c r="V5" s="9"/>
      <c r="W5" s="9" t="s">
        <v>6</v>
      </c>
      <c r="X5" s="3"/>
      <c r="Y5" s="9" t="s">
        <v>7</v>
      </c>
    </row>
    <row r="6" spans="1:26" ht="13.5" customHeight="1"/>
    <row r="7" spans="1:26" ht="18.75">
      <c r="A7" s="134" t="s">
        <v>8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</row>
    <row r="8" spans="1:26" ht="7.5" customHeight="1">
      <c r="A8" s="10"/>
      <c r="B8" s="10"/>
      <c r="C8" s="10"/>
      <c r="D8" s="1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0"/>
      <c r="V8" s="10"/>
      <c r="W8" s="10"/>
      <c r="X8" s="10"/>
      <c r="Y8" s="10"/>
    </row>
    <row r="9" spans="1:26" ht="15">
      <c r="A9" s="133" t="s">
        <v>63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</row>
    <row r="10" spans="1:26" ht="13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6">
      <c r="A11" s="13" t="s">
        <v>10</v>
      </c>
    </row>
    <row r="14" spans="1:26" s="15" customFormat="1" ht="18" customHeight="1">
      <c r="A14" s="14" t="s">
        <v>11</v>
      </c>
      <c r="B14" s="128" t="s">
        <v>12</v>
      </c>
      <c r="C14" s="128"/>
      <c r="D14" s="128"/>
      <c r="E14" s="128"/>
      <c r="F14" s="128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</row>
    <row r="15" spans="1:26" s="15" customFormat="1" ht="18" customHeight="1">
      <c r="A15" s="14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</row>
    <row r="16" spans="1:26" s="15" customFormat="1" ht="5.25" customHeight="1"/>
    <row r="17" spans="1:25" s="15" customFormat="1" ht="18" customHeight="1">
      <c r="A17" s="14" t="s">
        <v>13</v>
      </c>
      <c r="B17" s="128" t="s">
        <v>14</v>
      </c>
      <c r="C17" s="128"/>
      <c r="D17" s="128"/>
      <c r="E17" s="128"/>
      <c r="F17" s="128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5" s="15" customFormat="1" ht="5.25" customHeight="1"/>
    <row r="19" spans="1:25" s="15" customFormat="1" ht="18" customHeight="1">
      <c r="A19" s="14" t="s">
        <v>15</v>
      </c>
      <c r="B19" s="128" t="s">
        <v>16</v>
      </c>
      <c r="C19" s="128"/>
      <c r="D19" s="128"/>
      <c r="E19" s="128"/>
      <c r="F19" s="128"/>
      <c r="H19" s="16"/>
      <c r="I19" s="16"/>
      <c r="J19" s="16"/>
      <c r="K19" s="16"/>
      <c r="L19" s="16"/>
      <c r="M19" s="16"/>
      <c r="N19" s="16"/>
      <c r="O19" s="17" t="s">
        <v>17</v>
      </c>
    </row>
    <row r="20" spans="1:25" s="15" customFormat="1" ht="5.25" customHeight="1"/>
    <row r="21" spans="1:25" s="15" customFormat="1" ht="18" customHeight="1">
      <c r="A21" s="56" t="s">
        <v>18</v>
      </c>
      <c r="B21" s="143" t="s">
        <v>64</v>
      </c>
      <c r="C21" s="143"/>
      <c r="D21" s="143"/>
      <c r="E21" s="143"/>
      <c r="F21" s="143"/>
      <c r="G21" s="20"/>
      <c r="H21" s="144"/>
      <c r="I21" s="144"/>
      <c r="J21" s="144"/>
      <c r="K21" s="144"/>
      <c r="L21" s="20" t="s">
        <v>20</v>
      </c>
      <c r="M21" s="20"/>
      <c r="N21" s="20"/>
      <c r="O21" s="20"/>
      <c r="P21" s="20"/>
      <c r="Q21" s="20"/>
      <c r="R21" s="20"/>
      <c r="S21" s="20"/>
      <c r="T21" s="20"/>
      <c r="U21" s="20"/>
    </row>
    <row r="22" spans="1:25" s="15" customFormat="1" ht="5.2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5" s="15" customFormat="1" ht="18" customHeight="1">
      <c r="A23" s="56" t="s">
        <v>103</v>
      </c>
      <c r="B23" s="143" t="s">
        <v>21</v>
      </c>
      <c r="C23" s="143"/>
      <c r="D23" s="143"/>
      <c r="E23" s="143"/>
      <c r="F23" s="143"/>
      <c r="G23" s="20"/>
      <c r="H23" s="57" t="s">
        <v>118</v>
      </c>
      <c r="I23" s="20"/>
      <c r="J23" s="144"/>
      <c r="K23" s="144"/>
      <c r="L23" s="20" t="s">
        <v>104</v>
      </c>
      <c r="M23" s="20"/>
      <c r="N23" s="20"/>
      <c r="O23" s="58" t="s">
        <v>122</v>
      </c>
      <c r="P23" s="58"/>
      <c r="Q23" s="144"/>
      <c r="R23" s="144"/>
      <c r="S23" s="20" t="s">
        <v>105</v>
      </c>
      <c r="T23" s="20"/>
      <c r="U23" s="20"/>
    </row>
    <row r="24" spans="1:25" s="15" customFormat="1" ht="5.25" customHeight="1">
      <c r="A24" s="56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5" s="15" customFormat="1" ht="18" customHeight="1">
      <c r="A25" s="56" t="s">
        <v>106</v>
      </c>
      <c r="B25" s="20" t="s">
        <v>24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5" s="15" customFormat="1" ht="5.2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5" s="15" customFormat="1" ht="20.25" customHeight="1">
      <c r="A27" s="59"/>
      <c r="B27" s="60"/>
      <c r="C27" s="153" t="s">
        <v>65</v>
      </c>
      <c r="D27" s="153"/>
      <c r="E27" s="153"/>
      <c r="F27" s="153"/>
      <c r="G27" s="60"/>
      <c r="H27" s="61"/>
      <c r="I27" s="60"/>
      <c r="J27" s="60"/>
      <c r="K27" s="60"/>
      <c r="L27" s="153" t="s">
        <v>26</v>
      </c>
      <c r="M27" s="153"/>
      <c r="N27" s="153"/>
      <c r="O27" s="153"/>
      <c r="P27" s="153"/>
      <c r="Q27" s="153"/>
      <c r="R27" s="60"/>
      <c r="S27" s="60"/>
      <c r="T27" s="60"/>
      <c r="U27" s="61"/>
      <c r="V27" s="115" t="s">
        <v>27</v>
      </c>
      <c r="W27" s="81"/>
      <c r="X27" s="81"/>
      <c r="Y27" s="116"/>
    </row>
    <row r="28" spans="1:25" s="15" customFormat="1" ht="18" customHeight="1">
      <c r="A28" s="24"/>
      <c r="B28" s="163"/>
      <c r="C28" s="159" t="s">
        <v>66</v>
      </c>
      <c r="D28" s="159"/>
      <c r="E28" s="159"/>
      <c r="F28" s="159"/>
      <c r="G28" s="159"/>
      <c r="H28" s="160"/>
      <c r="I28" s="62" t="s">
        <v>43</v>
      </c>
      <c r="J28" s="63" t="s">
        <v>35</v>
      </c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136">
        <f>J23*0.8*6000*H21*1.1</f>
        <v>0</v>
      </c>
      <c r="W28" s="147"/>
      <c r="X28" s="147"/>
      <c r="Y28" s="148"/>
    </row>
    <row r="29" spans="1:25" s="15" customFormat="1" ht="18" customHeight="1">
      <c r="A29" s="172" t="s">
        <v>32</v>
      </c>
      <c r="B29" s="164"/>
      <c r="C29" s="158" t="s">
        <v>36</v>
      </c>
      <c r="D29" s="158"/>
      <c r="E29" s="158"/>
      <c r="F29" s="158"/>
      <c r="G29" s="158"/>
      <c r="H29" s="161"/>
      <c r="I29" s="64" t="s">
        <v>123</v>
      </c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149"/>
      <c r="W29" s="150"/>
      <c r="X29" s="150"/>
      <c r="Y29" s="151"/>
    </row>
    <row r="30" spans="1:25" ht="25.5" customHeight="1">
      <c r="A30" s="172"/>
      <c r="B30" s="154" t="s">
        <v>39</v>
      </c>
      <c r="C30" s="157" t="s">
        <v>67</v>
      </c>
      <c r="D30" s="157"/>
      <c r="E30" s="157"/>
      <c r="F30" s="157"/>
      <c r="G30" s="157"/>
      <c r="H30" s="66"/>
      <c r="I30" s="67" t="s">
        <v>68</v>
      </c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118">
        <f>500000*H21*1.1</f>
        <v>0</v>
      </c>
      <c r="W30" s="145"/>
      <c r="X30" s="145"/>
      <c r="Y30" s="146"/>
    </row>
    <row r="31" spans="1:25" ht="18" customHeight="1">
      <c r="A31" s="172"/>
      <c r="B31" s="155"/>
      <c r="C31" s="159" t="s">
        <v>48</v>
      </c>
      <c r="D31" s="159"/>
      <c r="E31" s="159"/>
      <c r="F31" s="159"/>
      <c r="G31" s="159"/>
      <c r="H31" s="69"/>
      <c r="I31" s="142" t="s">
        <v>69</v>
      </c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6"/>
      <c r="V31" s="100">
        <f>(V28+V30)*0.2</f>
        <v>0</v>
      </c>
      <c r="W31" s="173"/>
      <c r="X31" s="173"/>
      <c r="Y31" s="174"/>
    </row>
    <row r="32" spans="1:25" ht="18" customHeight="1" thickBot="1">
      <c r="A32" s="47"/>
      <c r="B32" s="156"/>
      <c r="C32" s="162"/>
      <c r="D32" s="162"/>
      <c r="E32" s="162"/>
      <c r="F32" s="162"/>
      <c r="G32" s="162"/>
      <c r="H32" s="70"/>
      <c r="I32" s="167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9"/>
      <c r="V32" s="175"/>
      <c r="W32" s="176"/>
      <c r="X32" s="176"/>
      <c r="Y32" s="177"/>
    </row>
    <row r="33" spans="1:25" ht="25.5" customHeight="1" thickBot="1">
      <c r="A33" s="71"/>
      <c r="B33" s="152" t="s">
        <v>50</v>
      </c>
      <c r="C33" s="152"/>
      <c r="D33" s="152"/>
      <c r="E33" s="152"/>
      <c r="F33" s="152"/>
      <c r="G33" s="152"/>
      <c r="H33" s="72"/>
      <c r="I33" s="73"/>
      <c r="J33" s="73"/>
      <c r="K33" s="73"/>
      <c r="L33" s="152" t="s">
        <v>51</v>
      </c>
      <c r="M33" s="152"/>
      <c r="N33" s="152"/>
      <c r="O33" s="152"/>
      <c r="P33" s="152"/>
      <c r="Q33" s="152"/>
      <c r="R33" s="73"/>
      <c r="S33" s="73"/>
      <c r="T33" s="73"/>
      <c r="U33" s="72"/>
      <c r="V33" s="53" t="s">
        <v>52</v>
      </c>
      <c r="W33" s="106">
        <f>SUM(V28:Y32)</f>
        <v>0</v>
      </c>
      <c r="X33" s="106"/>
      <c r="Y33" s="107"/>
    </row>
    <row r="34" spans="1:25" ht="25.5" customHeight="1" thickBot="1">
      <c r="A34" s="74"/>
      <c r="B34" s="171" t="s">
        <v>53</v>
      </c>
      <c r="C34" s="171"/>
      <c r="D34" s="171"/>
      <c r="E34" s="171"/>
      <c r="F34" s="171"/>
      <c r="G34" s="171"/>
      <c r="H34" s="72"/>
      <c r="I34" s="73"/>
      <c r="J34" s="73"/>
      <c r="K34" s="73"/>
      <c r="L34" s="152" t="s">
        <v>54</v>
      </c>
      <c r="M34" s="152"/>
      <c r="N34" s="152"/>
      <c r="O34" s="152"/>
      <c r="P34" s="152"/>
      <c r="Q34" s="152"/>
      <c r="R34" s="73"/>
      <c r="S34" s="73"/>
      <c r="T34" s="73"/>
      <c r="U34" s="72"/>
      <c r="V34" s="52" t="s">
        <v>55</v>
      </c>
      <c r="W34" s="98">
        <f>W33*0.3</f>
        <v>0</v>
      </c>
      <c r="X34" s="98"/>
      <c r="Y34" s="108"/>
    </row>
    <row r="35" spans="1:25" ht="25.5" customHeight="1" thickBot="1">
      <c r="A35" s="71"/>
      <c r="B35" s="170" t="s">
        <v>56</v>
      </c>
      <c r="C35" s="170"/>
      <c r="D35" s="170"/>
      <c r="E35" s="170"/>
      <c r="F35" s="170"/>
      <c r="G35" s="170"/>
      <c r="H35" s="72"/>
      <c r="I35" s="73"/>
      <c r="J35" s="73"/>
      <c r="K35" s="73"/>
      <c r="L35" s="152" t="s">
        <v>107</v>
      </c>
      <c r="M35" s="152"/>
      <c r="N35" s="152"/>
      <c r="O35" s="152"/>
      <c r="P35" s="152"/>
      <c r="Q35" s="152"/>
      <c r="R35" s="73"/>
      <c r="S35" s="73"/>
      <c r="T35" s="73"/>
      <c r="U35" s="72"/>
      <c r="V35" s="97">
        <f>W33+W34</f>
        <v>0</v>
      </c>
      <c r="W35" s="98"/>
      <c r="X35" s="98"/>
      <c r="Y35" s="99"/>
    </row>
    <row r="36" spans="1:25" ht="30" customHeight="1" thickBot="1">
      <c r="A36" s="91" t="s">
        <v>70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3"/>
      <c r="V36" s="97">
        <f>V35</f>
        <v>0</v>
      </c>
      <c r="W36" s="98"/>
      <c r="X36" s="98"/>
      <c r="Y36" s="99"/>
    </row>
    <row r="37" spans="1:25" ht="6" customHeight="1"/>
    <row r="38" spans="1:25" s="15" customFormat="1" ht="18" customHeight="1">
      <c r="B38" s="14"/>
    </row>
    <row r="39" spans="1:25" s="15" customFormat="1" ht="18" customHeight="1">
      <c r="B39" s="14"/>
    </row>
    <row r="40" spans="1:25">
      <c r="B40" s="55"/>
    </row>
    <row r="41" spans="1:25">
      <c r="B41" s="55"/>
    </row>
    <row r="42" spans="1:25">
      <c r="B42" s="55"/>
    </row>
    <row r="43" spans="1:25">
      <c r="B43" s="55"/>
    </row>
    <row r="44" spans="1:25">
      <c r="B44" s="55"/>
    </row>
    <row r="45" spans="1:25">
      <c r="B45" s="55"/>
    </row>
  </sheetData>
  <mergeCells count="42">
    <mergeCell ref="V36:Y36"/>
    <mergeCell ref="I31:U32"/>
    <mergeCell ref="B35:G35"/>
    <mergeCell ref="B34:G34"/>
    <mergeCell ref="B33:G33"/>
    <mergeCell ref="A36:U36"/>
    <mergeCell ref="L35:Q35"/>
    <mergeCell ref="A29:A31"/>
    <mergeCell ref="V31:Y32"/>
    <mergeCell ref="W33:Y33"/>
    <mergeCell ref="C27:F27"/>
    <mergeCell ref="B30:B32"/>
    <mergeCell ref="C30:G30"/>
    <mergeCell ref="C29:G29"/>
    <mergeCell ref="C28:G28"/>
    <mergeCell ref="H28:H29"/>
    <mergeCell ref="C31:G32"/>
    <mergeCell ref="B28:B29"/>
    <mergeCell ref="V35:Y35"/>
    <mergeCell ref="V30:Y30"/>
    <mergeCell ref="V28:Y29"/>
    <mergeCell ref="V27:Y27"/>
    <mergeCell ref="H15:X15"/>
    <mergeCell ref="H21:K21"/>
    <mergeCell ref="W34:Y34"/>
    <mergeCell ref="L34:Q34"/>
    <mergeCell ref="L27:Q27"/>
    <mergeCell ref="L33:Q33"/>
    <mergeCell ref="S1:T1"/>
    <mergeCell ref="S2:T3"/>
    <mergeCell ref="V4:Y4"/>
    <mergeCell ref="A9:Y9"/>
    <mergeCell ref="A7:Y7"/>
    <mergeCell ref="U1:Y1"/>
    <mergeCell ref="H14:X14"/>
    <mergeCell ref="B14:F14"/>
    <mergeCell ref="B17:F17"/>
    <mergeCell ref="B23:F23"/>
    <mergeCell ref="B19:F19"/>
    <mergeCell ref="B21:F21"/>
    <mergeCell ref="J23:K23"/>
    <mergeCell ref="Q23:R23"/>
  </mergeCells>
  <phoneticPr fontId="2"/>
  <pageMargins left="0.54" right="0.2" top="0.76" bottom="0.43" header="0.51181102362204722" footer="0.59"/>
  <pageSetup paperSize="9" orientation="portrait" r:id="rId1"/>
  <headerFooter alignWithMargins="0">
    <oddHeader>&amp;L別紙1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Z39"/>
  <sheetViews>
    <sheetView showGridLines="0" workbookViewId="0">
      <selection activeCell="H21" sqref="H21:K21"/>
    </sheetView>
  </sheetViews>
  <sheetFormatPr defaultColWidth="3.625" defaultRowHeight="13.5"/>
  <cols>
    <col min="1" max="17" width="3.625" style="2" customWidth="1"/>
    <col min="18" max="18" width="2.625" style="2" customWidth="1"/>
    <col min="19" max="26" width="4.125" style="2" customWidth="1"/>
    <col min="27" max="16384" width="3.625" style="2"/>
  </cols>
  <sheetData>
    <row r="1" spans="1:26" ht="15" customHeight="1">
      <c r="A1" s="1"/>
      <c r="S1" s="126" t="s">
        <v>0</v>
      </c>
      <c r="T1" s="127"/>
      <c r="U1" s="131"/>
      <c r="V1" s="131"/>
      <c r="W1" s="131"/>
      <c r="X1" s="131"/>
      <c r="Y1" s="131"/>
      <c r="Z1" s="3"/>
    </row>
    <row r="2" spans="1:26" ht="15" customHeight="1">
      <c r="S2" s="126" t="s">
        <v>1</v>
      </c>
      <c r="T2" s="127"/>
      <c r="U2" s="4" t="s">
        <v>2</v>
      </c>
      <c r="V2" s="5"/>
      <c r="W2" s="6"/>
      <c r="X2" s="6"/>
      <c r="Y2" s="7"/>
      <c r="Z2" s="3"/>
    </row>
    <row r="3" spans="1:26" ht="15" customHeight="1">
      <c r="S3" s="126"/>
      <c r="T3" s="127"/>
      <c r="U3" s="4" t="s">
        <v>3</v>
      </c>
      <c r="V3" s="5"/>
      <c r="W3" s="6"/>
      <c r="X3" s="6"/>
      <c r="Y3" s="7"/>
      <c r="Z3" s="3"/>
    </row>
    <row r="4" spans="1:26" ht="7.5" customHeight="1">
      <c r="S4" s="3"/>
      <c r="T4" s="3"/>
      <c r="U4" s="3"/>
      <c r="V4" s="132"/>
      <c r="W4" s="132"/>
      <c r="X4" s="132"/>
      <c r="Y4" s="132"/>
    </row>
    <row r="5" spans="1:26" ht="13.5" customHeight="1">
      <c r="R5" s="8" t="s">
        <v>4</v>
      </c>
      <c r="S5" s="3"/>
      <c r="U5" s="9" t="s">
        <v>5</v>
      </c>
      <c r="V5" s="9"/>
      <c r="W5" s="9" t="s">
        <v>6</v>
      </c>
      <c r="X5" s="3"/>
      <c r="Y5" s="9" t="s">
        <v>7</v>
      </c>
    </row>
    <row r="6" spans="1:26" ht="13.5" customHeight="1"/>
    <row r="7" spans="1:26" ht="18.75">
      <c r="A7" s="134" t="s">
        <v>8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</row>
    <row r="8" spans="1:26" ht="7.5" customHeight="1">
      <c r="A8" s="10"/>
      <c r="B8" s="10"/>
      <c r="C8" s="10"/>
      <c r="D8" s="1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0"/>
      <c r="V8" s="10"/>
      <c r="W8" s="10"/>
      <c r="X8" s="10"/>
      <c r="Y8" s="10"/>
    </row>
    <row r="9" spans="1:26" ht="15">
      <c r="A9" s="133" t="s">
        <v>71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</row>
    <row r="10" spans="1:26" ht="13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6">
      <c r="A11" s="13" t="s">
        <v>10</v>
      </c>
    </row>
    <row r="14" spans="1:26" s="15" customFormat="1" ht="18" customHeight="1">
      <c r="A14" s="14" t="s">
        <v>11</v>
      </c>
      <c r="B14" s="128" t="s">
        <v>72</v>
      </c>
      <c r="C14" s="128"/>
      <c r="D14" s="128"/>
      <c r="E14" s="128"/>
      <c r="F14" s="128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</row>
    <row r="15" spans="1:26" s="15" customFormat="1" ht="18" customHeight="1">
      <c r="A15" s="14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</row>
    <row r="16" spans="1:26" s="15" customFormat="1" ht="5.25" customHeight="1"/>
    <row r="17" spans="1:25" s="15" customFormat="1" ht="18" customHeight="1">
      <c r="A17" s="14" t="s">
        <v>13</v>
      </c>
      <c r="B17" s="128" t="s">
        <v>73</v>
      </c>
      <c r="C17" s="128"/>
      <c r="D17" s="128"/>
      <c r="E17" s="128"/>
      <c r="F17" s="128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5" s="15" customFormat="1" ht="5.25" customHeight="1"/>
    <row r="19" spans="1:25" s="15" customFormat="1" ht="18" customHeight="1">
      <c r="A19" s="14" t="s">
        <v>15</v>
      </c>
      <c r="B19" s="128" t="s">
        <v>16</v>
      </c>
      <c r="C19" s="128"/>
      <c r="D19" s="128"/>
      <c r="E19" s="128"/>
      <c r="F19" s="128"/>
      <c r="H19" s="16"/>
      <c r="I19" s="16"/>
      <c r="J19" s="16"/>
      <c r="K19" s="16"/>
      <c r="L19" s="16"/>
      <c r="M19" s="16"/>
      <c r="N19" s="16"/>
      <c r="O19" s="17"/>
    </row>
    <row r="20" spans="1:25" s="15" customFormat="1" ht="5.25" customHeight="1"/>
    <row r="21" spans="1:25" s="15" customFormat="1" ht="18" customHeight="1">
      <c r="A21" s="56" t="s">
        <v>74</v>
      </c>
      <c r="B21" s="143" t="s">
        <v>75</v>
      </c>
      <c r="C21" s="143"/>
      <c r="D21" s="143"/>
      <c r="E21" s="143"/>
      <c r="F21" s="143"/>
      <c r="G21" s="20"/>
      <c r="H21" s="144"/>
      <c r="I21" s="144"/>
      <c r="J21" s="144"/>
      <c r="K21" s="144"/>
      <c r="L21" s="20" t="s">
        <v>76</v>
      </c>
      <c r="M21" s="20" t="s">
        <v>77</v>
      </c>
      <c r="N21" s="20"/>
      <c r="O21" s="20"/>
      <c r="P21" s="20"/>
      <c r="Q21" s="20"/>
      <c r="R21" s="20"/>
      <c r="S21" s="20"/>
      <c r="T21" s="20"/>
      <c r="U21" s="20"/>
    </row>
    <row r="22" spans="1:25" s="15" customFormat="1" ht="5.2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5" s="15" customFormat="1" ht="18" customHeight="1">
      <c r="A23" s="56" t="s">
        <v>78</v>
      </c>
      <c r="B23" s="20" t="s">
        <v>79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5" s="15" customFormat="1" ht="5.2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5" s="15" customFormat="1" ht="20.25" customHeight="1">
      <c r="A25" s="59"/>
      <c r="B25" s="185" t="s">
        <v>80</v>
      </c>
      <c r="C25" s="185"/>
      <c r="D25" s="185"/>
      <c r="E25" s="185"/>
      <c r="F25" s="185"/>
      <c r="G25" s="185"/>
      <c r="H25" s="61"/>
      <c r="I25" s="60"/>
      <c r="J25" s="60"/>
      <c r="K25" s="60"/>
      <c r="L25" s="153" t="s">
        <v>26</v>
      </c>
      <c r="M25" s="153"/>
      <c r="N25" s="153"/>
      <c r="O25" s="153"/>
      <c r="P25" s="153"/>
      <c r="Q25" s="153"/>
      <c r="R25" s="60"/>
      <c r="S25" s="60"/>
      <c r="T25" s="60"/>
      <c r="U25" s="61"/>
      <c r="V25" s="115" t="s">
        <v>27</v>
      </c>
      <c r="W25" s="81"/>
      <c r="X25" s="81"/>
      <c r="Y25" s="116"/>
    </row>
    <row r="26" spans="1:25" s="15" customFormat="1" ht="25.5" customHeight="1">
      <c r="A26" s="178" t="s">
        <v>32</v>
      </c>
      <c r="B26" s="75"/>
      <c r="C26" s="159" t="s">
        <v>81</v>
      </c>
      <c r="D26" s="159"/>
      <c r="E26" s="159"/>
      <c r="F26" s="159"/>
      <c r="G26" s="159"/>
      <c r="H26" s="76"/>
      <c r="I26" s="58" t="s">
        <v>82</v>
      </c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124">
        <f>7000*H21</f>
        <v>0</v>
      </c>
      <c r="W26" s="180"/>
      <c r="X26" s="180"/>
      <c r="Y26" s="181"/>
    </row>
    <row r="27" spans="1:25" ht="25.5" customHeight="1" thickBot="1">
      <c r="A27" s="179"/>
      <c r="B27" s="77"/>
      <c r="C27" s="159" t="s">
        <v>48</v>
      </c>
      <c r="D27" s="159"/>
      <c r="E27" s="159"/>
      <c r="F27" s="159"/>
      <c r="G27" s="159"/>
      <c r="H27" s="69"/>
      <c r="I27" s="182" t="s">
        <v>83</v>
      </c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4"/>
      <c r="V27" s="100">
        <f>V26*0.2</f>
        <v>0</v>
      </c>
      <c r="W27" s="173"/>
      <c r="X27" s="173"/>
      <c r="Y27" s="174"/>
    </row>
    <row r="28" spans="1:25" ht="25.5" customHeight="1" thickBot="1">
      <c r="A28" s="71"/>
      <c r="B28" s="152" t="s">
        <v>50</v>
      </c>
      <c r="C28" s="152"/>
      <c r="D28" s="152"/>
      <c r="E28" s="152"/>
      <c r="F28" s="152"/>
      <c r="G28" s="152"/>
      <c r="H28" s="72"/>
      <c r="I28" s="73"/>
      <c r="J28" s="73"/>
      <c r="K28" s="73"/>
      <c r="L28" s="152" t="s">
        <v>51</v>
      </c>
      <c r="M28" s="152"/>
      <c r="N28" s="152"/>
      <c r="O28" s="152"/>
      <c r="P28" s="152"/>
      <c r="Q28" s="152"/>
      <c r="R28" s="73"/>
      <c r="S28" s="73"/>
      <c r="T28" s="73"/>
      <c r="U28" s="72"/>
      <c r="V28" s="53" t="s">
        <v>52</v>
      </c>
      <c r="W28" s="106">
        <f>SUM(V26:Y27)</f>
        <v>0</v>
      </c>
      <c r="X28" s="106"/>
      <c r="Y28" s="107"/>
    </row>
    <row r="29" spans="1:25" ht="25.5" customHeight="1" thickBot="1">
      <c r="A29" s="74"/>
      <c r="B29" s="171" t="s">
        <v>53</v>
      </c>
      <c r="C29" s="171"/>
      <c r="D29" s="171"/>
      <c r="E29" s="171"/>
      <c r="F29" s="171"/>
      <c r="G29" s="171"/>
      <c r="H29" s="72"/>
      <c r="I29" s="73"/>
      <c r="J29" s="73"/>
      <c r="K29" s="73"/>
      <c r="L29" s="152" t="s">
        <v>54</v>
      </c>
      <c r="M29" s="152"/>
      <c r="N29" s="152"/>
      <c r="O29" s="152"/>
      <c r="P29" s="152"/>
      <c r="Q29" s="152"/>
      <c r="R29" s="73"/>
      <c r="S29" s="73"/>
      <c r="T29" s="73"/>
      <c r="U29" s="72"/>
      <c r="V29" s="52" t="s">
        <v>55</v>
      </c>
      <c r="W29" s="98">
        <f>W28*0.3</f>
        <v>0</v>
      </c>
      <c r="X29" s="98"/>
      <c r="Y29" s="108"/>
    </row>
    <row r="30" spans="1:25" ht="25.5" customHeight="1" thickBot="1">
      <c r="A30" s="71"/>
      <c r="B30" s="170" t="s">
        <v>56</v>
      </c>
      <c r="C30" s="170"/>
      <c r="D30" s="170"/>
      <c r="E30" s="170"/>
      <c r="F30" s="170"/>
      <c r="G30" s="170"/>
      <c r="H30" s="72"/>
      <c r="I30" s="73"/>
      <c r="J30" s="73"/>
      <c r="K30" s="73"/>
      <c r="L30" s="152" t="s">
        <v>108</v>
      </c>
      <c r="M30" s="152"/>
      <c r="N30" s="152"/>
      <c r="O30" s="152"/>
      <c r="P30" s="152"/>
      <c r="Q30" s="152"/>
      <c r="R30" s="73"/>
      <c r="S30" s="73"/>
      <c r="T30" s="73"/>
      <c r="U30" s="72"/>
      <c r="V30" s="97">
        <f>W28+W29</f>
        <v>0</v>
      </c>
      <c r="W30" s="98"/>
      <c r="X30" s="98"/>
      <c r="Y30" s="99"/>
    </row>
    <row r="31" spans="1:25" ht="30" customHeight="1" thickBot="1">
      <c r="A31" s="91" t="s">
        <v>81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3"/>
      <c r="V31" s="97">
        <f>V30</f>
        <v>0</v>
      </c>
      <c r="W31" s="98"/>
      <c r="X31" s="98"/>
      <c r="Y31" s="99"/>
    </row>
    <row r="32" spans="1:25" ht="6" customHeight="1"/>
    <row r="33" spans="2:2" s="15" customFormat="1" ht="18" customHeight="1">
      <c r="B33" s="14"/>
    </row>
    <row r="34" spans="2:2">
      <c r="B34" s="55"/>
    </row>
    <row r="35" spans="2:2">
      <c r="B35" s="55"/>
    </row>
    <row r="36" spans="2:2">
      <c r="B36" s="55"/>
    </row>
    <row r="37" spans="2:2">
      <c r="B37" s="55"/>
    </row>
    <row r="38" spans="2:2">
      <c r="B38" s="55"/>
    </row>
    <row r="39" spans="2:2">
      <c r="B39" s="55"/>
    </row>
  </sheetData>
  <mergeCells count="33">
    <mergeCell ref="B30:G30"/>
    <mergeCell ref="S2:T3"/>
    <mergeCell ref="L25:Q25"/>
    <mergeCell ref="W29:Y29"/>
    <mergeCell ref="B19:F19"/>
    <mergeCell ref="H15:X15"/>
    <mergeCell ref="B17:F17"/>
    <mergeCell ref="B25:G25"/>
    <mergeCell ref="A31:U31"/>
    <mergeCell ref="V31:Y31"/>
    <mergeCell ref="C27:G27"/>
    <mergeCell ref="V30:Y30"/>
    <mergeCell ref="A26:A27"/>
    <mergeCell ref="L30:Q30"/>
    <mergeCell ref="C26:G26"/>
    <mergeCell ref="B28:G28"/>
    <mergeCell ref="V26:Y26"/>
    <mergeCell ref="I27:U27"/>
    <mergeCell ref="U1:Y1"/>
    <mergeCell ref="V4:Y4"/>
    <mergeCell ref="H14:X14"/>
    <mergeCell ref="A7:Y7"/>
    <mergeCell ref="A9:Y9"/>
    <mergeCell ref="B14:F14"/>
    <mergeCell ref="S1:T1"/>
    <mergeCell ref="B21:F21"/>
    <mergeCell ref="H21:K21"/>
    <mergeCell ref="V25:Y25"/>
    <mergeCell ref="B29:G29"/>
    <mergeCell ref="L28:Q28"/>
    <mergeCell ref="L29:Q29"/>
    <mergeCell ref="V27:Y27"/>
    <mergeCell ref="W28:Y28"/>
  </mergeCells>
  <phoneticPr fontId="2"/>
  <pageMargins left="0.54" right="0.2" top="0.76" bottom="0.43" header="0.51181102362204722" footer="0.59"/>
  <pageSetup paperSize="9" orientation="portrait" r:id="rId1"/>
  <headerFooter alignWithMargins="0">
    <oddHeader>&amp;L別紙1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Z42"/>
  <sheetViews>
    <sheetView showGridLines="0" workbookViewId="0">
      <selection activeCell="AB15" sqref="AB15"/>
    </sheetView>
  </sheetViews>
  <sheetFormatPr defaultColWidth="3.625" defaultRowHeight="13.5"/>
  <cols>
    <col min="1" max="17" width="3.625" style="2" customWidth="1"/>
    <col min="18" max="18" width="2.625" style="2" customWidth="1"/>
    <col min="19" max="26" width="4.125" style="2" customWidth="1"/>
    <col min="27" max="16384" width="3.625" style="2"/>
  </cols>
  <sheetData>
    <row r="1" spans="1:26" ht="15" customHeight="1">
      <c r="A1" s="1"/>
      <c r="S1" s="126" t="s">
        <v>0</v>
      </c>
      <c r="T1" s="127"/>
      <c r="U1" s="131"/>
      <c r="V1" s="131"/>
      <c r="W1" s="131"/>
      <c r="X1" s="131"/>
      <c r="Y1" s="131"/>
      <c r="Z1" s="3"/>
    </row>
    <row r="2" spans="1:26" ht="15" customHeight="1">
      <c r="S2" s="126" t="s">
        <v>1</v>
      </c>
      <c r="T2" s="127"/>
      <c r="U2" s="4" t="s">
        <v>2</v>
      </c>
      <c r="V2" s="5"/>
      <c r="W2" s="6"/>
      <c r="X2" s="6"/>
      <c r="Y2" s="7"/>
      <c r="Z2" s="3"/>
    </row>
    <row r="3" spans="1:26" ht="15" customHeight="1">
      <c r="S3" s="126"/>
      <c r="T3" s="127"/>
      <c r="U3" s="4" t="s">
        <v>3</v>
      </c>
      <c r="V3" s="5"/>
      <c r="W3" s="6"/>
      <c r="X3" s="6"/>
      <c r="Y3" s="7"/>
      <c r="Z3" s="3"/>
    </row>
    <row r="4" spans="1:26" ht="7.5" customHeight="1">
      <c r="S4" s="3"/>
      <c r="T4" s="3"/>
      <c r="U4" s="3"/>
      <c r="V4" s="132"/>
      <c r="W4" s="132"/>
      <c r="X4" s="132"/>
      <c r="Y4" s="132"/>
    </row>
    <row r="5" spans="1:26" ht="13.5" customHeight="1">
      <c r="R5" s="8" t="s">
        <v>4</v>
      </c>
      <c r="S5" s="3"/>
      <c r="U5" s="9" t="s">
        <v>5</v>
      </c>
      <c r="V5" s="9"/>
      <c r="W5" s="9" t="s">
        <v>6</v>
      </c>
      <c r="X5" s="3"/>
      <c r="Y5" s="9" t="s">
        <v>7</v>
      </c>
    </row>
    <row r="6" spans="1:26" ht="13.5" customHeight="1"/>
    <row r="7" spans="1:26" ht="18.75">
      <c r="A7" s="134" t="s">
        <v>8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</row>
    <row r="8" spans="1:26" ht="7.5" customHeight="1">
      <c r="A8" s="10"/>
      <c r="B8" s="10"/>
      <c r="C8" s="10"/>
      <c r="D8" s="1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0"/>
      <c r="V8" s="10"/>
      <c r="W8" s="10"/>
      <c r="X8" s="10"/>
      <c r="Y8" s="10"/>
    </row>
    <row r="9" spans="1:26" ht="15">
      <c r="A9" s="133" t="s">
        <v>84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</row>
    <row r="10" spans="1:26" ht="13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6">
      <c r="A11" s="13" t="s">
        <v>10</v>
      </c>
    </row>
    <row r="14" spans="1:26" s="15" customFormat="1" ht="18" customHeight="1">
      <c r="A14" s="14" t="s">
        <v>11</v>
      </c>
      <c r="B14" s="128" t="s">
        <v>72</v>
      </c>
      <c r="C14" s="128"/>
      <c r="D14" s="128"/>
      <c r="E14" s="128"/>
      <c r="F14" s="128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</row>
    <row r="15" spans="1:26" s="15" customFormat="1" ht="18" customHeight="1">
      <c r="A15" s="14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</row>
    <row r="16" spans="1:26" s="15" customFormat="1" ht="5.25" customHeight="1"/>
    <row r="17" spans="1:25" s="15" customFormat="1" ht="18" customHeight="1">
      <c r="A17" s="14" t="s">
        <v>13</v>
      </c>
      <c r="B17" s="128" t="s">
        <v>73</v>
      </c>
      <c r="C17" s="128"/>
      <c r="D17" s="128"/>
      <c r="E17" s="128"/>
      <c r="F17" s="128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5" s="15" customFormat="1" ht="5.25" customHeight="1"/>
    <row r="19" spans="1:25" s="15" customFormat="1" ht="18" customHeight="1">
      <c r="A19" s="14" t="s">
        <v>15</v>
      </c>
      <c r="B19" s="128" t="s">
        <v>16</v>
      </c>
      <c r="C19" s="128"/>
      <c r="D19" s="128"/>
      <c r="E19" s="128"/>
      <c r="F19" s="128"/>
      <c r="H19" s="16"/>
      <c r="I19" s="16"/>
      <c r="J19" s="16"/>
      <c r="K19" s="16"/>
      <c r="L19" s="16"/>
      <c r="M19" s="16"/>
      <c r="N19" s="16"/>
      <c r="O19" s="17"/>
    </row>
    <row r="20" spans="1:25" s="15" customFormat="1" ht="5.25" customHeight="1"/>
    <row r="21" spans="1:25" s="15" customFormat="1" ht="18" customHeight="1">
      <c r="A21" s="56" t="s">
        <v>74</v>
      </c>
      <c r="B21" s="143" t="s">
        <v>85</v>
      </c>
      <c r="C21" s="143"/>
      <c r="D21" s="143"/>
      <c r="E21" s="143"/>
      <c r="F21" s="143"/>
      <c r="G21" s="20"/>
      <c r="H21" s="144"/>
      <c r="I21" s="144"/>
      <c r="J21" s="144"/>
      <c r="K21" s="144"/>
      <c r="L21" s="20" t="s">
        <v>20</v>
      </c>
      <c r="M21" s="20"/>
      <c r="N21" s="20"/>
      <c r="O21" s="20"/>
      <c r="P21" s="20"/>
      <c r="Q21" s="20"/>
      <c r="R21" s="20"/>
      <c r="S21" s="20"/>
      <c r="T21" s="20"/>
      <c r="U21" s="20"/>
    </row>
    <row r="22" spans="1:25" s="15" customFormat="1" ht="5.2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5" s="15" customFormat="1" ht="18" customHeight="1">
      <c r="A23" s="56" t="s">
        <v>109</v>
      </c>
      <c r="B23" s="20" t="s">
        <v>79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5" s="15" customFormat="1" ht="5.2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5" s="15" customFormat="1" ht="20.25" customHeight="1">
      <c r="A25" s="59"/>
      <c r="B25" s="185" t="s">
        <v>80</v>
      </c>
      <c r="C25" s="185"/>
      <c r="D25" s="185"/>
      <c r="E25" s="185"/>
      <c r="F25" s="185"/>
      <c r="G25" s="185"/>
      <c r="H25" s="61"/>
      <c r="I25" s="60"/>
      <c r="J25" s="60"/>
      <c r="K25" s="60"/>
      <c r="L25" s="153" t="s">
        <v>26</v>
      </c>
      <c r="M25" s="153"/>
      <c r="N25" s="153"/>
      <c r="O25" s="153"/>
      <c r="P25" s="153"/>
      <c r="Q25" s="153"/>
      <c r="R25" s="60"/>
      <c r="S25" s="60"/>
      <c r="T25" s="60"/>
      <c r="U25" s="61"/>
      <c r="V25" s="115" t="s">
        <v>27</v>
      </c>
      <c r="W25" s="81"/>
      <c r="X25" s="81"/>
      <c r="Y25" s="116"/>
    </row>
    <row r="26" spans="1:25" s="15" customFormat="1" ht="18" customHeight="1">
      <c r="A26" s="24"/>
      <c r="B26" s="163"/>
      <c r="C26" s="159" t="s">
        <v>66</v>
      </c>
      <c r="D26" s="159"/>
      <c r="E26" s="159"/>
      <c r="F26" s="159"/>
      <c r="G26" s="159"/>
      <c r="H26" s="160"/>
      <c r="I26" s="192" t="s">
        <v>86</v>
      </c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4"/>
      <c r="V26" s="136">
        <f>25000*H21*1.1</f>
        <v>0</v>
      </c>
      <c r="W26" s="147"/>
      <c r="X26" s="147"/>
      <c r="Y26" s="148"/>
    </row>
    <row r="27" spans="1:25" s="15" customFormat="1" ht="18" customHeight="1">
      <c r="A27" s="172" t="s">
        <v>32</v>
      </c>
      <c r="B27" s="164"/>
      <c r="C27" s="158" t="s">
        <v>36</v>
      </c>
      <c r="D27" s="158"/>
      <c r="E27" s="158"/>
      <c r="F27" s="158"/>
      <c r="G27" s="158"/>
      <c r="H27" s="161"/>
      <c r="I27" s="195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7"/>
      <c r="V27" s="149"/>
      <c r="W27" s="150"/>
      <c r="X27" s="150"/>
      <c r="Y27" s="151"/>
    </row>
    <row r="28" spans="1:25" ht="25.5" customHeight="1">
      <c r="A28" s="172"/>
      <c r="B28" s="186" t="s">
        <v>39</v>
      </c>
      <c r="C28" s="157" t="s">
        <v>67</v>
      </c>
      <c r="D28" s="157"/>
      <c r="E28" s="157"/>
      <c r="F28" s="157"/>
      <c r="G28" s="157"/>
      <c r="H28" s="66"/>
      <c r="I28" s="189" t="s">
        <v>87</v>
      </c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1"/>
      <c r="V28" s="118">
        <f>10000*H21*1.1</f>
        <v>0</v>
      </c>
      <c r="W28" s="145"/>
      <c r="X28" s="145"/>
      <c r="Y28" s="146"/>
    </row>
    <row r="29" spans="1:25" ht="18" customHeight="1">
      <c r="A29" s="172"/>
      <c r="B29" s="187"/>
      <c r="C29" s="159" t="s">
        <v>48</v>
      </c>
      <c r="D29" s="159"/>
      <c r="E29" s="159"/>
      <c r="F29" s="159"/>
      <c r="G29" s="159"/>
      <c r="H29" s="69"/>
      <c r="I29" s="142" t="s">
        <v>69</v>
      </c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6"/>
      <c r="V29" s="100">
        <f>(V26+V28)*0.2</f>
        <v>0</v>
      </c>
      <c r="W29" s="173"/>
      <c r="X29" s="173"/>
      <c r="Y29" s="174"/>
    </row>
    <row r="30" spans="1:25" ht="18" customHeight="1" thickBot="1">
      <c r="A30" s="47"/>
      <c r="B30" s="188"/>
      <c r="C30" s="162"/>
      <c r="D30" s="162"/>
      <c r="E30" s="162"/>
      <c r="F30" s="162"/>
      <c r="G30" s="162"/>
      <c r="H30" s="70"/>
      <c r="I30" s="167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9"/>
      <c r="V30" s="175"/>
      <c r="W30" s="176"/>
      <c r="X30" s="176"/>
      <c r="Y30" s="177"/>
    </row>
    <row r="31" spans="1:25" ht="25.5" customHeight="1" thickBot="1">
      <c r="A31" s="71"/>
      <c r="B31" s="152" t="s">
        <v>50</v>
      </c>
      <c r="C31" s="152"/>
      <c r="D31" s="152"/>
      <c r="E31" s="152"/>
      <c r="F31" s="152"/>
      <c r="G31" s="152"/>
      <c r="H31" s="72"/>
      <c r="I31" s="73"/>
      <c r="J31" s="73"/>
      <c r="K31" s="73"/>
      <c r="L31" s="152" t="s">
        <v>51</v>
      </c>
      <c r="M31" s="152"/>
      <c r="N31" s="152"/>
      <c r="O31" s="152"/>
      <c r="P31" s="152"/>
      <c r="Q31" s="152"/>
      <c r="R31" s="73"/>
      <c r="S31" s="73"/>
      <c r="T31" s="73"/>
      <c r="U31" s="72"/>
      <c r="V31" s="53" t="s">
        <v>52</v>
      </c>
      <c r="W31" s="106">
        <f>SUM(V26:Y30)</f>
        <v>0</v>
      </c>
      <c r="X31" s="106"/>
      <c r="Y31" s="107"/>
    </row>
    <row r="32" spans="1:25" ht="25.5" customHeight="1" thickBot="1">
      <c r="A32" s="74"/>
      <c r="B32" s="171" t="s">
        <v>53</v>
      </c>
      <c r="C32" s="171"/>
      <c r="D32" s="171"/>
      <c r="E32" s="171"/>
      <c r="F32" s="171"/>
      <c r="G32" s="171"/>
      <c r="H32" s="72"/>
      <c r="I32" s="73"/>
      <c r="J32" s="73"/>
      <c r="K32" s="73"/>
      <c r="L32" s="152" t="s">
        <v>54</v>
      </c>
      <c r="M32" s="152"/>
      <c r="N32" s="152"/>
      <c r="O32" s="152"/>
      <c r="P32" s="152"/>
      <c r="Q32" s="152"/>
      <c r="R32" s="73"/>
      <c r="S32" s="73"/>
      <c r="T32" s="73"/>
      <c r="U32" s="72"/>
      <c r="V32" s="52" t="s">
        <v>55</v>
      </c>
      <c r="W32" s="98">
        <f>W31*0.3</f>
        <v>0</v>
      </c>
      <c r="X32" s="98"/>
      <c r="Y32" s="108"/>
    </row>
    <row r="33" spans="1:25" ht="25.5" customHeight="1" thickBot="1">
      <c r="A33" s="71"/>
      <c r="B33" s="170" t="s">
        <v>56</v>
      </c>
      <c r="C33" s="170"/>
      <c r="D33" s="170"/>
      <c r="E33" s="170"/>
      <c r="F33" s="170"/>
      <c r="G33" s="170"/>
      <c r="H33" s="72"/>
      <c r="I33" s="73"/>
      <c r="J33" s="73"/>
      <c r="K33" s="73"/>
      <c r="L33" s="152" t="s">
        <v>110</v>
      </c>
      <c r="M33" s="152"/>
      <c r="N33" s="152"/>
      <c r="O33" s="152"/>
      <c r="P33" s="152"/>
      <c r="Q33" s="152"/>
      <c r="R33" s="73"/>
      <c r="S33" s="73"/>
      <c r="T33" s="73"/>
      <c r="U33" s="72"/>
      <c r="V33" s="97">
        <f>W31+W32</f>
        <v>0</v>
      </c>
      <c r="W33" s="98"/>
      <c r="X33" s="98"/>
      <c r="Y33" s="99"/>
    </row>
    <row r="34" spans="1:25" ht="30" customHeight="1" thickBot="1">
      <c r="A34" s="91" t="s">
        <v>88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3"/>
      <c r="V34" s="97">
        <f>V33</f>
        <v>0</v>
      </c>
      <c r="W34" s="98"/>
      <c r="X34" s="98"/>
      <c r="Y34" s="99"/>
    </row>
    <row r="35" spans="1:25" ht="6" customHeight="1"/>
    <row r="36" spans="1:25" s="15" customFormat="1" ht="18" customHeight="1">
      <c r="B36" s="14"/>
    </row>
    <row r="37" spans="1:25">
      <c r="B37" s="55"/>
    </row>
    <row r="38" spans="1:25">
      <c r="B38" s="55"/>
    </row>
    <row r="39" spans="1:25">
      <c r="B39" s="55"/>
    </row>
    <row r="40" spans="1:25">
      <c r="B40" s="55"/>
    </row>
    <row r="41" spans="1:25">
      <c r="B41" s="55"/>
    </row>
    <row r="42" spans="1:25">
      <c r="B42" s="55"/>
    </row>
  </sheetData>
  <mergeCells count="41">
    <mergeCell ref="C26:G26"/>
    <mergeCell ref="C28:G28"/>
    <mergeCell ref="S1:T1"/>
    <mergeCell ref="S2:T3"/>
    <mergeCell ref="B19:F19"/>
    <mergeCell ref="H15:X15"/>
    <mergeCell ref="U1:Y1"/>
    <mergeCell ref="V4:Y4"/>
    <mergeCell ref="A7:Y7"/>
    <mergeCell ref="B14:F14"/>
    <mergeCell ref="H14:X14"/>
    <mergeCell ref="V25:Y25"/>
    <mergeCell ref="B21:F21"/>
    <mergeCell ref="H21:K21"/>
    <mergeCell ref="B26:B27"/>
    <mergeCell ref="B25:G25"/>
    <mergeCell ref="A9:Y9"/>
    <mergeCell ref="A27:A29"/>
    <mergeCell ref="I29:U30"/>
    <mergeCell ref="I28:U28"/>
    <mergeCell ref="I26:U27"/>
    <mergeCell ref="L32:Q32"/>
    <mergeCell ref="V33:Y33"/>
    <mergeCell ref="V28:Y28"/>
    <mergeCell ref="L33:Q33"/>
    <mergeCell ref="V26:Y27"/>
    <mergeCell ref="B17:F17"/>
    <mergeCell ref="B33:G33"/>
    <mergeCell ref="B32:G32"/>
    <mergeCell ref="B31:G31"/>
    <mergeCell ref="L25:Q25"/>
    <mergeCell ref="A34:U34"/>
    <mergeCell ref="H26:H27"/>
    <mergeCell ref="C29:G30"/>
    <mergeCell ref="C27:G27"/>
    <mergeCell ref="B28:B30"/>
    <mergeCell ref="V34:Y34"/>
    <mergeCell ref="V29:Y30"/>
    <mergeCell ref="W31:Y31"/>
    <mergeCell ref="W32:Y32"/>
    <mergeCell ref="L31:Q31"/>
  </mergeCells>
  <phoneticPr fontId="2"/>
  <pageMargins left="0.54" right="0.2" top="0.76" bottom="0.43" header="0.51181102362204722" footer="0.59"/>
  <pageSetup paperSize="9" orientation="portrait" r:id="rId1"/>
  <headerFooter alignWithMargins="0">
    <oddHeader>&amp;L別紙1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D53"/>
  <sheetViews>
    <sheetView showGridLines="0" topLeftCell="A10" workbookViewId="0">
      <selection activeCell="AL40" sqref="AL40"/>
    </sheetView>
  </sheetViews>
  <sheetFormatPr defaultColWidth="3.625" defaultRowHeight="13.5"/>
  <cols>
    <col min="1" max="17" width="3.625" style="2" customWidth="1"/>
    <col min="18" max="18" width="2.625" style="2" customWidth="1"/>
    <col min="19" max="26" width="4.125" style="2" customWidth="1"/>
    <col min="27" max="16384" width="3.625" style="2"/>
  </cols>
  <sheetData>
    <row r="1" spans="1:30" ht="15" customHeight="1">
      <c r="A1" s="1"/>
      <c r="S1" s="126" t="s">
        <v>0</v>
      </c>
      <c r="T1" s="127"/>
      <c r="U1" s="131"/>
      <c r="V1" s="131"/>
      <c r="W1" s="131"/>
      <c r="X1" s="131"/>
      <c r="Y1" s="131"/>
      <c r="Z1" s="3"/>
    </row>
    <row r="2" spans="1:30" ht="15" customHeight="1">
      <c r="S2" s="126" t="s">
        <v>1</v>
      </c>
      <c r="T2" s="127"/>
      <c r="U2" s="4" t="s">
        <v>2</v>
      </c>
      <c r="V2" s="5"/>
      <c r="W2" s="6"/>
      <c r="X2" s="6"/>
      <c r="Y2" s="7"/>
      <c r="Z2" s="3"/>
    </row>
    <row r="3" spans="1:30" ht="15" customHeight="1">
      <c r="S3" s="126"/>
      <c r="T3" s="127"/>
      <c r="U3" s="4" t="s">
        <v>3</v>
      </c>
      <c r="V3" s="5"/>
      <c r="W3" s="6"/>
      <c r="X3" s="6"/>
      <c r="Y3" s="7"/>
      <c r="Z3" s="3"/>
    </row>
    <row r="4" spans="1:30" ht="7.5" customHeight="1">
      <c r="S4" s="3"/>
      <c r="T4" s="3"/>
      <c r="U4" s="3"/>
      <c r="V4" s="132"/>
      <c r="W4" s="132"/>
      <c r="X4" s="132"/>
      <c r="Y4" s="132"/>
    </row>
    <row r="5" spans="1:30" ht="13.5" customHeight="1">
      <c r="R5" s="8" t="s">
        <v>4</v>
      </c>
      <c r="S5" s="3"/>
      <c r="U5" s="9" t="s">
        <v>5</v>
      </c>
      <c r="V5" s="9"/>
      <c r="W5" s="9" t="s">
        <v>6</v>
      </c>
      <c r="X5" s="3"/>
      <c r="Y5" s="9" t="s">
        <v>7</v>
      </c>
    </row>
    <row r="6" spans="1:30" ht="13.5" customHeight="1"/>
    <row r="7" spans="1:30" ht="18.75" customHeight="1">
      <c r="A7" s="134" t="s">
        <v>8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0"/>
      <c r="AA7" s="10"/>
      <c r="AB7" s="10"/>
      <c r="AC7" s="10"/>
      <c r="AD7" s="10"/>
    </row>
    <row r="8" spans="1:30" ht="7.5" customHeight="1">
      <c r="A8" s="10"/>
      <c r="B8" s="10"/>
      <c r="C8" s="10"/>
      <c r="D8" s="1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0"/>
      <c r="V8" s="10"/>
      <c r="W8" s="10"/>
      <c r="X8" s="10"/>
      <c r="Y8" s="10"/>
    </row>
    <row r="9" spans="1:30" ht="15">
      <c r="A9" s="133" t="s">
        <v>89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</row>
    <row r="10" spans="1:30" ht="13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30">
      <c r="A11" s="13" t="s">
        <v>10</v>
      </c>
    </row>
    <row r="14" spans="1:30" s="15" customFormat="1" ht="18" customHeight="1">
      <c r="A14" s="14" t="s">
        <v>11</v>
      </c>
      <c r="B14" s="128" t="s">
        <v>72</v>
      </c>
      <c r="C14" s="128"/>
      <c r="D14" s="128"/>
      <c r="E14" s="128"/>
      <c r="F14" s="128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</row>
    <row r="15" spans="1:30" s="15" customFormat="1" ht="18" customHeight="1">
      <c r="A15" s="14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</row>
    <row r="16" spans="1:30" s="15" customFormat="1" ht="5.25" customHeight="1"/>
    <row r="17" spans="1:25" s="15" customFormat="1" ht="18" customHeight="1">
      <c r="A17" s="14" t="s">
        <v>13</v>
      </c>
      <c r="B17" s="128" t="s">
        <v>73</v>
      </c>
      <c r="C17" s="128"/>
      <c r="D17" s="128"/>
      <c r="E17" s="128"/>
      <c r="F17" s="128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5" s="15" customFormat="1" ht="5.25" customHeight="1"/>
    <row r="19" spans="1:25" s="15" customFormat="1" ht="18" customHeight="1">
      <c r="A19" s="14" t="s">
        <v>15</v>
      </c>
      <c r="B19" s="128" t="s">
        <v>16</v>
      </c>
      <c r="C19" s="128"/>
      <c r="D19" s="128"/>
      <c r="E19" s="128"/>
      <c r="F19" s="128"/>
      <c r="H19" s="16"/>
      <c r="I19" s="16"/>
      <c r="J19" s="16"/>
      <c r="K19" s="16"/>
      <c r="L19" s="16"/>
      <c r="M19" s="16"/>
      <c r="N19" s="16"/>
      <c r="O19" s="17" t="s">
        <v>17</v>
      </c>
    </row>
    <row r="20" spans="1:25" s="15" customFormat="1" ht="5.25" customHeight="1"/>
    <row r="21" spans="1:25" s="15" customFormat="1" ht="18" customHeight="1">
      <c r="A21" s="56" t="s">
        <v>18</v>
      </c>
      <c r="B21" s="143" t="s">
        <v>90</v>
      </c>
      <c r="C21" s="143"/>
      <c r="D21" s="143"/>
      <c r="E21" s="143"/>
      <c r="F21" s="143"/>
      <c r="G21" s="20"/>
      <c r="H21" s="130"/>
      <c r="I21" s="130"/>
      <c r="J21" s="130"/>
      <c r="K21" s="130"/>
      <c r="L21" s="15" t="s">
        <v>20</v>
      </c>
    </row>
    <row r="22" spans="1:25" s="15" customFormat="1" ht="5.25" customHeight="1">
      <c r="A22" s="20"/>
      <c r="B22" s="20"/>
      <c r="C22" s="20"/>
      <c r="D22" s="20"/>
      <c r="E22" s="20"/>
      <c r="F22" s="20"/>
      <c r="G22" s="20"/>
    </row>
    <row r="23" spans="1:25" s="15" customFormat="1" ht="18" customHeight="1">
      <c r="A23" s="56" t="s">
        <v>111</v>
      </c>
      <c r="B23" s="143" t="s">
        <v>21</v>
      </c>
      <c r="C23" s="143"/>
      <c r="D23" s="143"/>
      <c r="E23" s="143"/>
      <c r="F23" s="143"/>
      <c r="G23" s="20"/>
      <c r="H23" s="18" t="s">
        <v>124</v>
      </c>
      <c r="J23" s="130"/>
      <c r="K23" s="130"/>
      <c r="L23" s="15" t="s">
        <v>112</v>
      </c>
      <c r="O23" s="19" t="s">
        <v>119</v>
      </c>
      <c r="P23" s="19"/>
      <c r="Q23" s="130"/>
      <c r="R23" s="130"/>
      <c r="S23" s="15" t="s">
        <v>113</v>
      </c>
    </row>
    <row r="24" spans="1:25" s="15" customFormat="1" ht="5.25" customHeight="1">
      <c r="A24" s="56"/>
      <c r="B24" s="20"/>
      <c r="C24" s="20"/>
      <c r="D24" s="20"/>
      <c r="E24" s="20"/>
      <c r="F24" s="20"/>
      <c r="G24" s="20"/>
    </row>
    <row r="25" spans="1:25" s="15" customFormat="1" ht="18" customHeight="1">
      <c r="A25" s="56" t="s">
        <v>114</v>
      </c>
      <c r="B25" s="143" t="s">
        <v>91</v>
      </c>
      <c r="C25" s="143"/>
      <c r="D25" s="143"/>
      <c r="E25" s="143"/>
      <c r="F25" s="143"/>
      <c r="G25" s="20"/>
      <c r="H25" s="130"/>
      <c r="I25" s="130"/>
      <c r="J25" s="130"/>
      <c r="K25" s="130"/>
      <c r="L25" s="15" t="s">
        <v>23</v>
      </c>
    </row>
    <row r="26" spans="1:25" s="15" customFormat="1" ht="5.25" customHeight="1">
      <c r="A26" s="20"/>
      <c r="B26" s="20"/>
      <c r="C26" s="20"/>
      <c r="D26" s="20"/>
      <c r="E26" s="20"/>
      <c r="F26" s="20"/>
      <c r="G26" s="20"/>
    </row>
    <row r="27" spans="1:25" s="15" customFormat="1" ht="18" customHeight="1">
      <c r="A27" s="56" t="s">
        <v>115</v>
      </c>
      <c r="B27" s="20" t="s">
        <v>79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25" s="15" customFormat="1" ht="5.25" customHeight="1"/>
    <row r="29" spans="1:25" s="15" customFormat="1" ht="20.25" customHeight="1">
      <c r="A29" s="21"/>
      <c r="B29" s="81" t="s">
        <v>80</v>
      </c>
      <c r="C29" s="81"/>
      <c r="D29" s="81"/>
      <c r="E29" s="81"/>
      <c r="F29" s="81"/>
      <c r="G29" s="81"/>
      <c r="H29" s="22"/>
      <c r="I29" s="23"/>
      <c r="J29" s="23"/>
      <c r="K29" s="23"/>
      <c r="L29" s="117" t="s">
        <v>26</v>
      </c>
      <c r="M29" s="117"/>
      <c r="N29" s="117"/>
      <c r="O29" s="117"/>
      <c r="P29" s="117"/>
      <c r="Q29" s="117"/>
      <c r="R29" s="23"/>
      <c r="S29" s="23"/>
      <c r="T29" s="23"/>
      <c r="U29" s="22"/>
      <c r="V29" s="115" t="s">
        <v>27</v>
      </c>
      <c r="W29" s="81"/>
      <c r="X29" s="81"/>
      <c r="Y29" s="116"/>
    </row>
    <row r="30" spans="1:25" s="15" customFormat="1" ht="25.5" customHeight="1">
      <c r="A30" s="24"/>
      <c r="B30" s="25"/>
      <c r="C30" s="82" t="s">
        <v>28</v>
      </c>
      <c r="D30" s="82"/>
      <c r="E30" s="83"/>
      <c r="F30" s="86" t="s">
        <v>29</v>
      </c>
      <c r="G30" s="87"/>
      <c r="H30" s="88"/>
      <c r="I30" s="26" t="s">
        <v>30</v>
      </c>
      <c r="J30" s="27" t="s">
        <v>31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118">
        <v>0</v>
      </c>
      <c r="W30" s="145"/>
      <c r="X30" s="145"/>
      <c r="Y30" s="146"/>
    </row>
    <row r="31" spans="1:25" s="15" customFormat="1" ht="18" customHeight="1">
      <c r="A31" s="172" t="s">
        <v>32</v>
      </c>
      <c r="B31" s="28"/>
      <c r="C31" s="90" t="s">
        <v>33</v>
      </c>
      <c r="D31" s="90"/>
      <c r="E31" s="90"/>
      <c r="F31" s="90"/>
      <c r="G31" s="90"/>
      <c r="H31" s="29"/>
      <c r="I31" s="30" t="s">
        <v>34</v>
      </c>
      <c r="J31" s="19" t="s">
        <v>35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24">
        <f>Q23*0.8*6000*1.1</f>
        <v>0</v>
      </c>
      <c r="W31" s="180"/>
      <c r="X31" s="180"/>
      <c r="Y31" s="181"/>
    </row>
    <row r="32" spans="1:25" s="15" customFormat="1" ht="18" customHeight="1">
      <c r="A32" s="172"/>
      <c r="B32" s="31"/>
      <c r="C32" s="89" t="s">
        <v>36</v>
      </c>
      <c r="D32" s="89"/>
      <c r="E32" s="89"/>
      <c r="F32" s="89"/>
      <c r="G32" s="89"/>
      <c r="H32" s="32"/>
      <c r="I32" s="37" t="s">
        <v>120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201"/>
      <c r="W32" s="202"/>
      <c r="X32" s="202"/>
      <c r="Y32" s="203"/>
    </row>
    <row r="33" spans="1:25" s="15" customFormat="1" ht="18" customHeight="1">
      <c r="A33" s="172"/>
      <c r="B33" s="78"/>
      <c r="C33" s="159" t="s">
        <v>92</v>
      </c>
      <c r="D33" s="159"/>
      <c r="E33" s="159"/>
      <c r="F33" s="159"/>
      <c r="G33" s="159"/>
      <c r="H33" s="112"/>
      <c r="I33" s="39" t="s">
        <v>43</v>
      </c>
      <c r="J33" s="40" t="s">
        <v>35</v>
      </c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136">
        <f>J23*1000*H21*1.1</f>
        <v>0</v>
      </c>
      <c r="W33" s="147"/>
      <c r="X33" s="147"/>
      <c r="Y33" s="148"/>
    </row>
    <row r="34" spans="1:25" s="15" customFormat="1" ht="18" customHeight="1">
      <c r="A34" s="172"/>
      <c r="B34" s="198" t="s">
        <v>39</v>
      </c>
      <c r="C34" s="158"/>
      <c r="D34" s="158"/>
      <c r="E34" s="158"/>
      <c r="F34" s="158"/>
      <c r="G34" s="158"/>
      <c r="H34" s="113"/>
      <c r="I34" s="31" t="s">
        <v>125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149"/>
      <c r="W34" s="150"/>
      <c r="X34" s="150"/>
      <c r="Y34" s="151"/>
    </row>
    <row r="35" spans="1:25" ht="25.5" customHeight="1">
      <c r="A35" s="172"/>
      <c r="B35" s="198"/>
      <c r="C35" s="85" t="s">
        <v>44</v>
      </c>
      <c r="D35" s="85"/>
      <c r="E35" s="85"/>
      <c r="F35" s="85"/>
      <c r="G35" s="85"/>
      <c r="H35" s="41"/>
      <c r="I35" s="42" t="s">
        <v>45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118">
        <v>0</v>
      </c>
      <c r="W35" s="145"/>
      <c r="X35" s="145"/>
      <c r="Y35" s="146"/>
    </row>
    <row r="36" spans="1:25" ht="25.5" customHeight="1">
      <c r="A36" s="172"/>
      <c r="B36" s="198"/>
      <c r="C36" s="95" t="s">
        <v>46</v>
      </c>
      <c r="D36" s="95"/>
      <c r="E36" s="95"/>
      <c r="F36" s="95"/>
      <c r="G36" s="95"/>
      <c r="H36" s="43"/>
      <c r="I36" s="42" t="s">
        <v>93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118">
        <f>10000*H25*1.1</f>
        <v>0</v>
      </c>
      <c r="W36" s="145"/>
      <c r="X36" s="145"/>
      <c r="Y36" s="146"/>
    </row>
    <row r="37" spans="1:25" ht="18" customHeight="1">
      <c r="A37" s="44"/>
      <c r="B37" s="198"/>
      <c r="C37" s="141" t="s">
        <v>48</v>
      </c>
      <c r="D37" s="90"/>
      <c r="E37" s="90"/>
      <c r="F37" s="90"/>
      <c r="G37" s="90"/>
      <c r="H37" s="46"/>
      <c r="I37" s="142" t="s">
        <v>94</v>
      </c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6"/>
      <c r="V37" s="100">
        <f>(V30+V31+V33+V35+V36)*0.2</f>
        <v>0</v>
      </c>
      <c r="W37" s="173"/>
      <c r="X37" s="173"/>
      <c r="Y37" s="174"/>
    </row>
    <row r="38" spans="1:25" ht="18" customHeight="1" thickBot="1">
      <c r="A38" s="47"/>
      <c r="B38" s="79"/>
      <c r="C38" s="199"/>
      <c r="D38" s="200"/>
      <c r="E38" s="200"/>
      <c r="F38" s="200"/>
      <c r="G38" s="200"/>
      <c r="H38" s="49"/>
      <c r="I38" s="167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9"/>
      <c r="V38" s="175"/>
      <c r="W38" s="176"/>
      <c r="X38" s="176"/>
      <c r="Y38" s="177"/>
    </row>
    <row r="39" spans="1:25" ht="25.5" customHeight="1" thickBot="1">
      <c r="A39" s="50"/>
      <c r="B39" s="114" t="s">
        <v>50</v>
      </c>
      <c r="C39" s="114"/>
      <c r="D39" s="114"/>
      <c r="E39" s="114"/>
      <c r="F39" s="114"/>
      <c r="G39" s="114"/>
      <c r="H39" s="51"/>
      <c r="I39" s="52"/>
      <c r="J39" s="52"/>
      <c r="K39" s="52"/>
      <c r="L39" s="114" t="s">
        <v>51</v>
      </c>
      <c r="M39" s="114"/>
      <c r="N39" s="114"/>
      <c r="O39" s="114"/>
      <c r="P39" s="114"/>
      <c r="Q39" s="114"/>
      <c r="R39" s="52"/>
      <c r="S39" s="52"/>
      <c r="T39" s="52"/>
      <c r="U39" s="51"/>
      <c r="V39" s="53" t="s">
        <v>52</v>
      </c>
      <c r="W39" s="106">
        <f>SUM(V30:Y38)</f>
        <v>0</v>
      </c>
      <c r="X39" s="106"/>
      <c r="Y39" s="107"/>
    </row>
    <row r="40" spans="1:25" ht="25.5" customHeight="1" thickBot="1">
      <c r="A40" s="54"/>
      <c r="B40" s="138" t="s">
        <v>53</v>
      </c>
      <c r="C40" s="138"/>
      <c r="D40" s="138"/>
      <c r="E40" s="138"/>
      <c r="F40" s="138"/>
      <c r="G40" s="138"/>
      <c r="H40" s="51"/>
      <c r="I40" s="52"/>
      <c r="J40" s="52"/>
      <c r="K40" s="52"/>
      <c r="L40" s="114" t="s">
        <v>54</v>
      </c>
      <c r="M40" s="114"/>
      <c r="N40" s="114"/>
      <c r="O40" s="114"/>
      <c r="P40" s="114"/>
      <c r="Q40" s="114"/>
      <c r="R40" s="52"/>
      <c r="S40" s="52"/>
      <c r="T40" s="52"/>
      <c r="U40" s="51"/>
      <c r="V40" s="52" t="s">
        <v>55</v>
      </c>
      <c r="W40" s="98">
        <f>W39*0.3</f>
        <v>0</v>
      </c>
      <c r="X40" s="98"/>
      <c r="Y40" s="108"/>
    </row>
    <row r="41" spans="1:25" ht="25.5" customHeight="1" thickBot="1">
      <c r="A41" s="50"/>
      <c r="B41" s="137" t="s">
        <v>56</v>
      </c>
      <c r="C41" s="137"/>
      <c r="D41" s="137"/>
      <c r="E41" s="137"/>
      <c r="F41" s="137"/>
      <c r="G41" s="137"/>
      <c r="H41" s="51"/>
      <c r="I41" s="52"/>
      <c r="J41" s="52"/>
      <c r="K41" s="52"/>
      <c r="L41" s="114" t="s">
        <v>116</v>
      </c>
      <c r="M41" s="114"/>
      <c r="N41" s="114"/>
      <c r="O41" s="114"/>
      <c r="P41" s="114"/>
      <c r="Q41" s="114"/>
      <c r="R41" s="52"/>
      <c r="S41" s="52"/>
      <c r="T41" s="52"/>
      <c r="U41" s="51"/>
      <c r="V41" s="97">
        <f>W39+W40</f>
        <v>0</v>
      </c>
      <c r="W41" s="98"/>
      <c r="X41" s="98"/>
      <c r="Y41" s="99"/>
    </row>
    <row r="42" spans="1:25" ht="30" customHeight="1" thickBot="1">
      <c r="A42" s="91" t="s">
        <v>95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3"/>
      <c r="V42" s="97">
        <f>V41</f>
        <v>0</v>
      </c>
      <c r="W42" s="98"/>
      <c r="X42" s="98"/>
      <c r="Y42" s="99"/>
    </row>
    <row r="43" spans="1:25" ht="6" customHeight="1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</row>
    <row r="44" spans="1:25" s="15" customFormat="1" ht="18" customHeight="1">
      <c r="A44" s="15" t="s">
        <v>58</v>
      </c>
      <c r="B44" s="14" t="s">
        <v>117</v>
      </c>
      <c r="C44" s="15" t="s">
        <v>60</v>
      </c>
    </row>
    <row r="45" spans="1:25" s="15" customFormat="1" ht="18" customHeight="1">
      <c r="B45" s="14" t="s">
        <v>61</v>
      </c>
      <c r="C45" s="15" t="s">
        <v>62</v>
      </c>
    </row>
    <row r="46" spans="1:25" s="15" customFormat="1" ht="18" customHeight="1">
      <c r="B46" s="14"/>
    </row>
    <row r="47" spans="1:25" s="15" customFormat="1" ht="18" customHeight="1">
      <c r="B47" s="14"/>
    </row>
    <row r="48" spans="1:25">
      <c r="B48" s="55"/>
    </row>
    <row r="49" spans="2:2">
      <c r="B49" s="55"/>
    </row>
    <row r="50" spans="2:2">
      <c r="B50" s="55"/>
    </row>
    <row r="51" spans="2:2">
      <c r="B51" s="55"/>
    </row>
    <row r="52" spans="2:2">
      <c r="B52" s="55"/>
    </row>
    <row r="53" spans="2:2">
      <c r="B53" s="55"/>
    </row>
  </sheetData>
  <mergeCells count="50">
    <mergeCell ref="B29:G29"/>
    <mergeCell ref="A31:A36"/>
    <mergeCell ref="I37:U38"/>
    <mergeCell ref="B41:G41"/>
    <mergeCell ref="B40:G40"/>
    <mergeCell ref="B39:G39"/>
    <mergeCell ref="B25:F25"/>
    <mergeCell ref="H25:K25"/>
    <mergeCell ref="B17:F17"/>
    <mergeCell ref="H14:X14"/>
    <mergeCell ref="B23:F23"/>
    <mergeCell ref="Q23:R23"/>
    <mergeCell ref="J23:K23"/>
    <mergeCell ref="S1:T1"/>
    <mergeCell ref="S2:T3"/>
    <mergeCell ref="B19:F19"/>
    <mergeCell ref="B21:F21"/>
    <mergeCell ref="H15:X15"/>
    <mergeCell ref="H21:K21"/>
    <mergeCell ref="U1:Y1"/>
    <mergeCell ref="V4:Y4"/>
    <mergeCell ref="A9:Y9"/>
    <mergeCell ref="B14:F14"/>
    <mergeCell ref="V29:Y29"/>
    <mergeCell ref="L29:Q29"/>
    <mergeCell ref="L39:Q39"/>
    <mergeCell ref="L40:Q40"/>
    <mergeCell ref="V36:Y36"/>
    <mergeCell ref="V35:Y35"/>
    <mergeCell ref="V31:Y32"/>
    <mergeCell ref="W40:Y40"/>
    <mergeCell ref="V41:Y41"/>
    <mergeCell ref="C30:E30"/>
    <mergeCell ref="V30:Y30"/>
    <mergeCell ref="C31:G31"/>
    <mergeCell ref="L41:Q41"/>
    <mergeCell ref="C37:G38"/>
    <mergeCell ref="C35:G35"/>
    <mergeCell ref="F30:H30"/>
    <mergeCell ref="C32:G32"/>
    <mergeCell ref="A7:Y7"/>
    <mergeCell ref="B34:B37"/>
    <mergeCell ref="V33:Y34"/>
    <mergeCell ref="A42:U42"/>
    <mergeCell ref="C36:G36"/>
    <mergeCell ref="C33:G34"/>
    <mergeCell ref="H33:H34"/>
    <mergeCell ref="V42:Y42"/>
    <mergeCell ref="V37:Y38"/>
    <mergeCell ref="W39:Y39"/>
  </mergeCells>
  <phoneticPr fontId="2"/>
  <pageMargins left="0.54" right="0.2" top="0.76" bottom="0.43" header="0.51181102362204722" footer="0.59"/>
  <pageSetup paperSize="9" orientation="portrait" r:id="rId1"/>
  <headerFooter alignWithMargins="0">
    <oddHeader>&amp;L別紙1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臨床契約単位（機器）</vt:lpstr>
      <vt:lpstr>臨床症例単位（機器）</vt:lpstr>
      <vt:lpstr>臨床負担軽減（機器）</vt:lpstr>
      <vt:lpstr>臨床脱落（機器）</vt:lpstr>
      <vt:lpstr>臨床契約単位（機器）変更</vt:lpstr>
    </vt:vector>
  </TitlesOfParts>
  <Company>高知大学医学部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082187</dc:creator>
  <cp:lastModifiedBy>kuroiwa</cp:lastModifiedBy>
  <dcterms:created xsi:type="dcterms:W3CDTF">2012-03-26T02:46:57Z</dcterms:created>
  <dcterms:modified xsi:type="dcterms:W3CDTF">2019-11-12T15:07:52Z</dcterms:modified>
</cp:coreProperties>
</file>