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pnetap01a\share$\Z0000078 新）サイトマネジメント部門\⑧規定・SOP・統一書式\3. 経費算定要領\★経費算定基準見直し_202003\経費計画見直し\★★高知大学改訂版_20200301\"/>
    </mc:Choice>
  </mc:AlternateContent>
  <bookViews>
    <workbookView xWindow="360" yWindow="45" windowWidth="28035" windowHeight="12105" tabRatio="675"/>
  </bookViews>
  <sheets>
    <sheet name="契約単位（初年度）" sheetId="24" r:id="rId1"/>
    <sheet name="契約単位（2年以降・年度更新）" sheetId="25" r:id="rId2"/>
    <sheet name="契約単位（契約終了後のモニタリング費)" sheetId="29" r:id="rId3"/>
    <sheet name="契約単位（生存調査)" sheetId="26" r:id="rId4"/>
    <sheet name="契約単位（特殊対応)" sheetId="27" r:id="rId5"/>
    <sheet name="症例単位_初回契約時提出用" sheetId="30" r:id="rId6"/>
    <sheet name="症例単位Ⅰ期" sheetId="17" r:id="rId7"/>
    <sheet name="症例単位Ⅱ期" sheetId="18" r:id="rId8"/>
    <sheet name="症例単位Ⅲ期" sheetId="19" r:id="rId9"/>
    <sheet name="脱落症例（症例ごと）" sheetId="3" r:id="rId10"/>
    <sheet name="症例単位(負担軽減経費)" sheetId="9" r:id="rId11"/>
  </sheets>
  <definedNames>
    <definedName name="_xlnm.Print_Area" localSheetId="2">'契約単位（契約終了後のモニタリング費)'!$A$1:$Z$32</definedName>
    <definedName name="_xlnm.Print_Area" localSheetId="0">'契約単位（初年度）'!$A$1:$Z$53</definedName>
    <definedName name="_xlnm.Print_Area" localSheetId="3">'契約単位（生存調査)'!$A$1:$Z$33</definedName>
    <definedName name="_xlnm.Print_Area" localSheetId="4">'契約単位（特殊対応)'!$A$1:$Z$31</definedName>
    <definedName name="_xlnm.Print_Area" localSheetId="10">'症例単位(負担軽減経費)'!$A$1:$Z$33</definedName>
    <definedName name="_xlnm.Print_Area" localSheetId="5">症例単位_初回契約時提出用!$A$1:$Z$39</definedName>
    <definedName name="_xlnm.Print_Area" localSheetId="6">症例単位Ⅰ期!$A$1:$Z$39</definedName>
    <definedName name="_xlnm.Print_Area" localSheetId="7">症例単位Ⅱ期!$A$1:$Z$39</definedName>
    <definedName name="_xlnm.Print_Area" localSheetId="9">'脱落症例（症例ごと）'!$A$1:$Z$34</definedName>
  </definedNames>
  <calcPr calcId="162913"/>
</workbook>
</file>

<file path=xl/calcChain.xml><?xml version="1.0" encoding="utf-8"?>
<calcChain xmlns="http://schemas.openxmlformats.org/spreadsheetml/2006/main">
  <c r="W41" i="24" l="1"/>
  <c r="W39" i="24"/>
  <c r="U6" i="9"/>
  <c r="Q21" i="9" s="1"/>
  <c r="O21" i="9" l="1"/>
  <c r="W30" i="19"/>
  <c r="W29" i="19"/>
  <c r="W28" i="19"/>
  <c r="W30" i="18"/>
  <c r="W29" i="18"/>
  <c r="W28" i="18"/>
  <c r="W30" i="30"/>
  <c r="W29" i="30"/>
  <c r="W28" i="30"/>
  <c r="W31" i="30" l="1"/>
  <c r="W31" i="18"/>
  <c r="X32" i="30"/>
  <c r="W39" i="25"/>
  <c r="V27" i="3"/>
  <c r="V26" i="3"/>
  <c r="W25" i="26"/>
  <c r="W30" i="17"/>
  <c r="W29" i="17"/>
  <c r="W28" i="17"/>
  <c r="X29" i="3" l="1"/>
  <c r="V28" i="3"/>
  <c r="X33" i="30"/>
  <c r="W34" i="30" s="1"/>
  <c r="W35" i="30" s="1"/>
  <c r="X30" i="3" l="1"/>
  <c r="V31" i="3" s="1"/>
  <c r="W41" i="25"/>
  <c r="W25" i="29" l="1"/>
  <c r="W26" i="29" s="1"/>
  <c r="X27" i="29" l="1"/>
  <c r="W25" i="27"/>
  <c r="X27" i="26"/>
  <c r="X28" i="26" s="1"/>
  <c r="W26" i="26"/>
  <c r="W29" i="26" l="1"/>
  <c r="W30" i="26" s="1"/>
  <c r="X28" i="29"/>
  <c r="W29" i="29" s="1"/>
  <c r="W30" i="29" s="1"/>
  <c r="X26" i="27"/>
  <c r="X27" i="27" l="1"/>
  <c r="W28" i="27" s="1"/>
  <c r="W29" i="27" s="1"/>
  <c r="V26" i="9" l="1"/>
  <c r="W40" i="25" l="1"/>
  <c r="W40" i="24"/>
  <c r="V27" i="9" l="1"/>
  <c r="W28" i="9" s="1"/>
  <c r="W31" i="19" l="1"/>
  <c r="W31" i="17" l="1"/>
  <c r="W35" i="25"/>
  <c r="W35" i="24"/>
  <c r="W42" i="25" l="1"/>
  <c r="X43" i="25" s="1"/>
  <c r="W42" i="24"/>
  <c r="X43" i="24" s="1"/>
  <c r="X44" i="25" l="1"/>
  <c r="W45" i="25" s="1"/>
  <c r="W46" i="25" s="1"/>
  <c r="X44" i="24"/>
  <c r="W45" i="24" s="1"/>
  <c r="W46" i="24" s="1"/>
  <c r="X32" i="18"/>
  <c r="X32" i="19"/>
  <c r="X32" i="17"/>
  <c r="X33" i="17" l="1"/>
  <c r="W34" i="17" s="1"/>
  <c r="W35" i="17" s="1"/>
  <c r="X33" i="19"/>
  <c r="W34" i="19" s="1"/>
  <c r="W35" i="19" s="1"/>
  <c r="X33" i="18"/>
  <c r="W34" i="18" s="1"/>
  <c r="W35" i="18" s="1"/>
  <c r="W29" i="9" l="1"/>
  <c r="V30" i="9" s="1"/>
  <c r="V31" i="9" s="1"/>
  <c r="V32" i="3" l="1"/>
</calcChain>
</file>

<file path=xl/comments1.xml><?xml version="1.0" encoding="utf-8"?>
<comments xmlns="http://schemas.openxmlformats.org/spreadsheetml/2006/main">
  <authors>
    <author>土居 明日佳</author>
  </authors>
  <commentList>
    <comment ref="Q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西暦で契約締結年度を記入してください。
</t>
        </r>
      </text>
    </comment>
    <comment ref="D40" authorId="0" shapeId="0">
      <text>
        <r>
          <rPr>
            <sz val="9"/>
            <color indexed="81"/>
            <rFont val="MS P ゴシック"/>
            <family val="3"/>
            <charset val="128"/>
          </rPr>
          <t>それぞれの所属部署に配分</t>
        </r>
      </text>
    </comment>
    <comment ref="S40" authorId="0" shapeId="0">
      <text>
        <r>
          <rPr>
            <sz val="9"/>
            <color indexed="81"/>
            <rFont val="MS P ゴシック"/>
            <family val="3"/>
            <charset val="128"/>
          </rPr>
          <t>発生した場合、該当する金額を記入してください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土居 明日佳</author>
  </authors>
  <commentList>
    <comment ref="P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西暦で年度を記入してください。
</t>
        </r>
      </text>
    </comment>
    <comment ref="D40" authorId="0" shapeId="0">
      <text>
        <r>
          <rPr>
            <sz val="9"/>
            <color indexed="81"/>
            <rFont val="MS P ゴシック"/>
            <family val="3"/>
            <charset val="128"/>
          </rPr>
          <t>それぞれの所属部署に配分</t>
        </r>
      </text>
    </comment>
    <comment ref="S40" authorId="0" shapeId="0">
      <text>
        <r>
          <rPr>
            <sz val="9"/>
            <color indexed="81"/>
            <rFont val="MS P ゴシック"/>
            <family val="3"/>
            <charset val="128"/>
          </rPr>
          <t>発生した場合、該当する金額を記入してください</t>
        </r>
        <r>
          <rPr>
            <b/>
            <sz val="9"/>
            <color indexed="81"/>
            <rFont val="MS P ゴシック"/>
            <family val="3"/>
            <charset val="128"/>
          </rPr>
          <t>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<sst xmlns="http://schemas.openxmlformats.org/spreadsheetml/2006/main" count="606" uniqueCount="188">
  <si>
    <t>整理番号</t>
    <rPh sb="0" eb="2">
      <t>セイリ</t>
    </rPh>
    <rPh sb="2" eb="4">
      <t>バンゴウ</t>
    </rPh>
    <phoneticPr fontId="3"/>
  </si>
  <si>
    <t>区分</t>
    <rPh sb="0" eb="2">
      <t>クブン</t>
    </rPh>
    <phoneticPr fontId="3"/>
  </si>
  <si>
    <t>年</t>
    <rPh sb="0" eb="1">
      <t>ネン</t>
    </rPh>
    <phoneticPr fontId="3"/>
  </si>
  <si>
    <t>病　院　長　　殿　</t>
    <rPh sb="0" eb="1">
      <t>ヤマイ</t>
    </rPh>
    <rPh sb="2" eb="3">
      <t>イン</t>
    </rPh>
    <rPh sb="4" eb="5">
      <t>チョウ</t>
    </rPh>
    <rPh sb="7" eb="8">
      <t>ドノ</t>
    </rPh>
    <phoneticPr fontId="3"/>
  </si>
  <si>
    <t>1.</t>
    <phoneticPr fontId="3"/>
  </si>
  <si>
    <t>治験課題名</t>
    <rPh sb="0" eb="2">
      <t>チケン</t>
    </rPh>
    <rPh sb="2" eb="4">
      <t>カダイ</t>
    </rPh>
    <rPh sb="4" eb="5">
      <t>メイ</t>
    </rPh>
    <phoneticPr fontId="3"/>
  </si>
  <si>
    <t>2.</t>
    <phoneticPr fontId="3"/>
  </si>
  <si>
    <t>治験依頼者</t>
    <rPh sb="0" eb="2">
      <t>チケン</t>
    </rPh>
    <rPh sb="2" eb="5">
      <t>イライシャ</t>
    </rPh>
    <phoneticPr fontId="3"/>
  </si>
  <si>
    <t>3.</t>
    <phoneticPr fontId="3"/>
  </si>
  <si>
    <t>診療科長</t>
    <rPh sb="0" eb="3">
      <t>シンリョウカ</t>
    </rPh>
    <rPh sb="3" eb="4">
      <t>チョウ</t>
    </rPh>
    <phoneticPr fontId="3"/>
  </si>
  <si>
    <t>印</t>
    <rPh sb="0" eb="1">
      <t>イン</t>
    </rPh>
    <phoneticPr fontId="3"/>
  </si>
  <si>
    <t>4.</t>
    <phoneticPr fontId="3"/>
  </si>
  <si>
    <t>症例</t>
    <rPh sb="0" eb="2">
      <t>ショウレイ</t>
    </rPh>
    <phoneticPr fontId="3"/>
  </si>
  <si>
    <t>5.</t>
    <phoneticPr fontId="3"/>
  </si>
  <si>
    <t>ポイント，</t>
    <phoneticPr fontId="3"/>
  </si>
  <si>
    <t>6.</t>
    <phoneticPr fontId="3"/>
  </si>
  <si>
    <t>治験に要する経費</t>
    <rPh sb="0" eb="2">
      <t>チケン</t>
    </rPh>
    <rPh sb="3" eb="4">
      <t>ヨウ</t>
    </rPh>
    <rPh sb="6" eb="8">
      <t>ケイヒ</t>
    </rPh>
    <phoneticPr fontId="3"/>
  </si>
  <si>
    <t>項　　　　　目</t>
    <rPh sb="0" eb="1">
      <t>コウ</t>
    </rPh>
    <rPh sb="6" eb="7">
      <t>メ</t>
    </rPh>
    <phoneticPr fontId="3"/>
  </si>
  <si>
    <t>算出内訳</t>
    <rPh sb="0" eb="2">
      <t>サンシュツ</t>
    </rPh>
    <rPh sb="2" eb="4">
      <t>ウチワケ</t>
    </rPh>
    <phoneticPr fontId="3"/>
  </si>
  <si>
    <t>金　額（円）</t>
    <rPh sb="0" eb="1">
      <t>キン</t>
    </rPh>
    <rPh sb="2" eb="3">
      <t>ガク</t>
    </rPh>
    <rPh sb="4" eb="5">
      <t>エン</t>
    </rPh>
    <phoneticPr fontId="3"/>
  </si>
  <si>
    <t>管理費</t>
    <rPh sb="0" eb="3">
      <t>カンリヒ</t>
    </rPh>
    <phoneticPr fontId="3"/>
  </si>
  <si>
    <t>小計</t>
    <rPh sb="0" eb="2">
      <t>ショウケイ</t>
    </rPh>
    <phoneticPr fontId="3"/>
  </si>
  <si>
    <t>直接経費の合計</t>
    <rPh sb="0" eb="2">
      <t>チョクセツ</t>
    </rPh>
    <rPh sb="2" eb="4">
      <t>ケイヒ</t>
    </rPh>
    <rPh sb="5" eb="7">
      <t>ゴウケイ</t>
    </rPh>
    <phoneticPr fontId="3"/>
  </si>
  <si>
    <t>①</t>
    <phoneticPr fontId="3"/>
  </si>
  <si>
    <t>間接経費</t>
    <rPh sb="0" eb="2">
      <t>カンセツ</t>
    </rPh>
    <rPh sb="2" eb="4">
      <t>ケイヒ</t>
    </rPh>
    <phoneticPr fontId="3"/>
  </si>
  <si>
    <t>上記直接経費の30％</t>
    <rPh sb="0" eb="2">
      <t>ジョウキ</t>
    </rPh>
    <rPh sb="2" eb="4">
      <t>チョクセツ</t>
    </rPh>
    <rPh sb="4" eb="6">
      <t>ケイヒ</t>
    </rPh>
    <phoneticPr fontId="3"/>
  </si>
  <si>
    <t>②</t>
    <phoneticPr fontId="3"/>
  </si>
  <si>
    <t>合計</t>
    <rPh sb="0" eb="2">
      <t>ゴウケイ</t>
    </rPh>
    <phoneticPr fontId="3"/>
  </si>
  <si>
    <t>契約単位で算定する経費</t>
    <rPh sb="0" eb="2">
      <t>ケイヤク</t>
    </rPh>
    <rPh sb="2" eb="4">
      <t>タンイ</t>
    </rPh>
    <rPh sb="5" eb="7">
      <t>サンテイ</t>
    </rPh>
    <rPh sb="9" eb="11">
      <t>ケイヒ</t>
    </rPh>
    <phoneticPr fontId="3"/>
  </si>
  <si>
    <t>2.</t>
    <phoneticPr fontId="3"/>
  </si>
  <si>
    <t>3.</t>
    <phoneticPr fontId="3"/>
  </si>
  <si>
    <t>実施症例数</t>
    <rPh sb="0" eb="2">
      <t>ジッシ</t>
    </rPh>
    <rPh sb="2" eb="5">
      <t>ショウレイスウ</t>
    </rPh>
    <phoneticPr fontId="3"/>
  </si>
  <si>
    <t>②</t>
    <phoneticPr fontId="3"/>
  </si>
  <si>
    <t>症例単位で算定する経費</t>
    <rPh sb="0" eb="2">
      <t>ショウレイ</t>
    </rPh>
    <rPh sb="2" eb="4">
      <t>タンイ</t>
    </rPh>
    <rPh sb="5" eb="7">
      <t>サンテイ</t>
    </rPh>
    <rPh sb="9" eb="11">
      <t>ケイヒ</t>
    </rPh>
    <phoneticPr fontId="3"/>
  </si>
  <si>
    <t>ポイント</t>
    <phoneticPr fontId="3"/>
  </si>
  <si>
    <t>1契約につき</t>
    <rPh sb="1" eb="3">
      <t>ケイヤク</t>
    </rPh>
    <phoneticPr fontId="3"/>
  </si>
  <si>
    <t>150,000円</t>
    <phoneticPr fontId="3"/>
  </si>
  <si>
    <t>120,000円</t>
    <phoneticPr fontId="3"/>
  </si>
  <si>
    <t>100,000円</t>
    <phoneticPr fontId="3"/>
  </si>
  <si>
    <t>終了後の資料保管希望年数</t>
    <rPh sb="0" eb="2">
      <t>シュウリョウ</t>
    </rPh>
    <rPh sb="2" eb="3">
      <t>ゴ</t>
    </rPh>
    <rPh sb="4" eb="6">
      <t>シリョウ</t>
    </rPh>
    <rPh sb="6" eb="8">
      <t>ホカン</t>
    </rPh>
    <rPh sb="8" eb="10">
      <t>キボウ</t>
    </rPh>
    <rPh sb="10" eb="12">
      <t>ネンスウ</t>
    </rPh>
    <phoneticPr fontId="3"/>
  </si>
  <si>
    <t>直　接　経　費</t>
    <rPh sb="0" eb="1">
      <t>チョク</t>
    </rPh>
    <rPh sb="2" eb="3">
      <t>セッ</t>
    </rPh>
    <rPh sb="4" eb="5">
      <t>ヘ</t>
    </rPh>
    <rPh sb="6" eb="7">
      <t>ヒ</t>
    </rPh>
    <phoneticPr fontId="3"/>
  </si>
  <si>
    <t>4.</t>
    <phoneticPr fontId="3"/>
  </si>
  <si>
    <t>5.</t>
    <phoneticPr fontId="3"/>
  </si>
  <si>
    <t>6.</t>
    <phoneticPr fontId="3"/>
  </si>
  <si>
    <t>臨床試験研究経費</t>
    <rPh sb="0" eb="4">
      <t>リンショウシケン</t>
    </rPh>
    <rPh sb="4" eb="6">
      <t>ケンキュウ</t>
    </rPh>
    <rPh sb="6" eb="8">
      <t>ケイヒ</t>
    </rPh>
    <phoneticPr fontId="3"/>
  </si>
  <si>
    <t>③</t>
    <phoneticPr fontId="3"/>
  </si>
  <si>
    <t>治験薬管理費</t>
    <rPh sb="0" eb="2">
      <t>チケン</t>
    </rPh>
    <rPh sb="2" eb="3">
      <t>ヤク</t>
    </rPh>
    <rPh sb="3" eb="6">
      <t>カンリヒ</t>
    </rPh>
    <phoneticPr fontId="3"/>
  </si>
  <si>
    <t>治験薬管理費Ｂ</t>
    <rPh sb="0" eb="2">
      <t>チケン</t>
    </rPh>
    <rPh sb="2" eb="3">
      <t>ヤク</t>
    </rPh>
    <rPh sb="3" eb="6">
      <t>カンリヒ</t>
    </rPh>
    <phoneticPr fontId="3"/>
  </si>
  <si>
    <t>脱落症例数</t>
    <rPh sb="0" eb="2">
      <t>ダツラク</t>
    </rPh>
    <rPh sb="2" eb="5">
      <t>ショウレイスウ</t>
    </rPh>
    <phoneticPr fontId="3"/>
  </si>
  <si>
    <t>被験者負担軽減経費</t>
    <rPh sb="0" eb="3">
      <t>ヒケンシャ</t>
    </rPh>
    <rPh sb="3" eb="5">
      <t>フタン</t>
    </rPh>
    <rPh sb="5" eb="7">
      <t>ケイゲン</t>
    </rPh>
    <rPh sb="7" eb="9">
      <t>ケイヒ</t>
    </rPh>
    <phoneticPr fontId="3"/>
  </si>
  <si>
    <t>回</t>
    <rPh sb="0" eb="1">
      <t>カイ</t>
    </rPh>
    <phoneticPr fontId="3"/>
  </si>
  <si>
    <t>①×20％</t>
    <phoneticPr fontId="3"/>
  </si>
  <si>
    <t>生存調査対応費</t>
    <rPh sb="0" eb="2">
      <t>セイゾン</t>
    </rPh>
    <rPh sb="2" eb="4">
      <t>チョウサ</t>
    </rPh>
    <rPh sb="4" eb="6">
      <t>タイオウ</t>
    </rPh>
    <rPh sb="6" eb="7">
      <t>ヒ</t>
    </rPh>
    <phoneticPr fontId="3"/>
  </si>
  <si>
    <t>治験薬管理費Ａポイント数</t>
    <rPh sb="0" eb="3">
      <t>チケンヤク</t>
    </rPh>
    <rPh sb="3" eb="5">
      <t>カンリ</t>
    </rPh>
    <rPh sb="5" eb="6">
      <t>ヒ</t>
    </rPh>
    <rPh sb="11" eb="12">
      <t>スウ</t>
    </rPh>
    <phoneticPr fontId="3"/>
  </si>
  <si>
    <t>名</t>
    <rPh sb="0" eb="1">
      <t>メイ</t>
    </rPh>
    <phoneticPr fontId="3"/>
  </si>
  <si>
    <t>（所要時間　□30分以上1時間未満　□1時間以上1時間30分未満　□1時間30分以上）</t>
    <rPh sb="1" eb="3">
      <t>ショヨウ</t>
    </rPh>
    <rPh sb="3" eb="5">
      <t>ジカン</t>
    </rPh>
    <rPh sb="9" eb="10">
      <t>フン</t>
    </rPh>
    <rPh sb="10" eb="12">
      <t>イジョウ</t>
    </rPh>
    <rPh sb="13" eb="15">
      <t>ジカン</t>
    </rPh>
    <rPh sb="15" eb="17">
      <t>ミマン</t>
    </rPh>
    <rPh sb="20" eb="22">
      <t>ジカン</t>
    </rPh>
    <rPh sb="22" eb="24">
      <t>イジョウ</t>
    </rPh>
    <rPh sb="25" eb="27">
      <t>ジカン</t>
    </rPh>
    <rPh sb="29" eb="30">
      <t>フン</t>
    </rPh>
    <rPh sb="30" eb="32">
      <t>ミマン</t>
    </rPh>
    <rPh sb="35" eb="37">
      <t>ジカン</t>
    </rPh>
    <rPh sb="39" eb="40">
      <t>フン</t>
    </rPh>
    <rPh sb="40" eb="42">
      <t>イジョウ</t>
    </rPh>
    <phoneticPr fontId="3"/>
  </si>
  <si>
    <t>※いずれかに☑</t>
    <phoneticPr fontId="3"/>
  </si>
  <si>
    <t>1契約につき　WEB等トレーニング人数×　</t>
    <rPh sb="1" eb="3">
      <t>ケイヤク</t>
    </rPh>
    <rPh sb="10" eb="11">
      <t>トウ</t>
    </rPh>
    <rPh sb="17" eb="19">
      <t>ニンズウ</t>
    </rPh>
    <phoneticPr fontId="3"/>
  </si>
  <si>
    <t>WEB等トレーニング人数</t>
    <rPh sb="3" eb="4">
      <t>ナド</t>
    </rPh>
    <rPh sb="10" eb="12">
      <t>ニンズウ</t>
    </rPh>
    <phoneticPr fontId="3"/>
  </si>
  <si>
    <t>※1　消費税率10％で算定。消費税率に係る法改正がなされた場合はそれに準じて算定する。</t>
    <rPh sb="3" eb="6">
      <t>ショウヒゼイ</t>
    </rPh>
    <rPh sb="6" eb="7">
      <t>リツ</t>
    </rPh>
    <rPh sb="11" eb="13">
      <t>サンテイ</t>
    </rPh>
    <rPh sb="14" eb="17">
      <t>ショウヒゼイ</t>
    </rPh>
    <rPh sb="17" eb="18">
      <t>リツ</t>
    </rPh>
    <rPh sb="19" eb="20">
      <t>カカ</t>
    </rPh>
    <rPh sb="21" eb="24">
      <t>ホウカイセイ</t>
    </rPh>
    <rPh sb="29" eb="31">
      <t>バアイ</t>
    </rPh>
    <rPh sb="35" eb="36">
      <t>ジュン</t>
    </rPh>
    <rPh sb="38" eb="40">
      <t>サンテイ</t>
    </rPh>
    <phoneticPr fontId="3"/>
  </si>
  <si>
    <t>※2　30分以上1時間未満：6,000円　1時間以上1時間30分未満：12,000円　1時間30分以上：18,000円/1名あたり
　</t>
    <phoneticPr fontId="3"/>
  </si>
  <si>
    <t>（1）＋（2）</t>
    <phoneticPr fontId="3"/>
  </si>
  <si>
    <t>（1）＋（2）</t>
    <phoneticPr fontId="3"/>
  </si>
  <si>
    <t>（1）＋（2）</t>
    <phoneticPr fontId="3"/>
  </si>
  <si>
    <t>※2　消費税率10％で算定。消費税率に係る法改正がなされた場合はそれに準じて算定する。</t>
    <rPh sb="3" eb="6">
      <t>ショウヒゼイ</t>
    </rPh>
    <rPh sb="6" eb="7">
      <t>リツ</t>
    </rPh>
    <rPh sb="11" eb="13">
      <t>サンテイ</t>
    </rPh>
    <rPh sb="14" eb="17">
      <t>ショウヒゼイ</t>
    </rPh>
    <rPh sb="17" eb="18">
      <t>リツ</t>
    </rPh>
    <rPh sb="19" eb="20">
      <t>カカ</t>
    </rPh>
    <rPh sb="21" eb="24">
      <t>ホウカイセイ</t>
    </rPh>
    <rPh sb="29" eb="31">
      <t>バアイ</t>
    </rPh>
    <rPh sb="35" eb="36">
      <t>ジュン</t>
    </rPh>
    <rPh sb="38" eb="40">
      <t>サンテイ</t>
    </rPh>
    <phoneticPr fontId="3"/>
  </si>
  <si>
    <t>症例単位で算定する経費（Ⅰ期）</t>
    <rPh sb="0" eb="2">
      <t>ショウレイ</t>
    </rPh>
    <rPh sb="2" eb="4">
      <t>タンイ</t>
    </rPh>
    <rPh sb="5" eb="7">
      <t>サンテイ</t>
    </rPh>
    <rPh sb="9" eb="11">
      <t>ケイヒ</t>
    </rPh>
    <rPh sb="13" eb="14">
      <t>キ</t>
    </rPh>
    <phoneticPr fontId="3"/>
  </si>
  <si>
    <t>症例単位で算定する経費（Ⅱ期）</t>
    <rPh sb="0" eb="2">
      <t>ショウレイ</t>
    </rPh>
    <rPh sb="2" eb="4">
      <t>タンイ</t>
    </rPh>
    <rPh sb="5" eb="7">
      <t>サンテイ</t>
    </rPh>
    <rPh sb="9" eb="11">
      <t>ケイヒ</t>
    </rPh>
    <rPh sb="13" eb="14">
      <t>キ</t>
    </rPh>
    <phoneticPr fontId="3"/>
  </si>
  <si>
    <t>症例単位で算定する経費（Ⅲ期）</t>
    <rPh sb="0" eb="2">
      <t>ショウレイ</t>
    </rPh>
    <rPh sb="2" eb="4">
      <t>タンイ</t>
    </rPh>
    <rPh sb="5" eb="7">
      <t>サンテイ</t>
    </rPh>
    <rPh sb="9" eb="11">
      <t>ケイヒ</t>
    </rPh>
    <rPh sb="13" eb="14">
      <t>キ</t>
    </rPh>
    <phoneticPr fontId="3"/>
  </si>
  <si>
    <t>【 症例単位で算定する経費 （Ⅰ期）】※症例単価の50％</t>
    <rPh sb="2" eb="4">
      <t>ショウレイ</t>
    </rPh>
    <rPh sb="4" eb="6">
      <t>タンイ</t>
    </rPh>
    <rPh sb="7" eb="9">
      <t>サンテイ</t>
    </rPh>
    <rPh sb="11" eb="13">
      <t>ケイヒ</t>
    </rPh>
    <rPh sb="16" eb="17">
      <t>キ</t>
    </rPh>
    <rPh sb="20" eb="22">
      <t>ショウレイ</t>
    </rPh>
    <rPh sb="22" eb="24">
      <t>タンカ</t>
    </rPh>
    <phoneticPr fontId="3"/>
  </si>
  <si>
    <t>【 症例単位で算定する経費 （Ⅲ期）】※症例単価の25％</t>
    <rPh sb="2" eb="4">
      <t>ショウレイ</t>
    </rPh>
    <rPh sb="4" eb="6">
      <t>タンイ</t>
    </rPh>
    <rPh sb="7" eb="9">
      <t>サンテイ</t>
    </rPh>
    <rPh sb="11" eb="13">
      <t>ケイヒ</t>
    </rPh>
    <rPh sb="16" eb="17">
      <t>キ</t>
    </rPh>
    <rPh sb="20" eb="22">
      <t>ショウレイ</t>
    </rPh>
    <rPh sb="22" eb="24">
      <t>タンカ</t>
    </rPh>
    <phoneticPr fontId="3"/>
  </si>
  <si>
    <t>【 症例単位で算定する経費 （Ⅱ期）】※症例単価の25％</t>
    <rPh sb="2" eb="4">
      <t>ショウレイ</t>
    </rPh>
    <rPh sb="4" eb="6">
      <t>タンイ</t>
    </rPh>
    <rPh sb="7" eb="9">
      <t>サンテイ</t>
    </rPh>
    <rPh sb="11" eb="13">
      <t>ケイヒ</t>
    </rPh>
    <rPh sb="16" eb="17">
      <t>キ</t>
    </rPh>
    <rPh sb="20" eb="22">
      <t>ショウレイ</t>
    </rPh>
    <rPh sb="22" eb="24">
      <t>タンカ</t>
    </rPh>
    <phoneticPr fontId="3"/>
  </si>
  <si>
    <t>新規審査費</t>
  </si>
  <si>
    <t>審査費</t>
  </si>
  <si>
    <t>CRC経費</t>
  </si>
  <si>
    <t>治験薬管理費</t>
  </si>
  <si>
    <t>謝金</t>
  </si>
  <si>
    <t>⑥</t>
    <phoneticPr fontId="3"/>
  </si>
  <si>
    <t>備品費</t>
  </si>
  <si>
    <t>長期資料保管費</t>
    <phoneticPr fontId="3"/>
  </si>
  <si>
    <t>⑨</t>
    <phoneticPr fontId="3"/>
  </si>
  <si>
    <t>WEB等トレーニング費</t>
  </si>
  <si>
    <t>管理費</t>
    <phoneticPr fontId="3"/>
  </si>
  <si>
    <t>管理的経費</t>
    <rPh sb="0" eb="3">
      <t>カンリテキ</t>
    </rPh>
    <rPh sb="3" eb="5">
      <t>ケイヒ</t>
    </rPh>
    <phoneticPr fontId="3"/>
  </si>
  <si>
    <t>④</t>
    <phoneticPr fontId="3"/>
  </si>
  <si>
    <t>⑤</t>
    <phoneticPr fontId="3"/>
  </si>
  <si>
    <t>管理的経費</t>
    <rPh sb="0" eb="3">
      <t>カンリテキ</t>
    </rPh>
    <rPh sb="3" eb="5">
      <t>ケイヒ</t>
    </rPh>
    <phoneticPr fontId="3"/>
  </si>
  <si>
    <t>来院回数</t>
    <rPh sb="0" eb="2">
      <t>ライイン</t>
    </rPh>
    <rPh sb="2" eb="4">
      <t>カイスウ</t>
    </rPh>
    <phoneticPr fontId="3"/>
  </si>
  <si>
    <t>【 被験者負担軽減経費（消費税込み）】</t>
    <rPh sb="2" eb="5">
      <t>ヒケンシャ</t>
    </rPh>
    <rPh sb="5" eb="7">
      <t>フタン</t>
    </rPh>
    <rPh sb="7" eb="9">
      <t>ケイゲン</t>
    </rPh>
    <rPh sb="9" eb="11">
      <t>ケイヒ</t>
    </rPh>
    <rPh sb="12" eb="15">
      <t>ショウヒゼイ</t>
    </rPh>
    <rPh sb="15" eb="16">
      <t>コ</t>
    </rPh>
    <phoneticPr fontId="3"/>
  </si>
  <si>
    <t>目標被験者数</t>
    <rPh sb="0" eb="2">
      <t>モクヒョウ</t>
    </rPh>
    <rPh sb="2" eb="6">
      <t>ヒケンシャスウ</t>
    </rPh>
    <phoneticPr fontId="3"/>
  </si>
  <si>
    <t>例</t>
    <rPh sb="0" eb="1">
      <t>レイ</t>
    </rPh>
    <phoneticPr fontId="3"/>
  </si>
  <si>
    <t>①</t>
    <phoneticPr fontId="3"/>
  </si>
  <si>
    <t>対応1回につき</t>
    <rPh sb="0" eb="2">
      <t>タイオウ</t>
    </rPh>
    <rPh sb="3" eb="4">
      <t>カイ</t>
    </rPh>
    <phoneticPr fontId="3"/>
  </si>
  <si>
    <t>生存調査対応</t>
    <rPh sb="0" eb="2">
      <t>セイゾン</t>
    </rPh>
    <rPh sb="2" eb="4">
      <t>チョウサ</t>
    </rPh>
    <rPh sb="4" eb="6">
      <t>タイオウ</t>
    </rPh>
    <phoneticPr fontId="3"/>
  </si>
  <si>
    <t>7.</t>
    <phoneticPr fontId="3"/>
  </si>
  <si>
    <t>8.</t>
    <phoneticPr fontId="3"/>
  </si>
  <si>
    <t>症例ファイル作成費</t>
    <phoneticPr fontId="3"/>
  </si>
  <si>
    <t>100,000円＋（10,000円×目標被験者数）</t>
    <rPh sb="7" eb="8">
      <t>エン</t>
    </rPh>
    <rPh sb="16" eb="17">
      <t>エン</t>
    </rPh>
    <rPh sb="18" eb="20">
      <t>モクヒョウ</t>
    </rPh>
    <rPh sb="20" eb="23">
      <t>ヒケンシャ</t>
    </rPh>
    <rPh sb="23" eb="24">
      <t>スウ</t>
    </rPh>
    <phoneticPr fontId="3"/>
  </si>
  <si>
    <t>1契約につき　治験薬管理費Ａポイント数×1,000円</t>
    <rPh sb="1" eb="3">
      <t>ケイヤク</t>
    </rPh>
    <rPh sb="7" eb="10">
      <t>チケンヤク</t>
    </rPh>
    <rPh sb="10" eb="13">
      <t>カンリヒ</t>
    </rPh>
    <rPh sb="18" eb="19">
      <t>スウ</t>
    </rPh>
    <rPh sb="25" eb="26">
      <t>エン</t>
    </rPh>
    <phoneticPr fontId="3"/>
  </si>
  <si>
    <t>100,000円＋(10,000円×目標被験者数)</t>
    <rPh sb="7" eb="8">
      <t>エン</t>
    </rPh>
    <rPh sb="16" eb="17">
      <t>エン</t>
    </rPh>
    <rPh sb="18" eb="20">
      <t>モクヒョウ</t>
    </rPh>
    <rPh sb="20" eb="23">
      <t>ヒケンシャ</t>
    </rPh>
    <rPh sb="23" eb="24">
      <t>スウ</t>
    </rPh>
    <phoneticPr fontId="3"/>
  </si>
  <si>
    <t>小計</t>
    <rPh sb="0" eb="2">
      <t>ショウケイ</t>
    </rPh>
    <phoneticPr fontId="3"/>
  </si>
  <si>
    <t>間接経費</t>
    <rPh sb="0" eb="2">
      <t>カンセツ</t>
    </rPh>
    <rPh sb="2" eb="4">
      <t>ケイヒ</t>
    </rPh>
    <phoneticPr fontId="3"/>
  </si>
  <si>
    <t>合計</t>
    <rPh sb="0" eb="2">
      <t>ゴウケイ</t>
    </rPh>
    <phoneticPr fontId="3"/>
  </si>
  <si>
    <t>（1）＋（2）</t>
    <phoneticPr fontId="3"/>
  </si>
  <si>
    <t>直接経費</t>
    <rPh sb="0" eb="2">
      <t>チョクセツ</t>
    </rPh>
    <rPh sb="2" eb="4">
      <t>ケイヒ</t>
    </rPh>
    <phoneticPr fontId="3"/>
  </si>
  <si>
    <t>①</t>
    <phoneticPr fontId="3"/>
  </si>
  <si>
    <t>①</t>
    <phoneticPr fontId="3"/>
  </si>
  <si>
    <t>臨床試験研究経費</t>
    <rPh sb="0" eb="4">
      <t>リンショウシケン</t>
    </rPh>
    <rPh sb="4" eb="6">
      <t>ケンキュウ</t>
    </rPh>
    <rPh sb="6" eb="8">
      <t>ケイヒ</t>
    </rPh>
    <phoneticPr fontId="3"/>
  </si>
  <si>
    <t>項　目</t>
    <rPh sb="0" eb="1">
      <t>コウ</t>
    </rPh>
    <rPh sb="2" eb="3">
      <t>メ</t>
    </rPh>
    <phoneticPr fontId="3"/>
  </si>
  <si>
    <t>算　出　内　訳</t>
    <rPh sb="0" eb="1">
      <t>サン</t>
    </rPh>
    <rPh sb="2" eb="3">
      <t>デ</t>
    </rPh>
    <rPh sb="4" eb="5">
      <t>ウチ</t>
    </rPh>
    <rPh sb="6" eb="7">
      <t>ヤク</t>
    </rPh>
    <phoneticPr fontId="3"/>
  </si>
  <si>
    <t>治験薬管理費Ｂポイント数×1,000円×実施症例数×25％</t>
    <rPh sb="0" eb="3">
      <t>チケンヤク</t>
    </rPh>
    <rPh sb="3" eb="6">
      <t>カンリヒ</t>
    </rPh>
    <rPh sb="11" eb="12">
      <t>スウ</t>
    </rPh>
    <rPh sb="18" eb="19">
      <t>エン</t>
    </rPh>
    <rPh sb="20" eb="22">
      <t>ジッシ</t>
    </rPh>
    <rPh sb="22" eb="25">
      <t>ショウレイスウ</t>
    </rPh>
    <phoneticPr fontId="3"/>
  </si>
  <si>
    <t>直接経費の合計</t>
    <phoneticPr fontId="3"/>
  </si>
  <si>
    <t>上記直接経費の30％</t>
    <phoneticPr fontId="3"/>
  </si>
  <si>
    <t>上記直接経費の30％</t>
    <phoneticPr fontId="3"/>
  </si>
  <si>
    <t>(1)</t>
    <phoneticPr fontId="3"/>
  </si>
  <si>
    <t>(1)</t>
    <phoneticPr fontId="3"/>
  </si>
  <si>
    <t>(2)</t>
    <phoneticPr fontId="3"/>
  </si>
  <si>
    <t>②</t>
    <phoneticPr fontId="3"/>
  </si>
  <si>
    <t>⑦</t>
    <phoneticPr fontId="3"/>
  </si>
  <si>
    <t>⑧</t>
    <phoneticPr fontId="3"/>
  </si>
  <si>
    <t>⑩</t>
    <phoneticPr fontId="3"/>
  </si>
  <si>
    <t>必要時、見積書のとおり</t>
    <rPh sb="0" eb="3">
      <t>ヒツヨウジ</t>
    </rPh>
    <rPh sb="4" eb="7">
      <t>ミツモリショ</t>
    </rPh>
    <phoneticPr fontId="3"/>
  </si>
  <si>
    <t>治験経費算定書</t>
    <rPh sb="0" eb="2">
      <t>チケン</t>
    </rPh>
    <rPh sb="2" eb="4">
      <t>ケイヒ</t>
    </rPh>
    <rPh sb="4" eb="6">
      <t>サンテイ</t>
    </rPh>
    <rPh sb="6" eb="7">
      <t>ショ</t>
    </rPh>
    <phoneticPr fontId="3"/>
  </si>
  <si>
    <t>注2）製造販売後臨床試験の場合は、「治験」を「製造販売後臨床試験」に読み替える。</t>
    <rPh sb="0" eb="1">
      <t>チュウ</t>
    </rPh>
    <rPh sb="3" eb="8">
      <t>セイゾウハンバイゴ</t>
    </rPh>
    <rPh sb="8" eb="10">
      <t>リンショウ</t>
    </rPh>
    <rPh sb="10" eb="12">
      <t>シケン</t>
    </rPh>
    <rPh sb="13" eb="15">
      <t>バアイ</t>
    </rPh>
    <rPh sb="18" eb="20">
      <t>チケン</t>
    </rPh>
    <rPh sb="23" eb="28">
      <t>セイゾウハンバイゴ</t>
    </rPh>
    <rPh sb="28" eb="32">
      <t>リンショウシケン</t>
    </rPh>
    <rPh sb="34" eb="35">
      <t>ヨ</t>
    </rPh>
    <rPh sb="36" eb="37">
      <t>カ</t>
    </rPh>
    <phoneticPr fontId="3"/>
  </si>
  <si>
    <t>特殊対応費</t>
    <rPh sb="0" eb="2">
      <t>トクシュ</t>
    </rPh>
    <rPh sb="2" eb="4">
      <t>タイオウ</t>
    </rPh>
    <rPh sb="4" eb="5">
      <t>ヒ</t>
    </rPh>
    <phoneticPr fontId="3"/>
  </si>
  <si>
    <r>
      <t>臨床試験研究経費ポイント数</t>
    </r>
    <r>
      <rPr>
        <sz val="10"/>
        <rFont val="ＭＳ 明朝"/>
        <family val="1"/>
        <charset val="128"/>
      </rPr>
      <t>×6,000円×実施症例数×50％</t>
    </r>
    <rPh sb="0" eb="4">
      <t>リンショウシケン</t>
    </rPh>
    <rPh sb="4" eb="6">
      <t>ケンキュウ</t>
    </rPh>
    <rPh sb="6" eb="8">
      <t>ケイヒ</t>
    </rPh>
    <rPh sb="12" eb="13">
      <t>スウ</t>
    </rPh>
    <rPh sb="19" eb="20">
      <t>エン</t>
    </rPh>
    <rPh sb="21" eb="23">
      <t>ジッシ</t>
    </rPh>
    <rPh sb="23" eb="26">
      <t>ショウレイスウ</t>
    </rPh>
    <phoneticPr fontId="3"/>
  </si>
  <si>
    <r>
      <t>治験薬管理費Ｂポイント数</t>
    </r>
    <r>
      <rPr>
        <sz val="10"/>
        <rFont val="ＭＳ 明朝"/>
        <family val="1"/>
        <charset val="128"/>
      </rPr>
      <t>×1,000円×実施症例数×50％</t>
    </r>
    <rPh sb="0" eb="3">
      <t>チケンヤク</t>
    </rPh>
    <rPh sb="3" eb="6">
      <t>カンリヒ</t>
    </rPh>
    <rPh sb="11" eb="12">
      <t>スウ</t>
    </rPh>
    <rPh sb="18" eb="19">
      <t>エン</t>
    </rPh>
    <rPh sb="20" eb="22">
      <t>ジッシ</t>
    </rPh>
    <rPh sb="22" eb="25">
      <t>ショウレイスウ</t>
    </rPh>
    <phoneticPr fontId="3"/>
  </si>
  <si>
    <r>
      <t>ポイント数</t>
    </r>
    <r>
      <rPr>
        <vertAlign val="superscript"/>
        <sz val="11"/>
        <rFont val="ＭＳ 明朝"/>
        <family val="1"/>
        <charset val="128"/>
      </rPr>
      <t>※1</t>
    </r>
    <rPh sb="4" eb="5">
      <t>スウ</t>
    </rPh>
    <phoneticPr fontId="3"/>
  </si>
  <si>
    <t>注1）製造販売後臨床試験の場合は、「治験」を「製造販売後臨床試験」に読み替える。</t>
    <rPh sb="0" eb="1">
      <t>チュウ</t>
    </rPh>
    <rPh sb="3" eb="8">
      <t>セイゾウハンバイゴ</t>
    </rPh>
    <rPh sb="8" eb="10">
      <t>リンショウ</t>
    </rPh>
    <rPh sb="10" eb="12">
      <t>シケン</t>
    </rPh>
    <rPh sb="13" eb="15">
      <t>バアイ</t>
    </rPh>
    <rPh sb="18" eb="20">
      <t>チケン</t>
    </rPh>
    <rPh sb="23" eb="28">
      <t>セイゾウハンバイゴ</t>
    </rPh>
    <rPh sb="28" eb="32">
      <t>リンショウシケン</t>
    </rPh>
    <rPh sb="34" eb="35">
      <t>ヨ</t>
    </rPh>
    <rPh sb="36" eb="37">
      <t>カ</t>
    </rPh>
    <phoneticPr fontId="3"/>
  </si>
  <si>
    <t>【 脱落症例経費 （消費税込み）】</t>
    <rPh sb="2" eb="5">
      <t>ダツラクショウ</t>
    </rPh>
    <rPh sb="5" eb="6">
      <t>レイ</t>
    </rPh>
    <rPh sb="6" eb="8">
      <t>ケイヒ</t>
    </rPh>
    <rPh sb="10" eb="13">
      <t>ショウヒゼイ</t>
    </rPh>
    <rPh sb="13" eb="14">
      <t>コ</t>
    </rPh>
    <phoneticPr fontId="3"/>
  </si>
  <si>
    <t>40,000円×脱落症例数</t>
    <rPh sb="6" eb="7">
      <t>エン</t>
    </rPh>
    <rPh sb="8" eb="10">
      <t>ダツラク</t>
    </rPh>
    <rPh sb="10" eb="12">
      <t>ショウレイ</t>
    </rPh>
    <rPh sb="12" eb="13">
      <t>カズ</t>
    </rPh>
    <phoneticPr fontId="3"/>
  </si>
  <si>
    <t>CRC経費</t>
    <rPh sb="3" eb="5">
      <t>ケイヒ</t>
    </rPh>
    <phoneticPr fontId="3"/>
  </si>
  <si>
    <t>管理費</t>
    <rPh sb="0" eb="3">
      <t>カンリヒ</t>
    </rPh>
    <phoneticPr fontId="3"/>
  </si>
  <si>
    <t>20,000円×脱落症例数</t>
    <rPh sb="6" eb="7">
      <t>エン</t>
    </rPh>
    <rPh sb="8" eb="10">
      <t>ダツラク</t>
    </rPh>
    <rPh sb="10" eb="12">
      <t>ショウレイ</t>
    </rPh>
    <rPh sb="12" eb="13">
      <t>カズ</t>
    </rPh>
    <phoneticPr fontId="3"/>
  </si>
  <si>
    <t>（①＋②）×20％</t>
    <phoneticPr fontId="3"/>
  </si>
  <si>
    <t>症例単位で算定する経費（脱落症例）</t>
    <rPh sb="0" eb="2">
      <t>ショウレイ</t>
    </rPh>
    <rPh sb="2" eb="4">
      <t>タンイ</t>
    </rPh>
    <rPh sb="5" eb="7">
      <t>サンテイ</t>
    </rPh>
    <rPh sb="9" eb="11">
      <t>ケイヒ</t>
    </rPh>
    <rPh sb="12" eb="15">
      <t>ダツラクショウ</t>
    </rPh>
    <rPh sb="15" eb="16">
      <t>レイ</t>
    </rPh>
    <phoneticPr fontId="3"/>
  </si>
  <si>
    <t>直 接 経 費</t>
    <rPh sb="0" eb="1">
      <t>チョク</t>
    </rPh>
    <rPh sb="2" eb="3">
      <t>セツ</t>
    </rPh>
    <rPh sb="4" eb="5">
      <t>キョウ</t>
    </rPh>
    <rPh sb="6" eb="7">
      <t>ヒ</t>
    </rPh>
    <phoneticPr fontId="3"/>
  </si>
  <si>
    <t>直接経費</t>
    <rPh sb="0" eb="1">
      <t>チョク</t>
    </rPh>
    <rPh sb="1" eb="2">
      <t>セツ</t>
    </rPh>
    <rPh sb="2" eb="3">
      <t>キョウ</t>
    </rPh>
    <rPh sb="3" eb="4">
      <t>ヒ</t>
    </rPh>
    <phoneticPr fontId="3"/>
  </si>
  <si>
    <t>管 理 的 経 費</t>
    <rPh sb="0" eb="1">
      <t>カン</t>
    </rPh>
    <rPh sb="2" eb="3">
      <t>リ</t>
    </rPh>
    <rPh sb="4" eb="5">
      <t>マト</t>
    </rPh>
    <rPh sb="6" eb="7">
      <t>キョウ</t>
    </rPh>
    <rPh sb="8" eb="9">
      <t>ヒ</t>
    </rPh>
    <phoneticPr fontId="3"/>
  </si>
  <si>
    <t>**算出内訳を記入する</t>
    <rPh sb="2" eb="4">
      <t>サンシュツ</t>
    </rPh>
    <rPh sb="4" eb="6">
      <t>ウチワケ</t>
    </rPh>
    <rPh sb="7" eb="9">
      <t>キニュウ</t>
    </rPh>
    <phoneticPr fontId="3"/>
  </si>
  <si>
    <t>（内訳を記入　例：△△科医師○名、CRC○名…等　　　　）</t>
    <rPh sb="1" eb="3">
      <t>ウチワケ</t>
    </rPh>
    <rPh sb="4" eb="6">
      <t>キニュウ</t>
    </rPh>
    <rPh sb="7" eb="8">
      <t>レイ</t>
    </rPh>
    <rPh sb="11" eb="12">
      <t>カ</t>
    </rPh>
    <rPh sb="12" eb="14">
      <t>イシ</t>
    </rPh>
    <rPh sb="15" eb="16">
      <t>メイ</t>
    </rPh>
    <rPh sb="21" eb="22">
      <t>メイ</t>
    </rPh>
    <rPh sb="23" eb="24">
      <t>トウ</t>
    </rPh>
    <phoneticPr fontId="3"/>
  </si>
  <si>
    <t>臨床試験研究経費ポイント数×6,000円×実施症例数×25％</t>
    <rPh sb="0" eb="4">
      <t>リンショウシケン</t>
    </rPh>
    <rPh sb="4" eb="6">
      <t>ケンキュウ</t>
    </rPh>
    <rPh sb="6" eb="8">
      <t>ケイヒ</t>
    </rPh>
    <rPh sb="12" eb="13">
      <t>スウ</t>
    </rPh>
    <rPh sb="19" eb="20">
      <t>エン</t>
    </rPh>
    <rPh sb="21" eb="23">
      <t>ジッシ</t>
    </rPh>
    <rPh sb="23" eb="26">
      <t>ショウレイスウ</t>
    </rPh>
    <phoneticPr fontId="3"/>
  </si>
  <si>
    <r>
      <t>円</t>
    </r>
    <r>
      <rPr>
        <vertAlign val="superscript"/>
        <sz val="10"/>
        <rFont val="ＭＳ 明朝"/>
        <family val="1"/>
        <charset val="128"/>
      </rPr>
      <t>※2</t>
    </r>
    <rPh sb="0" eb="1">
      <t>エン</t>
    </rPh>
    <phoneticPr fontId="3"/>
  </si>
  <si>
    <t>※2　30分以上1時間未満：6,000円　1時間以上1時間30分未満：12,000円　1時間30分以上：18,000円/1名あたり
　</t>
    <phoneticPr fontId="3"/>
  </si>
  <si>
    <t>（内訳を記入　例：△△科医師○名、CRC○名…等　　）</t>
    <rPh sb="1" eb="3">
      <t>ウチワケ</t>
    </rPh>
    <rPh sb="4" eb="6">
      <t>キニュウ</t>
    </rPh>
    <rPh sb="7" eb="8">
      <t>レイ</t>
    </rPh>
    <rPh sb="11" eb="12">
      <t>カ</t>
    </rPh>
    <rPh sb="12" eb="14">
      <t>イシ</t>
    </rPh>
    <rPh sb="15" eb="16">
      <t>メイ</t>
    </rPh>
    <rPh sb="21" eb="22">
      <t>メイ</t>
    </rPh>
    <rPh sb="23" eb="24">
      <t>トウ</t>
    </rPh>
    <phoneticPr fontId="3"/>
  </si>
  <si>
    <t>④</t>
    <phoneticPr fontId="3"/>
  </si>
  <si>
    <t>④</t>
    <phoneticPr fontId="3"/>
  </si>
  <si>
    <t>④</t>
    <phoneticPr fontId="3"/>
  </si>
  <si>
    <t>（①＋②＋③）×20％</t>
    <phoneticPr fontId="3"/>
  </si>
  <si>
    <t>（①＋②＋③）×20％</t>
    <phoneticPr fontId="3"/>
  </si>
  <si>
    <r>
      <t>7,000円</t>
    </r>
    <r>
      <rPr>
        <sz val="10"/>
        <rFont val="ＭＳ 明朝"/>
        <family val="1"/>
        <charset val="128"/>
      </rPr>
      <t>×来院回数</t>
    </r>
    <rPh sb="5" eb="6">
      <t>エン</t>
    </rPh>
    <rPh sb="7" eb="9">
      <t>ライイン</t>
    </rPh>
    <rPh sb="9" eb="11">
      <t>カイスウ</t>
    </rPh>
    <phoneticPr fontId="3"/>
  </si>
  <si>
    <t>年度）】</t>
  </si>
  <si>
    <t>【 契約単位・年度更新（西暦</t>
    <rPh sb="12" eb="14">
      <t>セイレキ</t>
    </rPh>
    <phoneticPr fontId="3"/>
  </si>
  <si>
    <t>【 契約単位・初回契約締結時（西暦</t>
    <rPh sb="15" eb="17">
      <t>セイレキ</t>
    </rPh>
    <phoneticPr fontId="3"/>
  </si>
  <si>
    <t>管理的経費</t>
    <rPh sb="0" eb="1">
      <t>カン</t>
    </rPh>
    <rPh sb="1" eb="2">
      <t>リ</t>
    </rPh>
    <rPh sb="3" eb="4">
      <t>キョウ</t>
    </rPh>
    <rPh sb="4" eb="5">
      <t>ヒ</t>
    </rPh>
    <phoneticPr fontId="3"/>
  </si>
  <si>
    <t>②</t>
    <phoneticPr fontId="3"/>
  </si>
  <si>
    <t>①×20％</t>
    <phoneticPr fontId="3"/>
  </si>
  <si>
    <t>賃金</t>
    <rPh sb="0" eb="2">
      <t>チンギン</t>
    </rPh>
    <phoneticPr fontId="3"/>
  </si>
  <si>
    <t>モニタリング等対応回数</t>
    <rPh sb="6" eb="7">
      <t>トウ</t>
    </rPh>
    <rPh sb="7" eb="9">
      <t>タイオウ</t>
    </rPh>
    <rPh sb="9" eb="11">
      <t>カイスウ</t>
    </rPh>
    <phoneticPr fontId="3"/>
  </si>
  <si>
    <t>32,000円</t>
    <rPh sb="6" eb="7">
      <t>エン</t>
    </rPh>
    <phoneticPr fontId="3"/>
  </si>
  <si>
    <t>10,000円</t>
    <rPh sb="6" eb="7">
      <t>エン</t>
    </rPh>
    <phoneticPr fontId="3"/>
  </si>
  <si>
    <t>⑩</t>
    <phoneticPr fontId="3"/>
  </si>
  <si>
    <t>⑪</t>
    <phoneticPr fontId="3"/>
  </si>
  <si>
    <t>⑪</t>
    <phoneticPr fontId="3"/>
  </si>
  <si>
    <t>旅費</t>
    <rPh sb="0" eb="2">
      <t>リョヒ</t>
    </rPh>
    <phoneticPr fontId="3"/>
  </si>
  <si>
    <t>国立大学法人高知大学旅費規則による</t>
    <rPh sb="0" eb="2">
      <t>コクリツ</t>
    </rPh>
    <rPh sb="2" eb="4">
      <t>ダイガク</t>
    </rPh>
    <rPh sb="4" eb="6">
      <t>ホウジン</t>
    </rPh>
    <rPh sb="6" eb="10">
      <t>コウチダイガク</t>
    </rPh>
    <rPh sb="10" eb="12">
      <t>リョヒ</t>
    </rPh>
    <rPh sb="12" eb="14">
      <t>キソク</t>
    </rPh>
    <phoneticPr fontId="3"/>
  </si>
  <si>
    <r>
      <t>6,000円×終了後の資料保管希望年数＋消費税相当額</t>
    </r>
    <r>
      <rPr>
        <vertAlign val="superscript"/>
        <sz val="8"/>
        <rFont val="ＭＳ 明朝"/>
        <family val="1"/>
        <charset val="128"/>
      </rPr>
      <t>※1</t>
    </r>
    <rPh sb="5" eb="6">
      <t>エン</t>
    </rPh>
    <rPh sb="7" eb="10">
      <t>シュウリョウゴ</t>
    </rPh>
    <rPh sb="11" eb="13">
      <t>シリョウ</t>
    </rPh>
    <rPh sb="13" eb="15">
      <t>ホカン</t>
    </rPh>
    <rPh sb="15" eb="17">
      <t>キボウ</t>
    </rPh>
    <rPh sb="17" eb="19">
      <t>ネンスウ</t>
    </rPh>
    <rPh sb="20" eb="23">
      <t>ショウヒゼイ</t>
    </rPh>
    <rPh sb="23" eb="26">
      <t>ソウトウガク</t>
    </rPh>
    <phoneticPr fontId="3"/>
  </si>
  <si>
    <t>（①＋②＋③＋④＋⑤＋⑥＋⑦＋⑧＋⑨＋⑩）×20％</t>
    <phoneticPr fontId="3"/>
  </si>
  <si>
    <t>　　 ⑩は本院で作成する場合のみ該当。</t>
    <phoneticPr fontId="3"/>
  </si>
  <si>
    <t>（①＋②＋③＋④＋⑤＋⑥＋⑦＋⑧＋⑨＋⑩）×20％</t>
    <phoneticPr fontId="3"/>
  </si>
  <si>
    <t>注1）①⑧⑨⑩以外は初年度および年度更新ごとに年度当初に算定。</t>
    <rPh sb="0" eb="1">
      <t>チュウ</t>
    </rPh>
    <rPh sb="7" eb="9">
      <t>イガイ</t>
    </rPh>
    <rPh sb="10" eb="13">
      <t>ショネンド</t>
    </rPh>
    <rPh sb="16" eb="18">
      <t>ネンド</t>
    </rPh>
    <rPh sb="18" eb="20">
      <t>コウシン</t>
    </rPh>
    <rPh sb="23" eb="25">
      <t>ネンド</t>
    </rPh>
    <rPh sb="25" eb="27">
      <t>トウショ</t>
    </rPh>
    <rPh sb="28" eb="30">
      <t>サンテイ</t>
    </rPh>
    <phoneticPr fontId="3"/>
  </si>
  <si>
    <t xml:space="preserve"> 　　⑧⑨⑩は初年度のみ算定し、必要に応じて年度更新時に算定。</t>
    <phoneticPr fontId="3"/>
  </si>
  <si>
    <r>
      <t>(臨床試験研究経費ポイント数×5,000円＋消費税相当額</t>
    </r>
    <r>
      <rPr>
        <vertAlign val="superscript"/>
        <sz val="8"/>
        <rFont val="ＭＳ 明朝"/>
        <family val="1"/>
        <charset val="128"/>
      </rPr>
      <t>※2</t>
    </r>
    <r>
      <rPr>
        <sz val="8"/>
        <rFont val="ＭＳ 明朝"/>
        <family val="1"/>
        <charset val="128"/>
      </rPr>
      <t>)×実施症例数×50％</t>
    </r>
    <rPh sb="1" eb="5">
      <t>リンショウシケン</t>
    </rPh>
    <rPh sb="5" eb="7">
      <t>ケンキュウ</t>
    </rPh>
    <rPh sb="7" eb="9">
      <t>ケイヒ</t>
    </rPh>
    <rPh sb="13" eb="14">
      <t>スウ</t>
    </rPh>
    <rPh sb="20" eb="21">
      <t>エン</t>
    </rPh>
    <rPh sb="22" eb="25">
      <t>ショウヒゼイ</t>
    </rPh>
    <rPh sb="25" eb="28">
      <t>ソウトウガク</t>
    </rPh>
    <rPh sb="32" eb="34">
      <t>ジッシ</t>
    </rPh>
    <rPh sb="34" eb="37">
      <t>ショウレイスウ</t>
    </rPh>
    <phoneticPr fontId="3"/>
  </si>
  <si>
    <t>※1　各ポイント数は、「高知大学様式ポ－1号」～「高知大学様式ポ－6号」を参照する。</t>
    <rPh sb="3" eb="4">
      <t>カク</t>
    </rPh>
    <rPh sb="8" eb="9">
      <t>スウ</t>
    </rPh>
    <phoneticPr fontId="3"/>
  </si>
  <si>
    <t>契約終了1年経過後の
モニタリング、監査費用</t>
    <rPh sb="0" eb="4">
      <t>ケイヤクシュウリョウ</t>
    </rPh>
    <rPh sb="5" eb="6">
      <t>ネン</t>
    </rPh>
    <rPh sb="6" eb="9">
      <t>ケイカゴ</t>
    </rPh>
    <rPh sb="18" eb="20">
      <t>カンサ</t>
    </rPh>
    <rPh sb="20" eb="22">
      <t>ヒヨウ</t>
    </rPh>
    <phoneticPr fontId="3"/>
  </si>
  <si>
    <r>
      <t>20,000円＋消費税相当額</t>
    </r>
    <r>
      <rPr>
        <vertAlign val="superscript"/>
        <sz val="10"/>
        <rFont val="ＭＳ 明朝"/>
        <family val="1"/>
        <charset val="128"/>
      </rPr>
      <t>※1</t>
    </r>
    <r>
      <rPr>
        <sz val="10"/>
        <rFont val="ＭＳ 明朝"/>
        <family val="1"/>
        <charset val="128"/>
      </rPr>
      <t>×生存調査対応回数</t>
    </r>
    <rPh sb="6" eb="7">
      <t>エン</t>
    </rPh>
    <rPh sb="8" eb="11">
      <t>ショウヒゼイ</t>
    </rPh>
    <rPh sb="11" eb="14">
      <t>ソウトウガク</t>
    </rPh>
    <rPh sb="17" eb="19">
      <t>セイゾン</t>
    </rPh>
    <rPh sb="19" eb="21">
      <t>チョウサ</t>
    </rPh>
    <rPh sb="21" eb="23">
      <t>タイオウ</t>
    </rPh>
    <rPh sb="23" eb="25">
      <t>カイスウ</t>
    </rPh>
    <phoneticPr fontId="3"/>
  </si>
  <si>
    <t>【 契約単位・契約終了1年経過後のモニタリング、監査費 】</t>
    <rPh sb="2" eb="4">
      <t>ケイヤク</t>
    </rPh>
    <rPh sb="4" eb="6">
      <t>タンイ</t>
    </rPh>
    <rPh sb="7" eb="9">
      <t>ケイヤク</t>
    </rPh>
    <rPh sb="9" eb="11">
      <t>シュウリョウ</t>
    </rPh>
    <rPh sb="12" eb="13">
      <t>ネン</t>
    </rPh>
    <rPh sb="13" eb="15">
      <t>ケイカ</t>
    </rPh>
    <rPh sb="15" eb="16">
      <t>ゴ</t>
    </rPh>
    <rPh sb="24" eb="26">
      <t>カンサ</t>
    </rPh>
    <rPh sb="26" eb="27">
      <t>ヒ</t>
    </rPh>
    <phoneticPr fontId="3"/>
  </si>
  <si>
    <t>【 契約単位・生存調査対応費 】</t>
    <rPh sb="2" eb="4">
      <t>ケイヤク</t>
    </rPh>
    <rPh sb="4" eb="6">
      <t>タンイ</t>
    </rPh>
    <rPh sb="7" eb="9">
      <t>セイゾン</t>
    </rPh>
    <rPh sb="9" eb="11">
      <t>チョウサ</t>
    </rPh>
    <rPh sb="11" eb="13">
      <t>タイオウ</t>
    </rPh>
    <rPh sb="13" eb="14">
      <t>ヒ</t>
    </rPh>
    <phoneticPr fontId="3"/>
  </si>
  <si>
    <t>【 契約単位・特殊対応費 】</t>
    <rPh sb="2" eb="4">
      <t>ケイヤク</t>
    </rPh>
    <rPh sb="4" eb="6">
      <t>タンイ</t>
    </rPh>
    <rPh sb="7" eb="9">
      <t>トクシュ</t>
    </rPh>
    <rPh sb="9" eb="11">
      <t>タイオウ</t>
    </rPh>
    <rPh sb="11" eb="12">
      <t>ヒ</t>
    </rPh>
    <phoneticPr fontId="3"/>
  </si>
  <si>
    <t>【 症例単位で算定する経費】</t>
    <rPh sb="2" eb="4">
      <t>ショウレイ</t>
    </rPh>
    <rPh sb="4" eb="6">
      <t>タンイ</t>
    </rPh>
    <rPh sb="7" eb="9">
      <t>サンテイ</t>
    </rPh>
    <rPh sb="11" eb="13">
      <t>ケイヒ</t>
    </rPh>
    <phoneticPr fontId="3"/>
  </si>
  <si>
    <r>
      <t>臨床試験研究経費ポイント数</t>
    </r>
    <r>
      <rPr>
        <sz val="10"/>
        <rFont val="ＭＳ 明朝"/>
        <family val="1"/>
        <charset val="128"/>
      </rPr>
      <t>×6,000円×実施症例数</t>
    </r>
    <rPh sb="0" eb="4">
      <t>リンショウシケン</t>
    </rPh>
    <rPh sb="4" eb="6">
      <t>ケンキュウ</t>
    </rPh>
    <rPh sb="6" eb="8">
      <t>ケイヒ</t>
    </rPh>
    <rPh sb="12" eb="13">
      <t>スウ</t>
    </rPh>
    <rPh sb="19" eb="20">
      <t>エン</t>
    </rPh>
    <rPh sb="21" eb="23">
      <t>ジッシ</t>
    </rPh>
    <rPh sb="23" eb="26">
      <t>ショウレイスウ</t>
    </rPh>
    <phoneticPr fontId="3"/>
  </si>
  <si>
    <r>
      <t>(臨床試験研究経費ポイント数×5,000円＋消費税相当額</t>
    </r>
    <r>
      <rPr>
        <vertAlign val="superscript"/>
        <sz val="8"/>
        <rFont val="ＭＳ 明朝"/>
        <family val="1"/>
        <charset val="128"/>
      </rPr>
      <t>※2</t>
    </r>
    <r>
      <rPr>
        <sz val="8"/>
        <rFont val="ＭＳ 明朝"/>
        <family val="1"/>
        <charset val="128"/>
      </rPr>
      <t>)×実施症例数</t>
    </r>
    <rPh sb="1" eb="5">
      <t>リンショウシケン</t>
    </rPh>
    <rPh sb="5" eb="7">
      <t>ケンキュウ</t>
    </rPh>
    <rPh sb="7" eb="9">
      <t>ケイヒ</t>
    </rPh>
    <rPh sb="13" eb="14">
      <t>スウ</t>
    </rPh>
    <rPh sb="20" eb="21">
      <t>エン</t>
    </rPh>
    <rPh sb="22" eb="25">
      <t>ショウヒゼイ</t>
    </rPh>
    <rPh sb="25" eb="28">
      <t>ソウトウガク</t>
    </rPh>
    <rPh sb="32" eb="34">
      <t>ジッシ</t>
    </rPh>
    <rPh sb="34" eb="37">
      <t>ショウレイスウ</t>
    </rPh>
    <phoneticPr fontId="3"/>
  </si>
  <si>
    <r>
      <t>治験薬管理費Ｂポイント数</t>
    </r>
    <r>
      <rPr>
        <sz val="10"/>
        <rFont val="ＭＳ 明朝"/>
        <family val="1"/>
        <charset val="128"/>
      </rPr>
      <t>×1,000円×実施症例数</t>
    </r>
    <rPh sb="0" eb="3">
      <t>チケンヤク</t>
    </rPh>
    <rPh sb="3" eb="6">
      <t>カンリヒ</t>
    </rPh>
    <rPh sb="11" eb="12">
      <t>スウ</t>
    </rPh>
    <rPh sb="18" eb="19">
      <t>エン</t>
    </rPh>
    <rPh sb="20" eb="22">
      <t>ジッシ</t>
    </rPh>
    <rPh sb="22" eb="25">
      <t>ショウレイスウ</t>
    </rPh>
    <phoneticPr fontId="3"/>
  </si>
  <si>
    <r>
      <t>(臨床試験研究経費ポイント数×5,000円＋消費税相当額</t>
    </r>
    <r>
      <rPr>
        <vertAlign val="superscript"/>
        <sz val="8"/>
        <rFont val="ＭＳ 明朝"/>
        <family val="1"/>
        <charset val="128"/>
      </rPr>
      <t>※2</t>
    </r>
    <r>
      <rPr>
        <sz val="8"/>
        <rFont val="ＭＳ 明朝"/>
        <family val="1"/>
        <charset val="128"/>
      </rPr>
      <t>)×実施症例数×25％</t>
    </r>
    <rPh sb="1" eb="5">
      <t>リンショウシケン</t>
    </rPh>
    <rPh sb="5" eb="7">
      <t>ケンキュウ</t>
    </rPh>
    <rPh sb="7" eb="9">
      <t>ケイヒ</t>
    </rPh>
    <rPh sb="13" eb="14">
      <t>スウ</t>
    </rPh>
    <rPh sb="20" eb="21">
      <t>エン</t>
    </rPh>
    <rPh sb="22" eb="25">
      <t>ショウヒゼイ</t>
    </rPh>
    <rPh sb="25" eb="28">
      <t>ソウトウガク</t>
    </rPh>
    <rPh sb="32" eb="34">
      <t>ジッシ</t>
    </rPh>
    <rPh sb="34" eb="37">
      <t>ショウレイスウ</t>
    </rPh>
    <phoneticPr fontId="3"/>
  </si>
  <si>
    <t>（西暦</t>
    <rPh sb="1" eb="3">
      <t>セイレキ</t>
    </rPh>
    <phoneticPr fontId="3"/>
  </si>
  <si>
    <t>□医薬品　□医療機器　□再生医療等製品</t>
    <rPh sb="6" eb="10">
      <t>イリョウキキ</t>
    </rPh>
    <rPh sb="12" eb="16">
      <t>サイセイイリョウ</t>
    </rPh>
    <rPh sb="16" eb="17">
      <t>トウ</t>
    </rPh>
    <rPh sb="17" eb="19">
      <t>セイヒン</t>
    </rPh>
    <phoneticPr fontId="3"/>
  </si>
  <si>
    <t>□治験　　□製造販売後臨床試験</t>
    <rPh sb="6" eb="11">
      <t>セイゾウハンバイゴ</t>
    </rPh>
    <rPh sb="11" eb="15">
      <t>リンショウシケン</t>
    </rPh>
    <phoneticPr fontId="3"/>
  </si>
  <si>
    <t>ポイント</t>
    <phoneticPr fontId="3"/>
  </si>
  <si>
    <t>ポイント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</si>
</sst>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&quot;西暦&quot;yyyy&quot;年&quot;m&quot;月&quot;d&quot;日&quot;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3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9.5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color rgb="FFFF00FF"/>
      <name val="ＭＳ 明朝"/>
      <family val="1"/>
      <charset val="128"/>
    </font>
    <font>
      <sz val="11"/>
      <color rgb="FFFF00FF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vertAlign val="superscript"/>
      <sz val="8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>
      <alignment vertical="center"/>
    </xf>
  </cellStyleXfs>
  <cellXfs count="21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Fill="1" applyAlignment="1"/>
    <xf numFmtId="0" fontId="5" fillId="0" borderId="0" xfId="0" applyFont="1" applyFill="1" applyAlignment="1">
      <alignment horizontal="distributed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17" xfId="0" applyFont="1" applyBorder="1"/>
    <xf numFmtId="0" fontId="4" fillId="0" borderId="19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0" xfId="0" applyFont="1" applyBorder="1"/>
    <xf numFmtId="49" fontId="4" fillId="0" borderId="0" xfId="0" applyNumberFormat="1" applyFont="1"/>
    <xf numFmtId="0" fontId="6" fillId="0" borderId="0" xfId="0" applyFont="1" applyAlignment="1">
      <alignment horizontal="center"/>
    </xf>
    <xf numFmtId="49" fontId="4" fillId="0" borderId="0" xfId="0" applyNumberFormat="1" applyFont="1" applyFill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4" fillId="0" borderId="17" xfId="0" applyFont="1" applyFill="1" applyBorder="1"/>
    <xf numFmtId="0" fontId="4" fillId="0" borderId="19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20" xfId="0" applyFont="1" applyFill="1" applyBorder="1"/>
    <xf numFmtId="0" fontId="4" fillId="0" borderId="0" xfId="0" applyFont="1" applyBorder="1" applyAlignment="1">
      <alignment vertical="center"/>
    </xf>
    <xf numFmtId="38" fontId="8" fillId="0" borderId="6" xfId="1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distributed"/>
    </xf>
    <xf numFmtId="0" fontId="8" fillId="0" borderId="11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distributed"/>
    </xf>
    <xf numFmtId="0" fontId="8" fillId="0" borderId="6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4" fillId="0" borderId="6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wrapText="1" shrinkToFit="1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49" fontId="4" fillId="0" borderId="2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4" fillId="0" borderId="18" xfId="0" applyFont="1" applyBorder="1"/>
    <xf numFmtId="0" fontId="4" fillId="0" borderId="0" xfId="0" applyFont="1" applyAlignment="1">
      <alignment vertical="distributed"/>
    </xf>
    <xf numFmtId="0" fontId="4" fillId="0" borderId="23" xfId="0" applyFont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0" fillId="0" borderId="8" xfId="0" applyFont="1" applyBorder="1" applyAlignment="1">
      <alignment vertical="center" wrapText="1"/>
    </xf>
    <xf numFmtId="0" fontId="15" fillId="0" borderId="12" xfId="0" applyFont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vertical="center"/>
    </xf>
    <xf numFmtId="49" fontId="4" fillId="0" borderId="20" xfId="0" applyNumberFormat="1" applyFont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0" fontId="4" fillId="0" borderId="30" xfId="0" applyFont="1" applyBorder="1" applyAlignment="1"/>
    <xf numFmtId="0" fontId="4" fillId="0" borderId="0" xfId="0" applyFont="1" applyBorder="1" applyAlignment="1"/>
    <xf numFmtId="0" fontId="8" fillId="0" borderId="1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/>
    </xf>
    <xf numFmtId="0" fontId="13" fillId="0" borderId="12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8" fillId="0" borderId="12" xfId="1" applyNumberFormat="1" applyFont="1" applyBorder="1" applyAlignment="1">
      <alignment horizontal="left" vertical="center"/>
    </xf>
    <xf numFmtId="38" fontId="10" fillId="0" borderId="12" xfId="1" applyFont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8" fillId="0" borderId="6" xfId="0" applyFont="1" applyFill="1" applyBorder="1" applyAlignment="1">
      <alignment horizontal="left" vertical="center"/>
    </xf>
    <xf numFmtId="176" fontId="4" fillId="0" borderId="0" xfId="0" applyNumberFormat="1" applyFont="1" applyAlignment="1"/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8" xfId="0" applyFont="1" applyBorder="1" applyAlignment="1">
      <alignment horizontal="distributed" vertical="center"/>
    </xf>
    <xf numFmtId="38" fontId="4" fillId="0" borderId="18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4" fillId="0" borderId="20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0" fontId="8" fillId="0" borderId="18" xfId="0" applyFont="1" applyBorder="1" applyAlignment="1">
      <alignment horizontal="distributed" vertical="center"/>
    </xf>
    <xf numFmtId="38" fontId="4" fillId="0" borderId="19" xfId="1" applyFont="1" applyBorder="1" applyAlignment="1">
      <alignment horizontal="right" vertical="center"/>
    </xf>
    <xf numFmtId="0" fontId="4" fillId="0" borderId="18" xfId="0" applyFont="1" applyBorder="1" applyAlignment="1">
      <alignment horizontal="distributed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8" xfId="0" applyFont="1" applyBorder="1"/>
    <xf numFmtId="0" fontId="0" fillId="0" borderId="21" xfId="0" applyFont="1" applyBorder="1"/>
    <xf numFmtId="0" fontId="8" fillId="0" borderId="11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12" xfId="1" applyNumberFormat="1" applyFont="1" applyBorder="1" applyAlignment="1">
      <alignment horizontal="left" vertical="center"/>
    </xf>
    <xf numFmtId="38" fontId="8" fillId="0" borderId="6" xfId="1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38" fontId="4" fillId="0" borderId="7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26" xfId="1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0" fontId="10" fillId="0" borderId="1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distributed" vertical="center" shrinkToFit="1"/>
    </xf>
    <xf numFmtId="0" fontId="5" fillId="0" borderId="0" xfId="0" applyFont="1" applyFill="1" applyAlignment="1">
      <alignment horizontal="center"/>
    </xf>
    <xf numFmtId="0" fontId="13" fillId="0" borderId="0" xfId="0" applyFont="1" applyAlignment="1">
      <alignment horizontal="distributed" vertical="center" shrinkToFit="1"/>
    </xf>
    <xf numFmtId="0" fontId="18" fillId="0" borderId="0" xfId="0" applyFont="1" applyAlignment="1">
      <alignment horizontal="distributed" vertical="center" shrinkToFit="1"/>
    </xf>
    <xf numFmtId="177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0" xfId="0" applyFont="1" applyAlignment="1">
      <alignment horizontal="distributed" vertical="center" shrinkToFi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  <xf numFmtId="0" fontId="0" fillId="0" borderId="18" xfId="0" applyBorder="1"/>
    <xf numFmtId="0" fontId="0" fillId="0" borderId="21" xfId="0" applyBorder="1"/>
    <xf numFmtId="0" fontId="4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 shrinkToFit="1"/>
    </xf>
    <xf numFmtId="0" fontId="4" fillId="0" borderId="0" xfId="0" applyFont="1" applyFill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38" fontId="4" fillId="0" borderId="1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 shrinkToFit="1"/>
    </xf>
    <xf numFmtId="0" fontId="4" fillId="0" borderId="2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255"/>
    </xf>
    <xf numFmtId="0" fontId="8" fillId="0" borderId="16" xfId="0" applyFont="1" applyFill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 shrinkToFit="1"/>
    </xf>
    <xf numFmtId="177" fontId="4" fillId="0" borderId="0" xfId="0" applyNumberFormat="1" applyFont="1" applyBorder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00FF"/>
      <color rgb="FFCCFF33"/>
      <color rgb="FFFF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17</xdr:row>
      <xdr:rowOff>47625</xdr:rowOff>
    </xdr:from>
    <xdr:to>
      <xdr:col>15</xdr:col>
      <xdr:colOff>200025</xdr:colOff>
      <xdr:row>17</xdr:row>
      <xdr:rowOff>190500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4210050" y="2743200"/>
          <a:ext cx="142875" cy="142875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18</xdr:row>
      <xdr:rowOff>28575</xdr:rowOff>
    </xdr:from>
    <xdr:to>
      <xdr:col>14</xdr:col>
      <xdr:colOff>209550</xdr:colOff>
      <xdr:row>18</xdr:row>
      <xdr:rowOff>200025</xdr:rowOff>
    </xdr:to>
    <xdr:sp macro="" textlink="">
      <xdr:nvSpPr>
        <xdr:cNvPr id="4" name="Oval 1"/>
        <xdr:cNvSpPr>
          <a:spLocks noChangeArrowheads="1"/>
        </xdr:cNvSpPr>
      </xdr:nvSpPr>
      <xdr:spPr bwMode="auto">
        <a:xfrm>
          <a:off x="3914775" y="3067050"/>
          <a:ext cx="161925" cy="17145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17</xdr:row>
      <xdr:rowOff>47625</xdr:rowOff>
    </xdr:from>
    <xdr:to>
      <xdr:col>15</xdr:col>
      <xdr:colOff>200025</xdr:colOff>
      <xdr:row>17</xdr:row>
      <xdr:rowOff>190500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4210050" y="2743200"/>
          <a:ext cx="142875" cy="142875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17</xdr:row>
      <xdr:rowOff>38101</xdr:rowOff>
    </xdr:from>
    <xdr:to>
      <xdr:col>15</xdr:col>
      <xdr:colOff>209550</xdr:colOff>
      <xdr:row>17</xdr:row>
      <xdr:rowOff>209551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4191000" y="2905126"/>
          <a:ext cx="161925" cy="17145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17</xdr:row>
      <xdr:rowOff>38100</xdr:rowOff>
    </xdr:from>
    <xdr:to>
      <xdr:col>15</xdr:col>
      <xdr:colOff>219075</xdr:colOff>
      <xdr:row>17</xdr:row>
      <xdr:rowOff>209550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4200525" y="2905125"/>
          <a:ext cx="161925" cy="17145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17</xdr:row>
      <xdr:rowOff>28575</xdr:rowOff>
    </xdr:from>
    <xdr:to>
      <xdr:col>15</xdr:col>
      <xdr:colOff>209550</xdr:colOff>
      <xdr:row>17</xdr:row>
      <xdr:rowOff>200025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4191000" y="2895600"/>
          <a:ext cx="161925" cy="17145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18</xdr:row>
      <xdr:rowOff>28575</xdr:rowOff>
    </xdr:from>
    <xdr:to>
      <xdr:col>14</xdr:col>
      <xdr:colOff>209550</xdr:colOff>
      <xdr:row>18</xdr:row>
      <xdr:rowOff>200025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3914775" y="3067050"/>
          <a:ext cx="161925" cy="17145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18</xdr:row>
      <xdr:rowOff>28575</xdr:rowOff>
    </xdr:from>
    <xdr:to>
      <xdr:col>14</xdr:col>
      <xdr:colOff>219075</xdr:colOff>
      <xdr:row>18</xdr:row>
      <xdr:rowOff>200025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3924300" y="3067050"/>
          <a:ext cx="161925" cy="17145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18</xdr:row>
      <xdr:rowOff>28575</xdr:rowOff>
    </xdr:from>
    <xdr:to>
      <xdr:col>14</xdr:col>
      <xdr:colOff>209550</xdr:colOff>
      <xdr:row>18</xdr:row>
      <xdr:rowOff>200025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3914775" y="3067050"/>
          <a:ext cx="161925" cy="17145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18</xdr:row>
      <xdr:rowOff>38100</xdr:rowOff>
    </xdr:from>
    <xdr:to>
      <xdr:col>14</xdr:col>
      <xdr:colOff>209550</xdr:colOff>
      <xdr:row>18</xdr:row>
      <xdr:rowOff>209550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3914775" y="3076575"/>
          <a:ext cx="161925" cy="171450"/>
        </a:xfrm>
        <a:prstGeom prst="ellips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AY58"/>
  <sheetViews>
    <sheetView showGridLines="0" tabSelected="1" zoomScaleNormal="100" workbookViewId="0">
      <selection activeCell="AG40" sqref="AG40"/>
    </sheetView>
  </sheetViews>
  <sheetFormatPr defaultColWidth="3.625" defaultRowHeight="13.5"/>
  <cols>
    <col min="1" max="26" width="3.625" style="2" customWidth="1"/>
    <col min="27" max="33" width="4.125" style="2" customWidth="1"/>
    <col min="34" max="16384" width="3.625" style="2"/>
  </cols>
  <sheetData>
    <row r="1" spans="1:32" ht="15" customHeight="1">
      <c r="A1" s="1"/>
      <c r="B1" s="1"/>
      <c r="P1" s="177" t="s">
        <v>0</v>
      </c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3"/>
    </row>
    <row r="2" spans="1:32" ht="15" customHeight="1">
      <c r="P2" s="177" t="s">
        <v>1</v>
      </c>
      <c r="Q2" s="177"/>
      <c r="R2" s="178" t="s">
        <v>185</v>
      </c>
      <c r="S2" s="178"/>
      <c r="T2" s="178"/>
      <c r="U2" s="178"/>
      <c r="V2" s="178"/>
      <c r="W2" s="178"/>
      <c r="X2" s="178"/>
      <c r="Y2" s="178"/>
      <c r="Z2" s="178"/>
      <c r="AA2" s="3"/>
    </row>
    <row r="3" spans="1:32" ht="15" customHeight="1">
      <c r="P3" s="177"/>
      <c r="Q3" s="177"/>
      <c r="R3" s="178" t="s">
        <v>184</v>
      </c>
      <c r="S3" s="178"/>
      <c r="T3" s="178"/>
      <c r="U3" s="178"/>
      <c r="V3" s="178"/>
      <c r="W3" s="178"/>
      <c r="X3" s="178"/>
      <c r="Y3" s="178"/>
      <c r="Z3" s="178"/>
      <c r="AA3" s="3"/>
    </row>
    <row r="4" spans="1:32" ht="7.5" customHeight="1">
      <c r="T4" s="3"/>
      <c r="U4" s="3"/>
      <c r="V4" s="3"/>
      <c r="W4" s="3"/>
      <c r="X4" s="3"/>
      <c r="Y4" s="3"/>
      <c r="Z4" s="3"/>
      <c r="AA4" s="3"/>
      <c r="AB4" s="3"/>
      <c r="AC4" s="171"/>
      <c r="AD4" s="171"/>
      <c r="AE4" s="171"/>
      <c r="AF4" s="171"/>
    </row>
    <row r="5" spans="1:32" ht="13.5" customHeight="1">
      <c r="S5" s="123"/>
      <c r="U5" s="176">
        <v>43891</v>
      </c>
      <c r="V5" s="176"/>
      <c r="W5" s="176"/>
      <c r="X5" s="176"/>
      <c r="Y5" s="176"/>
      <c r="Z5" s="176"/>
    </row>
    <row r="6" spans="1:32" ht="13.5" customHeight="1">
      <c r="S6" s="123"/>
      <c r="U6" s="124"/>
      <c r="V6" s="124"/>
      <c r="W6" s="124"/>
      <c r="X6" s="124"/>
      <c r="Y6" s="124"/>
      <c r="Z6" s="124"/>
    </row>
    <row r="7" spans="1:32" ht="18.75">
      <c r="A7" s="173" t="s">
        <v>121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4"/>
      <c r="AB7" s="4"/>
      <c r="AC7" s="4"/>
      <c r="AD7" s="4"/>
      <c r="AE7" s="4"/>
      <c r="AF7" s="4"/>
    </row>
    <row r="8" spans="1:32" ht="7.5" customHeight="1">
      <c r="A8" s="4"/>
      <c r="B8" s="4"/>
      <c r="C8" s="4"/>
      <c r="D8" s="4"/>
      <c r="E8" s="4"/>
      <c r="F8" s="4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4"/>
      <c r="AC8" s="4"/>
      <c r="AD8" s="4"/>
      <c r="AE8" s="4"/>
      <c r="AF8" s="4"/>
    </row>
    <row r="9" spans="1:32" ht="15">
      <c r="A9" s="59"/>
      <c r="B9" s="59"/>
      <c r="C9" s="59"/>
      <c r="D9" s="59"/>
      <c r="E9" s="59"/>
      <c r="F9" s="110" t="s">
        <v>152</v>
      </c>
      <c r="I9" s="59"/>
      <c r="J9" s="59"/>
      <c r="K9" s="59"/>
      <c r="L9" s="59"/>
      <c r="M9" s="59"/>
      <c r="N9" s="59"/>
      <c r="O9" s="59"/>
      <c r="P9" s="59"/>
      <c r="Q9" s="126"/>
      <c r="R9" s="126"/>
      <c r="S9" s="111" t="s">
        <v>150</v>
      </c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</row>
    <row r="11" spans="1:32">
      <c r="A11" s="6" t="s">
        <v>3</v>
      </c>
      <c r="B11" s="80"/>
      <c r="C11" s="81"/>
      <c r="D11" s="81"/>
      <c r="E11" s="81"/>
    </row>
    <row r="13" spans="1:32" s="8" customFormat="1" ht="18" customHeight="1">
      <c r="A13" s="7" t="s">
        <v>4</v>
      </c>
      <c r="B13" s="172" t="s">
        <v>5</v>
      </c>
      <c r="C13" s="172"/>
      <c r="D13" s="172"/>
      <c r="E13" s="172"/>
      <c r="F13" s="172"/>
      <c r="G13" s="172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33"/>
      <c r="AB13" s="33"/>
      <c r="AC13" s="33"/>
      <c r="AD13" s="33"/>
      <c r="AE13" s="33"/>
      <c r="AF13" s="33"/>
    </row>
    <row r="14" spans="1:32" s="8" customFormat="1" ht="18" customHeight="1">
      <c r="A14" s="7"/>
      <c r="B14" s="7"/>
      <c r="E14" s="33"/>
      <c r="F14" s="33"/>
      <c r="G14" s="33"/>
      <c r="H14" s="33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1"/>
      <c r="AB14" s="61"/>
      <c r="AC14" s="61"/>
      <c r="AD14" s="61"/>
      <c r="AE14" s="61"/>
      <c r="AF14" s="33"/>
    </row>
    <row r="15" spans="1:32" s="8" customFormat="1" ht="5.25" customHeight="1">
      <c r="E15" s="33"/>
      <c r="F15" s="33"/>
      <c r="G15" s="33"/>
      <c r="H15" s="33"/>
      <c r="AA15" s="33"/>
      <c r="AB15" s="33"/>
      <c r="AC15" s="33"/>
      <c r="AD15" s="33"/>
      <c r="AE15" s="33"/>
      <c r="AF15" s="33"/>
    </row>
    <row r="16" spans="1:32" s="8" customFormat="1" ht="18" customHeight="1">
      <c r="A16" s="7" t="s">
        <v>6</v>
      </c>
      <c r="B16" s="172" t="s">
        <v>7</v>
      </c>
      <c r="C16" s="172"/>
      <c r="D16" s="172"/>
      <c r="E16" s="172"/>
      <c r="F16" s="172"/>
      <c r="G16" s="172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33"/>
      <c r="AB16" s="33"/>
      <c r="AC16" s="33"/>
      <c r="AD16" s="62"/>
      <c r="AE16" s="33"/>
      <c r="AF16" s="33"/>
    </row>
    <row r="17" spans="1:26" s="8" customFormat="1" ht="5.25" customHeight="1">
      <c r="E17" s="33"/>
      <c r="F17" s="33"/>
      <c r="G17" s="33"/>
      <c r="H17" s="33"/>
    </row>
    <row r="18" spans="1:26" s="8" customFormat="1" ht="18" customHeight="1">
      <c r="A18" s="7" t="s">
        <v>8</v>
      </c>
      <c r="B18" s="172" t="s">
        <v>9</v>
      </c>
      <c r="C18" s="172"/>
      <c r="D18" s="172"/>
      <c r="E18" s="172"/>
      <c r="F18" s="172"/>
      <c r="G18" s="172"/>
      <c r="I18" s="9"/>
      <c r="J18" s="9"/>
      <c r="K18" s="9"/>
      <c r="L18" s="9"/>
      <c r="M18" s="9"/>
      <c r="N18" s="9"/>
      <c r="O18" s="9"/>
      <c r="P18" s="10" t="s">
        <v>10</v>
      </c>
      <c r="Q18" s="33"/>
      <c r="R18" s="33"/>
      <c r="S18" s="33"/>
    </row>
    <row r="19" spans="1:26" s="8" customFormat="1" ht="5.25" customHeight="1"/>
    <row r="20" spans="1:26" s="8" customFormat="1" ht="18" customHeight="1">
      <c r="A20" s="7" t="s">
        <v>41</v>
      </c>
      <c r="B20" s="174" t="s">
        <v>53</v>
      </c>
      <c r="C20" s="174"/>
      <c r="D20" s="174"/>
      <c r="E20" s="174"/>
      <c r="F20" s="174"/>
      <c r="G20" s="174"/>
      <c r="I20" s="159"/>
      <c r="J20" s="159"/>
      <c r="K20" s="8" t="s">
        <v>34</v>
      </c>
      <c r="O20" s="7"/>
      <c r="P20" s="160"/>
      <c r="Q20" s="160"/>
      <c r="R20" s="160"/>
      <c r="S20" s="160"/>
      <c r="T20" s="160"/>
      <c r="U20" s="160"/>
      <c r="V20" s="160"/>
      <c r="W20" s="58"/>
      <c r="X20" s="33"/>
    </row>
    <row r="21" spans="1:26" s="8" customFormat="1" ht="5.25" customHeight="1">
      <c r="A21" s="7"/>
      <c r="B21" s="7"/>
      <c r="E21" s="77"/>
    </row>
    <row r="22" spans="1:26" s="8" customFormat="1" ht="18" customHeight="1">
      <c r="A22" s="7" t="s">
        <v>42</v>
      </c>
      <c r="B22" s="174" t="s">
        <v>39</v>
      </c>
      <c r="C22" s="174"/>
      <c r="D22" s="174"/>
      <c r="E22" s="174"/>
      <c r="F22" s="174"/>
      <c r="G22" s="174"/>
      <c r="I22" s="159"/>
      <c r="J22" s="159"/>
      <c r="K22" s="33" t="s">
        <v>2</v>
      </c>
    </row>
    <row r="23" spans="1:26" s="8" customFormat="1" ht="5.25" customHeight="1"/>
    <row r="24" spans="1:26" s="8" customFormat="1" ht="18" customHeight="1">
      <c r="A24" s="7" t="s">
        <v>43</v>
      </c>
      <c r="B24" s="175" t="s">
        <v>58</v>
      </c>
      <c r="C24" s="175"/>
      <c r="D24" s="175"/>
      <c r="E24" s="175"/>
      <c r="F24" s="175"/>
      <c r="G24" s="175"/>
      <c r="I24" s="159"/>
      <c r="J24" s="159"/>
      <c r="K24" s="11" t="s">
        <v>54</v>
      </c>
      <c r="L24" s="92" t="s">
        <v>143</v>
      </c>
      <c r="N24" s="11"/>
    </row>
    <row r="25" spans="1:26" s="8" customFormat="1" ht="18" customHeight="1">
      <c r="A25" s="7"/>
      <c r="B25" s="11" t="s">
        <v>55</v>
      </c>
      <c r="D25" s="64"/>
      <c r="E25" s="64"/>
      <c r="F25" s="64"/>
      <c r="G25" s="64"/>
      <c r="H25" s="64"/>
      <c r="I25" s="64"/>
      <c r="J25" s="58"/>
      <c r="K25" s="58"/>
      <c r="L25" s="11"/>
      <c r="M25" s="11"/>
      <c r="N25" s="11"/>
      <c r="W25" s="63" t="s">
        <v>56</v>
      </c>
    </row>
    <row r="26" spans="1:26" s="8" customFormat="1" ht="5.25" customHeight="1"/>
    <row r="27" spans="1:26" s="8" customFormat="1" ht="18" customHeight="1">
      <c r="A27" s="7" t="s">
        <v>93</v>
      </c>
      <c r="B27" s="172" t="s">
        <v>88</v>
      </c>
      <c r="C27" s="172"/>
      <c r="D27" s="172"/>
      <c r="E27" s="172"/>
      <c r="F27" s="172"/>
      <c r="G27" s="172"/>
      <c r="I27" s="159"/>
      <c r="J27" s="159"/>
      <c r="K27" s="8" t="s">
        <v>89</v>
      </c>
      <c r="O27" s="7"/>
      <c r="P27" s="160"/>
      <c r="Q27" s="160"/>
      <c r="R27" s="160"/>
      <c r="S27" s="160"/>
      <c r="T27" s="160"/>
      <c r="U27" s="160"/>
      <c r="V27" s="160"/>
      <c r="W27" s="58"/>
      <c r="X27" s="33"/>
    </row>
    <row r="28" spans="1:26" s="8" customFormat="1" ht="5.25" customHeight="1"/>
    <row r="29" spans="1:26" s="8" customFormat="1" ht="18" customHeight="1">
      <c r="A29" s="7" t="s">
        <v>94</v>
      </c>
      <c r="B29" s="172" t="s">
        <v>16</v>
      </c>
      <c r="C29" s="172"/>
      <c r="D29" s="172"/>
      <c r="E29" s="172"/>
      <c r="F29" s="172"/>
      <c r="G29" s="172"/>
      <c r="I29" s="11"/>
      <c r="J29" s="11"/>
      <c r="K29" s="11"/>
      <c r="L29" s="11"/>
      <c r="M29" s="11"/>
      <c r="N29" s="11"/>
    </row>
    <row r="30" spans="1:26" s="8" customFormat="1" ht="5.25" customHeight="1"/>
    <row r="31" spans="1:26" s="8" customFormat="1" ht="21" customHeight="1">
      <c r="A31" s="12"/>
      <c r="B31" s="14"/>
      <c r="C31" s="161" t="s">
        <v>17</v>
      </c>
      <c r="D31" s="161"/>
      <c r="E31" s="161"/>
      <c r="F31" s="161"/>
      <c r="G31" s="161"/>
      <c r="H31" s="161"/>
      <c r="I31" s="13"/>
      <c r="J31" s="162" t="s">
        <v>18</v>
      </c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2" t="s">
        <v>19</v>
      </c>
      <c r="X31" s="161"/>
      <c r="Y31" s="161"/>
      <c r="Z31" s="163"/>
    </row>
    <row r="32" spans="1:26" s="8" customFormat="1" ht="24" customHeight="1">
      <c r="A32" s="168" t="s">
        <v>40</v>
      </c>
      <c r="B32" s="142" t="s">
        <v>82</v>
      </c>
      <c r="C32" s="65" t="s">
        <v>104</v>
      </c>
      <c r="D32" s="145" t="s">
        <v>71</v>
      </c>
      <c r="E32" s="145"/>
      <c r="F32" s="145"/>
      <c r="G32" s="145"/>
      <c r="H32" s="145"/>
      <c r="I32" s="146"/>
      <c r="J32" s="16" t="s">
        <v>35</v>
      </c>
      <c r="K32" s="36"/>
      <c r="L32" s="36"/>
      <c r="M32" s="147" t="s">
        <v>36</v>
      </c>
      <c r="N32" s="147"/>
      <c r="O32" s="147"/>
      <c r="P32" s="68"/>
      <c r="Q32" s="68"/>
      <c r="R32" s="68"/>
      <c r="S32" s="36"/>
      <c r="T32" s="36"/>
      <c r="U32" s="36"/>
      <c r="V32" s="36"/>
      <c r="W32" s="148">
        <v>150000</v>
      </c>
      <c r="X32" s="149"/>
      <c r="Y32" s="149"/>
      <c r="Z32" s="150"/>
    </row>
    <row r="33" spans="1:51" s="8" customFormat="1" ht="24" customHeight="1">
      <c r="A33" s="169"/>
      <c r="B33" s="143"/>
      <c r="C33" s="65" t="s">
        <v>116</v>
      </c>
      <c r="D33" s="145" t="s">
        <v>72</v>
      </c>
      <c r="E33" s="145"/>
      <c r="F33" s="145"/>
      <c r="G33" s="145"/>
      <c r="H33" s="145"/>
      <c r="I33" s="146"/>
      <c r="J33" s="16" t="s">
        <v>35</v>
      </c>
      <c r="K33" s="36"/>
      <c r="L33" s="36"/>
      <c r="M33" s="147" t="s">
        <v>37</v>
      </c>
      <c r="N33" s="147"/>
      <c r="O33" s="147"/>
      <c r="P33" s="38"/>
      <c r="Q33" s="38"/>
      <c r="R33" s="38"/>
      <c r="S33" s="38"/>
      <c r="T33" s="38"/>
      <c r="U33" s="38"/>
      <c r="V33" s="38"/>
      <c r="W33" s="164"/>
      <c r="X33" s="165"/>
      <c r="Y33" s="165"/>
      <c r="Z33" s="166"/>
    </row>
    <row r="34" spans="1:51" s="8" customFormat="1" ht="24" customHeight="1">
      <c r="A34" s="169"/>
      <c r="B34" s="143"/>
      <c r="C34" s="65" t="s">
        <v>45</v>
      </c>
      <c r="D34" s="145" t="s">
        <v>73</v>
      </c>
      <c r="E34" s="145"/>
      <c r="F34" s="145"/>
      <c r="G34" s="145"/>
      <c r="H34" s="145"/>
      <c r="I34" s="146"/>
      <c r="J34" s="16" t="s">
        <v>35</v>
      </c>
      <c r="K34" s="36"/>
      <c r="L34" s="36"/>
      <c r="M34" s="147" t="s">
        <v>38</v>
      </c>
      <c r="N34" s="147"/>
      <c r="O34" s="147"/>
      <c r="P34" s="167"/>
      <c r="Q34" s="167"/>
      <c r="R34" s="167"/>
      <c r="S34" s="167"/>
      <c r="T34" s="167"/>
      <c r="U34" s="167"/>
      <c r="V34" s="167"/>
      <c r="W34" s="148">
        <v>100000</v>
      </c>
      <c r="X34" s="149"/>
      <c r="Y34" s="149"/>
      <c r="Z34" s="150"/>
    </row>
    <row r="35" spans="1:51" s="8" customFormat="1" ht="24" customHeight="1">
      <c r="A35" s="169"/>
      <c r="B35" s="143"/>
      <c r="C35" s="65" t="s">
        <v>83</v>
      </c>
      <c r="D35" s="145" t="s">
        <v>74</v>
      </c>
      <c r="E35" s="145"/>
      <c r="F35" s="145"/>
      <c r="G35" s="145"/>
      <c r="H35" s="145"/>
      <c r="I35" s="146"/>
      <c r="J35" s="16" t="s">
        <v>97</v>
      </c>
      <c r="K35" s="36"/>
      <c r="L35" s="36"/>
      <c r="M35" s="67"/>
      <c r="N35" s="68"/>
      <c r="O35" s="68"/>
      <c r="P35" s="69"/>
      <c r="Q35" s="69"/>
      <c r="R35" s="69"/>
      <c r="S35" s="69"/>
      <c r="T35" s="69"/>
      <c r="U35" s="70"/>
      <c r="V35" s="70"/>
      <c r="W35" s="148">
        <f>I20*1000</f>
        <v>0</v>
      </c>
      <c r="X35" s="149"/>
      <c r="Y35" s="149"/>
      <c r="Z35" s="150"/>
    </row>
    <row r="36" spans="1:51" s="8" customFormat="1" ht="24" customHeight="1">
      <c r="A36" s="169"/>
      <c r="B36" s="143"/>
      <c r="C36" s="65" t="s">
        <v>84</v>
      </c>
      <c r="D36" s="145" t="s">
        <v>75</v>
      </c>
      <c r="E36" s="145"/>
      <c r="F36" s="145"/>
      <c r="G36" s="145"/>
      <c r="H36" s="145"/>
      <c r="I36" s="146"/>
      <c r="J36" s="16" t="s">
        <v>35</v>
      </c>
      <c r="K36" s="36"/>
      <c r="L36" s="36"/>
      <c r="M36" s="152" t="s">
        <v>159</v>
      </c>
      <c r="N36" s="152"/>
      <c r="O36" s="152"/>
      <c r="P36" s="101"/>
      <c r="Q36" s="69"/>
      <c r="R36" s="69"/>
      <c r="S36" s="69"/>
      <c r="T36" s="69"/>
      <c r="U36" s="69"/>
      <c r="V36" s="71"/>
      <c r="W36" s="148">
        <v>10000</v>
      </c>
      <c r="X36" s="149"/>
      <c r="Y36" s="149"/>
      <c r="Z36" s="150"/>
    </row>
    <row r="37" spans="1:51" s="8" customFormat="1" ht="24" customHeight="1">
      <c r="A37" s="169"/>
      <c r="B37" s="143"/>
      <c r="C37" s="65" t="s">
        <v>76</v>
      </c>
      <c r="D37" s="113" t="s">
        <v>163</v>
      </c>
      <c r="E37" s="113"/>
      <c r="F37" s="113"/>
      <c r="G37" s="113"/>
      <c r="H37" s="113"/>
      <c r="I37" s="114"/>
      <c r="J37" s="16" t="s">
        <v>35</v>
      </c>
      <c r="K37" s="36"/>
      <c r="L37" s="36"/>
      <c r="M37" s="118" t="s">
        <v>164</v>
      </c>
      <c r="N37" s="118"/>
      <c r="O37" s="118"/>
      <c r="P37" s="101"/>
      <c r="Q37" s="69"/>
      <c r="R37" s="69"/>
      <c r="S37" s="69"/>
      <c r="T37" s="69"/>
      <c r="U37" s="69"/>
      <c r="V37" s="71"/>
      <c r="W37" s="115"/>
      <c r="X37" s="116"/>
      <c r="Y37" s="116"/>
      <c r="Z37" s="117">
        <v>0</v>
      </c>
    </row>
    <row r="38" spans="1:51" s="8" customFormat="1" ht="24" customHeight="1">
      <c r="A38" s="169"/>
      <c r="B38" s="143"/>
      <c r="C38" s="65" t="s">
        <v>117</v>
      </c>
      <c r="D38" s="145" t="s">
        <v>77</v>
      </c>
      <c r="E38" s="145"/>
      <c r="F38" s="145"/>
      <c r="G38" s="145"/>
      <c r="H38" s="145"/>
      <c r="I38" s="146"/>
      <c r="J38" s="16" t="s">
        <v>35</v>
      </c>
      <c r="K38" s="36"/>
      <c r="L38" s="36"/>
      <c r="M38" s="37" t="s">
        <v>120</v>
      </c>
      <c r="N38" s="37"/>
      <c r="O38" s="37"/>
      <c r="P38" s="38"/>
      <c r="Q38" s="38"/>
      <c r="R38" s="38"/>
      <c r="S38" s="38"/>
      <c r="T38" s="38"/>
      <c r="U38" s="38"/>
      <c r="V38" s="38"/>
      <c r="W38" s="148">
        <v>0</v>
      </c>
      <c r="X38" s="149"/>
      <c r="Y38" s="149"/>
      <c r="Z38" s="150"/>
    </row>
    <row r="39" spans="1:51" s="8" customFormat="1" ht="24" customHeight="1">
      <c r="A39" s="169"/>
      <c r="B39" s="143"/>
      <c r="C39" s="65" t="s">
        <v>118</v>
      </c>
      <c r="D39" s="145" t="s">
        <v>78</v>
      </c>
      <c r="E39" s="145"/>
      <c r="F39" s="145"/>
      <c r="G39" s="145"/>
      <c r="H39" s="145"/>
      <c r="I39" s="146"/>
      <c r="J39" s="16" t="s">
        <v>35</v>
      </c>
      <c r="K39" s="36"/>
      <c r="L39" s="36"/>
      <c r="M39" s="119" t="s">
        <v>165</v>
      </c>
      <c r="N39" s="37"/>
      <c r="O39" s="37"/>
      <c r="P39" s="38"/>
      <c r="Q39" s="38"/>
      <c r="R39" s="38"/>
      <c r="S39" s="38"/>
      <c r="T39" s="38"/>
      <c r="U39" s="38"/>
      <c r="V39" s="38"/>
      <c r="W39" s="148">
        <f>6000*I22*1.1</f>
        <v>0</v>
      </c>
      <c r="X39" s="149"/>
      <c r="Y39" s="149"/>
      <c r="Z39" s="150"/>
    </row>
    <row r="40" spans="1:51" s="8" customFormat="1" ht="24" customHeight="1">
      <c r="A40" s="169"/>
      <c r="B40" s="143"/>
      <c r="C40" s="65" t="s">
        <v>79</v>
      </c>
      <c r="D40" s="145" t="s">
        <v>80</v>
      </c>
      <c r="E40" s="145"/>
      <c r="F40" s="145"/>
      <c r="G40" s="145"/>
      <c r="H40" s="145"/>
      <c r="I40" s="146"/>
      <c r="J40" s="103" t="s">
        <v>57</v>
      </c>
      <c r="K40" s="14"/>
      <c r="L40" s="14"/>
      <c r="M40" s="34"/>
      <c r="N40" s="34"/>
      <c r="O40" s="34"/>
      <c r="P40" s="35"/>
      <c r="Q40" s="35"/>
      <c r="R40" s="35"/>
      <c r="S40" s="153"/>
      <c r="T40" s="153"/>
      <c r="U40" s="15" t="s">
        <v>141</v>
      </c>
      <c r="V40" s="82"/>
      <c r="W40" s="148">
        <f>I24*S40</f>
        <v>0</v>
      </c>
      <c r="X40" s="149"/>
      <c r="Y40" s="149"/>
      <c r="Z40" s="150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</row>
    <row r="41" spans="1:51" s="8" customFormat="1" ht="24" customHeight="1">
      <c r="A41" s="169"/>
      <c r="B41" s="143"/>
      <c r="C41" s="65" t="s">
        <v>119</v>
      </c>
      <c r="D41" s="145" t="s">
        <v>95</v>
      </c>
      <c r="E41" s="145"/>
      <c r="F41" s="145"/>
      <c r="G41" s="145"/>
      <c r="H41" s="145"/>
      <c r="I41" s="146"/>
      <c r="J41" s="16" t="s">
        <v>35</v>
      </c>
      <c r="K41" s="36"/>
      <c r="L41" s="36"/>
      <c r="M41" s="37" t="s">
        <v>98</v>
      </c>
      <c r="N41" s="37"/>
      <c r="O41" s="37"/>
      <c r="P41" s="38"/>
      <c r="Q41" s="38"/>
      <c r="R41" s="38"/>
      <c r="S41" s="38"/>
      <c r="T41" s="38"/>
      <c r="U41" s="38"/>
      <c r="V41" s="38"/>
      <c r="W41" s="148">
        <f>100000+(10000*I27)</f>
        <v>100000</v>
      </c>
      <c r="X41" s="149"/>
      <c r="Y41" s="149"/>
      <c r="Z41" s="150"/>
    </row>
    <row r="42" spans="1:51" s="8" customFormat="1" ht="24" customHeight="1" thickBot="1">
      <c r="A42" s="170"/>
      <c r="B42" s="144"/>
      <c r="C42" s="78" t="s">
        <v>161</v>
      </c>
      <c r="D42" s="154" t="s">
        <v>81</v>
      </c>
      <c r="E42" s="154"/>
      <c r="F42" s="154"/>
      <c r="G42" s="154"/>
      <c r="H42" s="154"/>
      <c r="I42" s="155"/>
      <c r="J42" s="16" t="s">
        <v>166</v>
      </c>
      <c r="K42" s="16"/>
      <c r="L42" s="16"/>
      <c r="M42" s="37"/>
      <c r="N42" s="37"/>
      <c r="O42" s="37"/>
      <c r="P42" s="72"/>
      <c r="Q42" s="72"/>
      <c r="R42" s="72"/>
      <c r="S42" s="72"/>
      <c r="T42" s="72"/>
      <c r="U42" s="72"/>
      <c r="V42" s="72"/>
      <c r="W42" s="156">
        <f>(W32+W34+W35+W36+W38+W39+W40+W41)*0.2</f>
        <v>72000</v>
      </c>
      <c r="X42" s="157"/>
      <c r="Y42" s="157"/>
      <c r="Z42" s="158"/>
    </row>
    <row r="43" spans="1:51" ht="25.5" customHeight="1" thickBot="1">
      <c r="A43" s="17"/>
      <c r="B43" s="76"/>
      <c r="C43" s="127" t="s">
        <v>21</v>
      </c>
      <c r="D43" s="127"/>
      <c r="E43" s="127"/>
      <c r="F43" s="127"/>
      <c r="G43" s="127"/>
      <c r="H43" s="127"/>
      <c r="I43" s="18"/>
      <c r="J43" s="19"/>
      <c r="K43" s="19"/>
      <c r="L43" s="19"/>
      <c r="M43" s="127" t="s">
        <v>22</v>
      </c>
      <c r="N43" s="127"/>
      <c r="O43" s="127"/>
      <c r="P43" s="127"/>
      <c r="Q43" s="127"/>
      <c r="R43" s="127"/>
      <c r="S43" s="127"/>
      <c r="T43" s="19"/>
      <c r="U43" s="19"/>
      <c r="V43" s="19"/>
      <c r="W43" s="89" t="s">
        <v>113</v>
      </c>
      <c r="X43" s="128">
        <f>SUM(W32:W42)</f>
        <v>432000</v>
      </c>
      <c r="Y43" s="128"/>
      <c r="Z43" s="129"/>
    </row>
    <row r="44" spans="1:51" ht="25.5" customHeight="1" thickBot="1">
      <c r="A44" s="20"/>
      <c r="B44" s="76"/>
      <c r="C44" s="135" t="s">
        <v>24</v>
      </c>
      <c r="D44" s="135"/>
      <c r="E44" s="135"/>
      <c r="F44" s="135"/>
      <c r="G44" s="135"/>
      <c r="H44" s="135"/>
      <c r="I44" s="18"/>
      <c r="J44" s="19"/>
      <c r="K44" s="19"/>
      <c r="L44" s="19"/>
      <c r="M44" s="127" t="s">
        <v>25</v>
      </c>
      <c r="N44" s="127"/>
      <c r="O44" s="127"/>
      <c r="P44" s="127"/>
      <c r="Q44" s="127"/>
      <c r="R44" s="127"/>
      <c r="S44" s="127"/>
      <c r="T44" s="19"/>
      <c r="U44" s="19"/>
      <c r="V44" s="19"/>
      <c r="W44" s="89" t="s">
        <v>115</v>
      </c>
      <c r="X44" s="133">
        <f>X43*0.3</f>
        <v>129600</v>
      </c>
      <c r="Y44" s="133"/>
      <c r="Z44" s="136"/>
    </row>
    <row r="45" spans="1:51" ht="25.5" customHeight="1" thickBot="1">
      <c r="A45" s="17"/>
      <c r="B45" s="76"/>
      <c r="C45" s="137" t="s">
        <v>27</v>
      </c>
      <c r="D45" s="137"/>
      <c r="E45" s="137"/>
      <c r="F45" s="137"/>
      <c r="G45" s="137"/>
      <c r="H45" s="137"/>
      <c r="I45" s="18"/>
      <c r="J45" s="138" t="s">
        <v>61</v>
      </c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2">
        <f>X43+X44</f>
        <v>561600</v>
      </c>
      <c r="X45" s="140"/>
      <c r="Y45" s="140"/>
      <c r="Z45" s="141"/>
    </row>
    <row r="46" spans="1:51" ht="30" customHeight="1" thickBot="1">
      <c r="A46" s="130" t="s">
        <v>28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2">
        <f>W45</f>
        <v>561600</v>
      </c>
      <c r="X46" s="133"/>
      <c r="Y46" s="133"/>
      <c r="Z46" s="134"/>
    </row>
    <row r="47" spans="1:51" ht="6" customHeight="1"/>
    <row r="48" spans="1:51" s="8" customFormat="1" ht="18" customHeight="1">
      <c r="A48" s="74" t="s">
        <v>169</v>
      </c>
      <c r="B48" s="74"/>
      <c r="C48" s="7"/>
    </row>
    <row r="49" spans="1:3" s="8" customFormat="1" ht="18" customHeight="1">
      <c r="A49" s="74" t="s">
        <v>170</v>
      </c>
      <c r="B49" s="74"/>
      <c r="C49" s="7"/>
    </row>
    <row r="50" spans="1:3" s="8" customFormat="1" ht="18" customHeight="1">
      <c r="A50" s="74" t="s">
        <v>167</v>
      </c>
      <c r="B50" s="74"/>
      <c r="C50" s="7"/>
    </row>
    <row r="51" spans="1:3" s="8" customFormat="1" ht="18" customHeight="1">
      <c r="A51" s="74" t="s">
        <v>122</v>
      </c>
      <c r="B51" s="74"/>
      <c r="C51" s="7"/>
    </row>
    <row r="52" spans="1:3" s="8" customFormat="1" ht="18" customHeight="1">
      <c r="A52" s="74" t="s">
        <v>59</v>
      </c>
      <c r="B52" s="74"/>
      <c r="C52" s="7"/>
    </row>
    <row r="53" spans="1:3">
      <c r="A53" s="75" t="s">
        <v>142</v>
      </c>
      <c r="B53" s="75"/>
      <c r="C53" s="21"/>
    </row>
    <row r="54" spans="1:3">
      <c r="C54" s="21"/>
    </row>
    <row r="55" spans="1:3">
      <c r="C55" s="21"/>
    </row>
    <row r="56" spans="1:3">
      <c r="C56" s="21"/>
    </row>
    <row r="57" spans="1:3">
      <c r="C57" s="21"/>
    </row>
    <row r="58" spans="1:3">
      <c r="C58" s="21"/>
    </row>
  </sheetData>
  <mergeCells count="66">
    <mergeCell ref="U5:Z5"/>
    <mergeCell ref="P1:Q1"/>
    <mergeCell ref="P2:Q3"/>
    <mergeCell ref="R1:Z1"/>
    <mergeCell ref="R2:Z2"/>
    <mergeCell ref="R3:Z3"/>
    <mergeCell ref="A32:A42"/>
    <mergeCell ref="AC4:AF4"/>
    <mergeCell ref="I24:J24"/>
    <mergeCell ref="I22:J22"/>
    <mergeCell ref="I20:J20"/>
    <mergeCell ref="B29:G29"/>
    <mergeCell ref="A7:Z7"/>
    <mergeCell ref="B13:G13"/>
    <mergeCell ref="B16:G16"/>
    <mergeCell ref="B18:G18"/>
    <mergeCell ref="B20:G20"/>
    <mergeCell ref="P20:V20"/>
    <mergeCell ref="B22:G22"/>
    <mergeCell ref="B24:G24"/>
    <mergeCell ref="B27:G27"/>
    <mergeCell ref="D41:I41"/>
    <mergeCell ref="W41:Z41"/>
    <mergeCell ref="D42:I42"/>
    <mergeCell ref="W42:Z42"/>
    <mergeCell ref="I27:J27"/>
    <mergeCell ref="P27:V27"/>
    <mergeCell ref="C31:H31"/>
    <mergeCell ref="J31:V31"/>
    <mergeCell ref="W31:Z31"/>
    <mergeCell ref="D33:I33"/>
    <mergeCell ref="M33:O33"/>
    <mergeCell ref="W33:Z33"/>
    <mergeCell ref="D34:I34"/>
    <mergeCell ref="M34:O34"/>
    <mergeCell ref="P34:V34"/>
    <mergeCell ref="W34:Z34"/>
    <mergeCell ref="AL40:AY40"/>
    <mergeCell ref="D35:I35"/>
    <mergeCell ref="W35:Z35"/>
    <mergeCell ref="D36:I36"/>
    <mergeCell ref="M36:O36"/>
    <mergeCell ref="W36:Z36"/>
    <mergeCell ref="D38:I38"/>
    <mergeCell ref="W38:Z38"/>
    <mergeCell ref="D39:I39"/>
    <mergeCell ref="W39:Z39"/>
    <mergeCell ref="D40:I40"/>
    <mergeCell ref="S40:T40"/>
    <mergeCell ref="W40:Z40"/>
    <mergeCell ref="Q9:R9"/>
    <mergeCell ref="C43:H43"/>
    <mergeCell ref="X43:Z43"/>
    <mergeCell ref="A46:V46"/>
    <mergeCell ref="W46:Z46"/>
    <mergeCell ref="C44:H44"/>
    <mergeCell ref="X44:Z44"/>
    <mergeCell ref="C45:H45"/>
    <mergeCell ref="J45:V45"/>
    <mergeCell ref="W45:Z45"/>
    <mergeCell ref="M43:S43"/>
    <mergeCell ref="M44:S44"/>
    <mergeCell ref="B32:B42"/>
    <mergeCell ref="D32:I32"/>
    <mergeCell ref="M32:O32"/>
    <mergeCell ref="W32:Z32"/>
  </mergeCells>
  <phoneticPr fontId="3"/>
  <pageMargins left="0.74803149606299213" right="0.19685039370078741" top="0.35433070866141736" bottom="0.23622047244094491" header="0.51181102362204722" footer="0.59055118110236227"/>
  <pageSetup paperSize="9" scale="99" orientation="portrait" r:id="rId1"/>
  <headerFooter alignWithMargins="0"/>
  <colBreaks count="1" manualBreakCount="1">
    <brk id="27" max="1048575" man="1"/>
  </col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D42"/>
  <sheetViews>
    <sheetView showGridLines="0" zoomScaleNormal="100" workbookViewId="0">
      <selection activeCell="AN27" sqref="AN27"/>
    </sheetView>
  </sheetViews>
  <sheetFormatPr defaultColWidth="3.625" defaultRowHeight="13.5"/>
  <cols>
    <col min="1" max="26" width="3.625" style="2" customWidth="1"/>
    <col min="27" max="27" width="4.125" style="2" customWidth="1"/>
    <col min="28" max="16384" width="3.625" style="2"/>
  </cols>
  <sheetData>
    <row r="1" spans="1:30" ht="15" customHeight="1">
      <c r="A1" s="1"/>
      <c r="B1" s="1"/>
      <c r="P1" s="185" t="s">
        <v>0</v>
      </c>
      <c r="Q1" s="186"/>
      <c r="R1" s="185"/>
      <c r="S1" s="207"/>
      <c r="T1" s="207"/>
      <c r="U1" s="207"/>
      <c r="V1" s="207"/>
      <c r="W1" s="207"/>
      <c r="X1" s="207"/>
      <c r="Y1" s="207"/>
      <c r="Z1" s="186"/>
      <c r="AA1" s="99"/>
      <c r="AB1" s="100"/>
    </row>
    <row r="2" spans="1:30" ht="15" customHeight="1">
      <c r="P2" s="177" t="s">
        <v>1</v>
      </c>
      <c r="Q2" s="177"/>
      <c r="R2" s="208" t="s">
        <v>185</v>
      </c>
      <c r="S2" s="209"/>
      <c r="T2" s="209"/>
      <c r="U2" s="209"/>
      <c r="V2" s="209"/>
      <c r="W2" s="209"/>
      <c r="X2" s="209"/>
      <c r="Y2" s="209"/>
      <c r="Z2" s="210"/>
      <c r="AA2" s="93"/>
      <c r="AB2" s="94"/>
      <c r="AC2" s="97"/>
      <c r="AD2" s="97"/>
    </row>
    <row r="3" spans="1:30" ht="15" customHeight="1">
      <c r="P3" s="177"/>
      <c r="Q3" s="177"/>
      <c r="R3" s="208" t="s">
        <v>184</v>
      </c>
      <c r="S3" s="209"/>
      <c r="T3" s="209"/>
      <c r="U3" s="209"/>
      <c r="V3" s="209"/>
      <c r="W3" s="209"/>
      <c r="X3" s="209"/>
      <c r="Y3" s="209"/>
      <c r="Z3" s="210"/>
      <c r="AA3" s="93"/>
      <c r="AB3" s="94"/>
      <c r="AC3" s="97"/>
      <c r="AD3" s="97"/>
    </row>
    <row r="4" spans="1:30" ht="7.5" customHeight="1">
      <c r="U4" s="3"/>
      <c r="V4" s="3"/>
      <c r="W4" s="3"/>
      <c r="X4" s="171"/>
      <c r="Y4" s="171"/>
      <c r="Z4" s="171"/>
      <c r="AA4" s="171"/>
    </row>
    <row r="5" spans="1:30" ht="13.5" customHeight="1">
      <c r="S5" s="123"/>
      <c r="U5" s="212">
        <v>43891</v>
      </c>
      <c r="V5" s="212"/>
      <c r="W5" s="212"/>
      <c r="X5" s="212"/>
      <c r="Y5" s="212"/>
      <c r="Z5" s="212"/>
    </row>
    <row r="6" spans="1:30" ht="13.5" customHeight="1">
      <c r="S6" s="123"/>
      <c r="U6" s="125"/>
      <c r="V6" s="125"/>
      <c r="W6" s="125"/>
      <c r="X6" s="125"/>
      <c r="Y6" s="125"/>
      <c r="Z6" s="125"/>
    </row>
    <row r="7" spans="1:30" ht="13.5" customHeight="1"/>
    <row r="8" spans="1:30" ht="18.75">
      <c r="A8" s="173" t="s">
        <v>121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</row>
    <row r="9" spans="1:30" ht="7.5" customHeight="1">
      <c r="A9" s="4"/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7"/>
      <c r="S9" s="57"/>
      <c r="T9" s="5"/>
      <c r="U9" s="4"/>
      <c r="V9" s="4"/>
      <c r="W9" s="4"/>
      <c r="X9" s="4"/>
      <c r="Y9" s="4"/>
      <c r="Z9" s="4"/>
    </row>
    <row r="10" spans="1:30" ht="15">
      <c r="A10" s="126" t="s">
        <v>128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1:30" ht="13.5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91"/>
      <c r="S11" s="91"/>
      <c r="T11" s="22"/>
      <c r="U11" s="22"/>
      <c r="V11" s="22"/>
      <c r="W11" s="91"/>
      <c r="X11" s="22"/>
      <c r="Y11" s="22"/>
      <c r="Z11" s="22"/>
    </row>
    <row r="12" spans="1:30">
      <c r="A12" s="6" t="s">
        <v>3</v>
      </c>
    </row>
    <row r="14" spans="1:30" s="8" customFormat="1" ht="18" customHeight="1">
      <c r="A14" s="7" t="s">
        <v>4</v>
      </c>
      <c r="B14" s="184" t="s">
        <v>5</v>
      </c>
      <c r="C14" s="184"/>
      <c r="D14" s="184"/>
      <c r="E14" s="184"/>
      <c r="F14" s="184"/>
      <c r="G14" s="33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</row>
    <row r="15" spans="1:30" s="8" customFormat="1" ht="18" customHeight="1">
      <c r="A15" s="7"/>
      <c r="G15" s="6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</row>
    <row r="16" spans="1:30" s="8" customFormat="1" ht="5.25" customHeight="1">
      <c r="G16" s="33"/>
    </row>
    <row r="17" spans="1:26" s="8" customFormat="1" ht="18" customHeight="1">
      <c r="A17" s="7" t="s">
        <v>6</v>
      </c>
      <c r="B17" s="184" t="s">
        <v>7</v>
      </c>
      <c r="C17" s="184"/>
      <c r="D17" s="184"/>
      <c r="E17" s="184"/>
      <c r="F17" s="184"/>
      <c r="G17" s="33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33"/>
      <c r="X17" s="10"/>
    </row>
    <row r="18" spans="1:26" s="8" customFormat="1" ht="5.25" customHeight="1">
      <c r="G18" s="33"/>
    </row>
    <row r="19" spans="1:26" s="8" customFormat="1" ht="18" customHeight="1">
      <c r="A19" s="7" t="s">
        <v>8</v>
      </c>
      <c r="B19" s="184" t="s">
        <v>9</v>
      </c>
      <c r="C19" s="184"/>
      <c r="D19" s="184"/>
      <c r="E19" s="184"/>
      <c r="F19" s="184"/>
      <c r="G19" s="33"/>
      <c r="H19" s="9"/>
      <c r="I19" s="9"/>
      <c r="J19" s="9"/>
      <c r="K19" s="9"/>
      <c r="L19" s="9"/>
      <c r="M19" s="9"/>
      <c r="N19" s="109"/>
      <c r="O19" s="10" t="s">
        <v>10</v>
      </c>
    </row>
    <row r="20" spans="1:26" s="8" customFormat="1" ht="5.25" customHeight="1">
      <c r="G20" s="33"/>
    </row>
    <row r="21" spans="1:26" s="8" customFormat="1" ht="18" customHeight="1">
      <c r="A21" s="23" t="s">
        <v>11</v>
      </c>
      <c r="B21" s="190" t="s">
        <v>48</v>
      </c>
      <c r="C21" s="190"/>
      <c r="D21" s="190"/>
      <c r="E21" s="190"/>
      <c r="F21" s="190"/>
      <c r="G21" s="39"/>
      <c r="H21" s="191"/>
      <c r="I21" s="191"/>
      <c r="J21" s="191"/>
      <c r="K21" s="191"/>
      <c r="L21" s="11" t="s">
        <v>12</v>
      </c>
      <c r="M21" s="11"/>
      <c r="N21" s="11"/>
      <c r="O21" s="11"/>
      <c r="P21" s="11"/>
      <c r="Q21" s="11"/>
      <c r="R21" s="11"/>
      <c r="S21" s="11"/>
      <c r="T21" s="11"/>
      <c r="U21" s="11"/>
    </row>
    <row r="22" spans="1:26" s="8" customFormat="1" ht="5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6" s="8" customFormat="1" ht="18" customHeight="1">
      <c r="A23" s="23" t="s">
        <v>13</v>
      </c>
      <c r="B23" s="190" t="s">
        <v>16</v>
      </c>
      <c r="C23" s="190"/>
      <c r="D23" s="190"/>
      <c r="E23" s="190"/>
      <c r="F23" s="190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6" s="8" customFormat="1" ht="5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6" s="8" customFormat="1" ht="20.25" customHeight="1">
      <c r="A25" s="197" t="s">
        <v>107</v>
      </c>
      <c r="B25" s="198"/>
      <c r="C25" s="198"/>
      <c r="D25" s="198"/>
      <c r="E25" s="198"/>
      <c r="F25" s="198"/>
      <c r="G25" s="199"/>
      <c r="H25" s="197" t="s">
        <v>108</v>
      </c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9"/>
      <c r="V25" s="162" t="s">
        <v>19</v>
      </c>
      <c r="W25" s="161"/>
      <c r="X25" s="161"/>
      <c r="Y25" s="161"/>
      <c r="Z25" s="163"/>
    </row>
    <row r="26" spans="1:26" s="8" customFormat="1" ht="36" customHeight="1">
      <c r="A26" s="169" t="s">
        <v>135</v>
      </c>
      <c r="B26" s="25" t="s">
        <v>23</v>
      </c>
      <c r="C26" s="95" t="s">
        <v>44</v>
      </c>
      <c r="D26" s="95"/>
      <c r="E26" s="95"/>
      <c r="F26" s="95"/>
      <c r="G26" s="26"/>
      <c r="H26" s="27" t="s">
        <v>129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193">
        <f>40000*H21</f>
        <v>0</v>
      </c>
      <c r="W26" s="194"/>
      <c r="X26" s="194"/>
      <c r="Y26" s="194"/>
      <c r="Z26" s="195"/>
    </row>
    <row r="27" spans="1:26" s="8" customFormat="1" ht="36" customHeight="1">
      <c r="A27" s="169"/>
      <c r="B27" s="205" t="s">
        <v>82</v>
      </c>
      <c r="C27" s="96" t="s">
        <v>116</v>
      </c>
      <c r="D27" s="52" t="s">
        <v>130</v>
      </c>
      <c r="E27" s="52"/>
      <c r="F27" s="52"/>
      <c r="G27" s="56"/>
      <c r="H27" s="27" t="s">
        <v>132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193">
        <f>20000*H21</f>
        <v>0</v>
      </c>
      <c r="W27" s="194"/>
      <c r="X27" s="194"/>
      <c r="Y27" s="194"/>
      <c r="Z27" s="195"/>
    </row>
    <row r="28" spans="1:26" s="8" customFormat="1" ht="36" customHeight="1" thickBot="1">
      <c r="A28" s="169"/>
      <c r="B28" s="206"/>
      <c r="C28" s="96" t="s">
        <v>45</v>
      </c>
      <c r="D28" s="41" t="s">
        <v>131</v>
      </c>
      <c r="E28" s="41"/>
      <c r="F28" s="41"/>
      <c r="G28" s="42"/>
      <c r="H28" s="27" t="s">
        <v>133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156">
        <f>(V26+V27)*0.2</f>
        <v>0</v>
      </c>
      <c r="W28" s="157"/>
      <c r="X28" s="157"/>
      <c r="Y28" s="157"/>
      <c r="Z28" s="158"/>
    </row>
    <row r="29" spans="1:26" ht="25.5" customHeight="1" thickBot="1">
      <c r="A29" s="29"/>
      <c r="B29" s="202" t="s">
        <v>21</v>
      </c>
      <c r="C29" s="202"/>
      <c r="D29" s="202"/>
      <c r="E29" s="202"/>
      <c r="F29" s="202"/>
      <c r="G29" s="30"/>
      <c r="H29" s="31"/>
      <c r="I29" s="31"/>
      <c r="J29" s="31"/>
      <c r="K29" s="202" t="s">
        <v>22</v>
      </c>
      <c r="L29" s="202"/>
      <c r="M29" s="202"/>
      <c r="N29" s="202"/>
      <c r="O29" s="202"/>
      <c r="P29" s="202"/>
      <c r="Q29" s="31"/>
      <c r="R29" s="31"/>
      <c r="S29" s="31"/>
      <c r="T29" s="31"/>
      <c r="U29" s="30"/>
      <c r="V29" s="89" t="s">
        <v>113</v>
      </c>
      <c r="W29" s="98"/>
      <c r="X29" s="128">
        <f>SUM(V26:Z28)</f>
        <v>0</v>
      </c>
      <c r="Y29" s="128"/>
      <c r="Z29" s="129"/>
    </row>
    <row r="30" spans="1:26" ht="25.5" customHeight="1" thickBot="1">
      <c r="A30" s="32"/>
      <c r="B30" s="202" t="s">
        <v>24</v>
      </c>
      <c r="C30" s="202"/>
      <c r="D30" s="202"/>
      <c r="E30" s="202"/>
      <c r="F30" s="202"/>
      <c r="G30" s="30"/>
      <c r="H30" s="31"/>
      <c r="I30" s="31"/>
      <c r="J30" s="31"/>
      <c r="K30" s="202" t="s">
        <v>25</v>
      </c>
      <c r="L30" s="202"/>
      <c r="M30" s="202"/>
      <c r="N30" s="202"/>
      <c r="O30" s="202"/>
      <c r="P30" s="202"/>
      <c r="Q30" s="31"/>
      <c r="R30" s="31"/>
      <c r="S30" s="31"/>
      <c r="T30" s="31"/>
      <c r="U30" s="30"/>
      <c r="V30" s="89" t="s">
        <v>115</v>
      </c>
      <c r="W30" s="98"/>
      <c r="X30" s="133">
        <f>X29*0.3</f>
        <v>0</v>
      </c>
      <c r="Y30" s="133"/>
      <c r="Z30" s="136"/>
    </row>
    <row r="31" spans="1:26" ht="25.5" customHeight="1" thickBot="1">
      <c r="A31" s="29"/>
      <c r="B31" s="203" t="s">
        <v>27</v>
      </c>
      <c r="C31" s="203"/>
      <c r="D31" s="203"/>
      <c r="E31" s="203"/>
      <c r="F31" s="203"/>
      <c r="G31" s="30"/>
      <c r="H31" s="204" t="s">
        <v>62</v>
      </c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201"/>
      <c r="V31" s="132">
        <f>X29+X30</f>
        <v>0</v>
      </c>
      <c r="W31" s="133"/>
      <c r="X31" s="133"/>
      <c r="Y31" s="133"/>
      <c r="Z31" s="134"/>
    </row>
    <row r="32" spans="1:26" ht="30" customHeight="1" thickBot="1">
      <c r="A32" s="130" t="s">
        <v>134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201"/>
      <c r="V32" s="132">
        <f>V31</f>
        <v>0</v>
      </c>
      <c r="W32" s="133"/>
      <c r="X32" s="133"/>
      <c r="Y32" s="133"/>
      <c r="Z32" s="134"/>
    </row>
    <row r="33" spans="1:3" ht="6" customHeight="1"/>
    <row r="34" spans="1:3" s="8" customFormat="1" ht="18" customHeight="1">
      <c r="A34" s="74" t="s">
        <v>127</v>
      </c>
      <c r="B34" s="74"/>
      <c r="C34" s="7"/>
    </row>
    <row r="35" spans="1:3" s="8" customFormat="1" ht="18" customHeight="1">
      <c r="B35" s="7"/>
    </row>
    <row r="36" spans="1:3" s="8" customFormat="1" ht="18" customHeight="1">
      <c r="B36" s="7"/>
    </row>
    <row r="37" spans="1:3">
      <c r="B37" s="21"/>
    </row>
    <row r="38" spans="1:3">
      <c r="B38" s="21"/>
    </row>
    <row r="39" spans="1:3">
      <c r="B39" s="21"/>
    </row>
    <row r="40" spans="1:3">
      <c r="B40" s="21"/>
    </row>
    <row r="41" spans="1:3">
      <c r="B41" s="21"/>
    </row>
    <row r="42" spans="1:3">
      <c r="B42" s="21"/>
    </row>
  </sheetData>
  <mergeCells count="36">
    <mergeCell ref="R1:Z1"/>
    <mergeCell ref="P1:Q1"/>
    <mergeCell ref="P2:Q3"/>
    <mergeCell ref="B17:F17"/>
    <mergeCell ref="B19:F19"/>
    <mergeCell ref="X4:AA4"/>
    <mergeCell ref="R3:Z3"/>
    <mergeCell ref="R2:Z2"/>
    <mergeCell ref="A8:Z8"/>
    <mergeCell ref="H15:Y15"/>
    <mergeCell ref="H14:Y14"/>
    <mergeCell ref="U5:Z5"/>
    <mergeCell ref="B21:F21"/>
    <mergeCell ref="A10:Z10"/>
    <mergeCell ref="B14:F14"/>
    <mergeCell ref="H21:K21"/>
    <mergeCell ref="B29:F29"/>
    <mergeCell ref="K29:P29"/>
    <mergeCell ref="X29:Z29"/>
    <mergeCell ref="V26:Z26"/>
    <mergeCell ref="A26:A28"/>
    <mergeCell ref="B23:F23"/>
    <mergeCell ref="V25:Z25"/>
    <mergeCell ref="V28:Z28"/>
    <mergeCell ref="A25:G25"/>
    <mergeCell ref="H25:U25"/>
    <mergeCell ref="B27:B28"/>
    <mergeCell ref="V27:Z27"/>
    <mergeCell ref="A32:U32"/>
    <mergeCell ref="V32:Z32"/>
    <mergeCell ref="H31:U31"/>
    <mergeCell ref="B30:F30"/>
    <mergeCell ref="K30:P30"/>
    <mergeCell ref="X30:Z30"/>
    <mergeCell ref="B31:F31"/>
    <mergeCell ref="V31:Z31"/>
  </mergeCells>
  <phoneticPr fontId="3"/>
  <pageMargins left="0.74803149606299213" right="0.19685039370078741" top="0.35433070866141736" bottom="0.23622047244094491" header="0.51181102362204722" footer="0.59055118110236227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F41"/>
  <sheetViews>
    <sheetView showGridLines="0" zoomScaleNormal="100" workbookViewId="0">
      <selection activeCell="AN27" sqref="AN27"/>
    </sheetView>
  </sheetViews>
  <sheetFormatPr defaultColWidth="3.625" defaultRowHeight="13.5"/>
  <cols>
    <col min="1" max="26" width="3.625" style="2" customWidth="1"/>
    <col min="27" max="27" width="4.125" style="2" customWidth="1"/>
    <col min="28" max="16384" width="3.625" style="2"/>
  </cols>
  <sheetData>
    <row r="1" spans="1:32" ht="15" customHeight="1">
      <c r="A1" s="1"/>
      <c r="B1" s="1"/>
      <c r="P1" s="185" t="s">
        <v>0</v>
      </c>
      <c r="Q1" s="186"/>
      <c r="R1" s="185"/>
      <c r="S1" s="207"/>
      <c r="T1" s="207"/>
      <c r="U1" s="207"/>
      <c r="V1" s="207"/>
      <c r="W1" s="207"/>
      <c r="X1" s="207"/>
      <c r="Y1" s="207"/>
      <c r="Z1" s="186"/>
      <c r="AA1" s="93"/>
      <c r="AB1" s="94"/>
      <c r="AC1" s="100"/>
      <c r="AD1" s="100"/>
    </row>
    <row r="2" spans="1:32" ht="15" customHeight="1">
      <c r="P2" s="177" t="s">
        <v>1</v>
      </c>
      <c r="Q2" s="177"/>
      <c r="R2" s="208" t="s">
        <v>185</v>
      </c>
      <c r="S2" s="209"/>
      <c r="T2" s="209"/>
      <c r="U2" s="209"/>
      <c r="V2" s="209"/>
      <c r="W2" s="209"/>
      <c r="X2" s="209"/>
      <c r="Y2" s="209"/>
      <c r="Z2" s="210"/>
      <c r="AA2" s="93"/>
      <c r="AB2" s="94"/>
      <c r="AC2" s="94"/>
      <c r="AD2" s="94"/>
      <c r="AE2" s="97"/>
      <c r="AF2" s="97"/>
    </row>
    <row r="3" spans="1:32" ht="15" customHeight="1">
      <c r="P3" s="177"/>
      <c r="Q3" s="177"/>
      <c r="R3" s="208" t="s">
        <v>184</v>
      </c>
      <c r="S3" s="209"/>
      <c r="T3" s="209"/>
      <c r="U3" s="209"/>
      <c r="V3" s="209"/>
      <c r="W3" s="209"/>
      <c r="X3" s="209"/>
      <c r="Y3" s="209"/>
      <c r="Z3" s="210"/>
      <c r="AA3" s="93"/>
      <c r="AB3" s="94"/>
      <c r="AC3" s="94"/>
      <c r="AD3" s="94"/>
      <c r="AE3" s="97"/>
      <c r="AF3" s="97"/>
    </row>
    <row r="4" spans="1:32" ht="7.5" customHeight="1">
      <c r="T4" s="3"/>
      <c r="U4" s="3"/>
      <c r="V4" s="171"/>
      <c r="W4" s="171"/>
      <c r="X4" s="171"/>
      <c r="Y4" s="171"/>
      <c r="Z4" s="171"/>
    </row>
    <row r="5" spans="1:32" ht="13.5" customHeight="1">
      <c r="S5" s="123"/>
      <c r="U5" s="176">
        <v>43891</v>
      </c>
      <c r="V5" s="176"/>
      <c r="W5" s="176"/>
      <c r="X5" s="176"/>
      <c r="Y5" s="176"/>
      <c r="Z5" s="176"/>
    </row>
    <row r="6" spans="1:32" ht="13.5" customHeight="1">
      <c r="S6" s="123"/>
      <c r="U6" s="213">
        <f>EDATE(U5,-1)</f>
        <v>43862</v>
      </c>
      <c r="V6" s="213"/>
      <c r="W6" s="213"/>
      <c r="X6" s="213"/>
      <c r="Y6" s="213"/>
      <c r="Z6" s="213"/>
    </row>
    <row r="7" spans="1:32" ht="13.5" customHeight="1"/>
    <row r="8" spans="1:32" ht="18.75">
      <c r="A8" s="173" t="s">
        <v>121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</row>
    <row r="9" spans="1:32" ht="7.5" customHeight="1">
      <c r="A9" s="4"/>
      <c r="B9" s="4"/>
      <c r="C9" s="4"/>
      <c r="D9" s="4"/>
      <c r="E9" s="4"/>
      <c r="F9" s="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57"/>
      <c r="S9" s="57"/>
      <c r="T9" s="45"/>
      <c r="U9" s="4"/>
      <c r="V9" s="4"/>
      <c r="W9" s="4"/>
      <c r="X9" s="4"/>
      <c r="Y9" s="4"/>
      <c r="Z9" s="4"/>
    </row>
    <row r="10" spans="1:32" ht="15">
      <c r="A10" s="126" t="s">
        <v>87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spans="1:32" ht="13.5" customHeight="1">
      <c r="A11" s="44"/>
      <c r="B11" s="44"/>
      <c r="C11" s="50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91"/>
      <c r="S11" s="91"/>
      <c r="T11" s="44"/>
      <c r="U11" s="44"/>
      <c r="V11" s="44"/>
      <c r="W11" s="44"/>
      <c r="X11" s="91"/>
      <c r="Y11" s="44"/>
      <c r="Z11" s="44"/>
    </row>
    <row r="12" spans="1:32">
      <c r="A12" s="6" t="s">
        <v>3</v>
      </c>
    </row>
    <row r="14" spans="1:32" s="8" customFormat="1" ht="18" customHeight="1">
      <c r="A14" s="7" t="s">
        <v>4</v>
      </c>
      <c r="B14" s="184" t="s">
        <v>5</v>
      </c>
      <c r="C14" s="184"/>
      <c r="D14" s="184"/>
      <c r="E14" s="184"/>
      <c r="F14" s="184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</row>
    <row r="15" spans="1:32" s="8" customFormat="1" ht="18" customHeight="1">
      <c r="A15" s="7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</row>
    <row r="16" spans="1:32" s="8" customFormat="1" ht="5.25" customHeight="1"/>
    <row r="17" spans="1:26" s="8" customFormat="1" ht="18" customHeight="1">
      <c r="A17" s="7" t="s">
        <v>6</v>
      </c>
      <c r="B17" s="184" t="s">
        <v>7</v>
      </c>
      <c r="C17" s="184"/>
      <c r="D17" s="184"/>
      <c r="E17" s="184"/>
      <c r="F17" s="18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0"/>
      <c r="X17" s="10"/>
    </row>
    <row r="18" spans="1:26" s="8" customFormat="1" ht="5.25" customHeight="1"/>
    <row r="19" spans="1:26" s="8" customFormat="1" ht="18" customHeight="1">
      <c r="A19" s="7" t="s">
        <v>8</v>
      </c>
      <c r="B19" s="184" t="s">
        <v>9</v>
      </c>
      <c r="C19" s="184"/>
      <c r="D19" s="184"/>
      <c r="E19" s="184"/>
      <c r="F19" s="184"/>
      <c r="H19" s="9"/>
      <c r="I19" s="9"/>
      <c r="J19" s="9"/>
      <c r="K19" s="9"/>
      <c r="L19" s="9"/>
      <c r="M19" s="9"/>
      <c r="N19" s="9"/>
      <c r="O19" s="10"/>
    </row>
    <row r="20" spans="1:26" s="8" customFormat="1" ht="5.25" customHeight="1"/>
    <row r="21" spans="1:26" s="8" customFormat="1" ht="18" customHeight="1">
      <c r="A21" s="23" t="s">
        <v>11</v>
      </c>
      <c r="B21" s="190" t="s">
        <v>86</v>
      </c>
      <c r="C21" s="190"/>
      <c r="D21" s="190"/>
      <c r="E21" s="190"/>
      <c r="F21" s="190"/>
      <c r="G21" s="11"/>
      <c r="H21" s="191">
        <v>1</v>
      </c>
      <c r="I21" s="191"/>
      <c r="J21" s="191"/>
      <c r="K21" s="191"/>
      <c r="L21" s="11" t="s">
        <v>50</v>
      </c>
      <c r="M21" s="11" t="s">
        <v>183</v>
      </c>
      <c r="N21" s="11"/>
      <c r="O21" s="11" t="str">
        <f>YEAR(U6)&amp;"年"</f>
        <v>2020年</v>
      </c>
      <c r="P21" s="11"/>
      <c r="Q21" s="11" t="str">
        <f>MONTH(U6)&amp;"月分）"</f>
        <v>2月分）</v>
      </c>
      <c r="R21" s="11"/>
      <c r="S21" s="11"/>
      <c r="T21" s="11"/>
      <c r="U21" s="11"/>
    </row>
    <row r="22" spans="1:26" s="8" customFormat="1" ht="5.25" customHeight="1">
      <c r="A22" s="2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6" s="8" customFormat="1" ht="18" customHeight="1">
      <c r="A23" s="23" t="s">
        <v>15</v>
      </c>
      <c r="B23" s="190" t="s">
        <v>16</v>
      </c>
      <c r="C23" s="190"/>
      <c r="D23" s="190"/>
      <c r="E23" s="190"/>
      <c r="F23" s="190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6" s="8" customFormat="1" ht="5.2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6" s="8" customFormat="1" ht="20.25" customHeight="1">
      <c r="A25" s="197" t="s">
        <v>107</v>
      </c>
      <c r="B25" s="198"/>
      <c r="C25" s="198"/>
      <c r="D25" s="198"/>
      <c r="E25" s="198"/>
      <c r="F25" s="198"/>
      <c r="G25" s="198"/>
      <c r="H25" s="199"/>
      <c r="I25" s="197" t="s">
        <v>108</v>
      </c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9"/>
      <c r="V25" s="162" t="s">
        <v>19</v>
      </c>
      <c r="W25" s="161"/>
      <c r="X25" s="161"/>
      <c r="Y25" s="161"/>
      <c r="Z25" s="163"/>
    </row>
    <row r="26" spans="1:26" s="8" customFormat="1" ht="36" customHeight="1">
      <c r="A26" s="168" t="s">
        <v>136</v>
      </c>
      <c r="B26" s="205" t="s">
        <v>85</v>
      </c>
      <c r="C26" s="54" t="s">
        <v>23</v>
      </c>
      <c r="D26" s="24" t="s">
        <v>49</v>
      </c>
      <c r="E26" s="24"/>
      <c r="F26" s="24"/>
      <c r="G26" s="24"/>
      <c r="H26" s="55"/>
      <c r="I26" s="46" t="s">
        <v>149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14">
        <f>7000*H21</f>
        <v>7000</v>
      </c>
      <c r="W26" s="215"/>
      <c r="X26" s="215"/>
      <c r="Y26" s="215"/>
      <c r="Z26" s="216"/>
    </row>
    <row r="27" spans="1:26" s="8" customFormat="1" ht="36" customHeight="1" thickBot="1">
      <c r="A27" s="170"/>
      <c r="B27" s="206"/>
      <c r="C27" s="79" t="s">
        <v>26</v>
      </c>
      <c r="D27" s="52" t="s">
        <v>20</v>
      </c>
      <c r="E27" s="52"/>
      <c r="F27" s="52"/>
      <c r="G27" s="52"/>
      <c r="H27" s="53"/>
      <c r="I27" s="47" t="s">
        <v>51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9"/>
      <c r="V27" s="156">
        <f>V26*0.2</f>
        <v>1400</v>
      </c>
      <c r="W27" s="157"/>
      <c r="X27" s="157"/>
      <c r="Y27" s="157"/>
      <c r="Z27" s="158"/>
    </row>
    <row r="28" spans="1:26" ht="25.5" customHeight="1" thickBot="1">
      <c r="A28" s="29"/>
      <c r="B28" s="202" t="s">
        <v>21</v>
      </c>
      <c r="C28" s="202"/>
      <c r="D28" s="202"/>
      <c r="E28" s="202"/>
      <c r="F28" s="202"/>
      <c r="G28" s="202"/>
      <c r="H28" s="30"/>
      <c r="I28" s="31"/>
      <c r="J28" s="31"/>
      <c r="K28" s="31"/>
      <c r="L28" s="202" t="s">
        <v>22</v>
      </c>
      <c r="M28" s="202"/>
      <c r="N28" s="202"/>
      <c r="O28" s="202"/>
      <c r="P28" s="202"/>
      <c r="Q28" s="202"/>
      <c r="R28" s="90"/>
      <c r="S28" s="90"/>
      <c r="T28" s="31"/>
      <c r="U28" s="30"/>
      <c r="V28" s="89" t="s">
        <v>113</v>
      </c>
      <c r="W28" s="128">
        <f>SUM(V26:Z27)</f>
        <v>8400</v>
      </c>
      <c r="X28" s="128"/>
      <c r="Y28" s="128"/>
      <c r="Z28" s="129"/>
    </row>
    <row r="29" spans="1:26" ht="25.5" customHeight="1" thickBot="1">
      <c r="A29" s="32"/>
      <c r="B29" s="202" t="s">
        <v>24</v>
      </c>
      <c r="C29" s="202"/>
      <c r="D29" s="202"/>
      <c r="E29" s="202"/>
      <c r="F29" s="202"/>
      <c r="G29" s="202"/>
      <c r="H29" s="30"/>
      <c r="I29" s="31"/>
      <c r="J29" s="31"/>
      <c r="K29" s="31"/>
      <c r="L29" s="202" t="s">
        <v>25</v>
      </c>
      <c r="M29" s="202"/>
      <c r="N29" s="202"/>
      <c r="O29" s="202"/>
      <c r="P29" s="202"/>
      <c r="Q29" s="202"/>
      <c r="R29" s="90"/>
      <c r="S29" s="90"/>
      <c r="T29" s="31"/>
      <c r="U29" s="30"/>
      <c r="V29" s="89" t="s">
        <v>115</v>
      </c>
      <c r="W29" s="133">
        <f>W28*0.3</f>
        <v>2520</v>
      </c>
      <c r="X29" s="133"/>
      <c r="Y29" s="133"/>
      <c r="Z29" s="136"/>
    </row>
    <row r="30" spans="1:26" ht="25.5" customHeight="1" thickBot="1">
      <c r="A30" s="29"/>
      <c r="B30" s="203" t="s">
        <v>27</v>
      </c>
      <c r="C30" s="203"/>
      <c r="D30" s="203"/>
      <c r="E30" s="203"/>
      <c r="F30" s="203"/>
      <c r="G30" s="203"/>
      <c r="H30" s="30"/>
      <c r="I30" s="204" t="s">
        <v>63</v>
      </c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201"/>
      <c r="V30" s="132">
        <f>W28+W29</f>
        <v>10920</v>
      </c>
      <c r="W30" s="133"/>
      <c r="X30" s="133"/>
      <c r="Y30" s="133"/>
      <c r="Z30" s="134"/>
    </row>
    <row r="31" spans="1:26" ht="30" customHeight="1" thickBot="1">
      <c r="A31" s="130" t="s">
        <v>33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201"/>
      <c r="V31" s="132">
        <f>V30</f>
        <v>10920</v>
      </c>
      <c r="W31" s="133"/>
      <c r="X31" s="133"/>
      <c r="Y31" s="133"/>
      <c r="Z31" s="134"/>
    </row>
    <row r="32" spans="1:26" ht="6" customHeight="1"/>
    <row r="33" spans="1:3" s="8" customFormat="1" ht="18" customHeight="1">
      <c r="A33" s="74" t="s">
        <v>127</v>
      </c>
      <c r="B33" s="74"/>
      <c r="C33" s="7"/>
    </row>
    <row r="34" spans="1:3" s="8" customFormat="1" ht="18" customHeight="1">
      <c r="B34" s="7"/>
      <c r="C34" s="7"/>
    </row>
    <row r="35" spans="1:3" s="8" customFormat="1" ht="18" customHeight="1">
      <c r="B35" s="7"/>
      <c r="C35" s="7"/>
    </row>
    <row r="36" spans="1:3">
      <c r="B36" s="21"/>
      <c r="C36" s="21"/>
    </row>
    <row r="37" spans="1:3">
      <c r="B37" s="21"/>
      <c r="C37" s="21"/>
    </row>
    <row r="38" spans="1:3">
      <c r="B38" s="21"/>
      <c r="C38" s="21"/>
    </row>
    <row r="39" spans="1:3">
      <c r="B39" s="21"/>
      <c r="C39" s="21"/>
    </row>
    <row r="40" spans="1:3">
      <c r="B40" s="21"/>
      <c r="C40" s="21"/>
    </row>
    <row r="41" spans="1:3">
      <c r="B41" s="21"/>
      <c r="C41" s="21"/>
    </row>
  </sheetData>
  <mergeCells count="36">
    <mergeCell ref="P1:Q1"/>
    <mergeCell ref="P2:Q3"/>
    <mergeCell ref="R3:Z3"/>
    <mergeCell ref="R2:Z2"/>
    <mergeCell ref="R1:Z1"/>
    <mergeCell ref="A31:U31"/>
    <mergeCell ref="V31:Z31"/>
    <mergeCell ref="A26:A27"/>
    <mergeCell ref="B26:B27"/>
    <mergeCell ref="I30:U30"/>
    <mergeCell ref="V26:Z26"/>
    <mergeCell ref="L29:Q29"/>
    <mergeCell ref="V27:Z27"/>
    <mergeCell ref="B28:G28"/>
    <mergeCell ref="W28:Z28"/>
    <mergeCell ref="B29:G29"/>
    <mergeCell ref="W29:Z29"/>
    <mergeCell ref="L28:Q28"/>
    <mergeCell ref="B30:G30"/>
    <mergeCell ref="V30:Z30"/>
    <mergeCell ref="V4:Z4"/>
    <mergeCell ref="A10:Z10"/>
    <mergeCell ref="A8:Z8"/>
    <mergeCell ref="B14:F14"/>
    <mergeCell ref="H14:Y14"/>
    <mergeCell ref="U5:Z5"/>
    <mergeCell ref="U6:Z6"/>
    <mergeCell ref="H15:Y15"/>
    <mergeCell ref="B17:F17"/>
    <mergeCell ref="B19:F19"/>
    <mergeCell ref="B23:F23"/>
    <mergeCell ref="V25:Z25"/>
    <mergeCell ref="B21:F21"/>
    <mergeCell ref="H21:K21"/>
    <mergeCell ref="A25:H25"/>
    <mergeCell ref="I25:U25"/>
  </mergeCells>
  <phoneticPr fontId="3"/>
  <pageMargins left="0.74803149606299213" right="0.19685039370078741" top="0.35433070866141736" bottom="0.23622047244094491" header="0.51181102362204722" footer="0.59055118110236227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Z55"/>
  <sheetViews>
    <sheetView showGridLines="0" zoomScaleNormal="100" workbookViewId="0">
      <selection activeCell="AN27" sqref="AN27"/>
    </sheetView>
  </sheetViews>
  <sheetFormatPr defaultColWidth="3.625" defaultRowHeight="13.5"/>
  <cols>
    <col min="1" max="26" width="3.625" style="2" customWidth="1"/>
    <col min="27" max="16384" width="3.625" style="2"/>
  </cols>
  <sheetData>
    <row r="1" spans="1:26" ht="15" customHeight="1">
      <c r="A1" s="1"/>
      <c r="B1" s="1"/>
      <c r="P1" s="177" t="s">
        <v>0</v>
      </c>
      <c r="Q1" s="177"/>
      <c r="R1" s="177"/>
      <c r="S1" s="177"/>
      <c r="T1" s="177"/>
      <c r="U1" s="177"/>
      <c r="V1" s="177"/>
      <c r="W1" s="177"/>
      <c r="X1" s="177"/>
      <c r="Y1" s="177"/>
      <c r="Z1" s="177"/>
    </row>
    <row r="2" spans="1:26" ht="15" customHeight="1">
      <c r="P2" s="177" t="s">
        <v>1</v>
      </c>
      <c r="Q2" s="177"/>
      <c r="R2" s="178" t="s">
        <v>185</v>
      </c>
      <c r="S2" s="178"/>
      <c r="T2" s="178"/>
      <c r="U2" s="178"/>
      <c r="V2" s="178"/>
      <c r="W2" s="178"/>
      <c r="X2" s="178"/>
      <c r="Y2" s="178"/>
      <c r="Z2" s="178"/>
    </row>
    <row r="3" spans="1:26" ht="15" customHeight="1">
      <c r="P3" s="177"/>
      <c r="Q3" s="177"/>
      <c r="R3" s="178" t="s">
        <v>184</v>
      </c>
      <c r="S3" s="178"/>
      <c r="T3" s="178"/>
      <c r="U3" s="178"/>
      <c r="V3" s="178"/>
      <c r="W3" s="178"/>
      <c r="X3" s="178"/>
      <c r="Y3" s="178"/>
      <c r="Z3" s="178"/>
    </row>
    <row r="4" spans="1:26" ht="7.5" customHeight="1">
      <c r="T4" s="3"/>
      <c r="U4" s="3"/>
      <c r="V4" s="3"/>
      <c r="W4" s="3"/>
      <c r="X4" s="3"/>
      <c r="Y4" s="3"/>
      <c r="Z4" s="3"/>
    </row>
    <row r="5" spans="1:26" ht="13.5" customHeight="1">
      <c r="S5" s="123"/>
      <c r="U5" s="176">
        <v>43891</v>
      </c>
      <c r="V5" s="176"/>
      <c r="W5" s="176"/>
      <c r="X5" s="176"/>
      <c r="Y5" s="176"/>
      <c r="Z5" s="176"/>
    </row>
    <row r="6" spans="1:26" ht="13.5" customHeight="1">
      <c r="S6" s="123"/>
      <c r="U6" s="124"/>
      <c r="V6" s="124"/>
      <c r="W6" s="124"/>
      <c r="X6" s="124"/>
      <c r="Y6" s="124"/>
      <c r="Z6" s="124"/>
    </row>
    <row r="7" spans="1:26" ht="18.75">
      <c r="A7" s="173" t="s">
        <v>121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</row>
    <row r="8" spans="1:26" ht="7.5" customHeight="1">
      <c r="A8" s="4"/>
      <c r="B8" s="4"/>
      <c r="C8" s="4"/>
      <c r="D8" s="4"/>
      <c r="E8" s="4"/>
      <c r="F8" s="4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15">
      <c r="A9" s="59"/>
      <c r="B9" s="59"/>
      <c r="C9" s="59"/>
      <c r="D9" s="59"/>
      <c r="E9" s="59"/>
      <c r="G9" s="110" t="s">
        <v>151</v>
      </c>
      <c r="H9" s="59"/>
      <c r="I9" s="59"/>
      <c r="J9" s="59"/>
      <c r="K9" s="59"/>
      <c r="L9" s="59"/>
      <c r="M9" s="59"/>
      <c r="N9" s="59"/>
      <c r="O9" s="59"/>
      <c r="P9" s="126"/>
      <c r="Q9" s="126"/>
      <c r="R9" s="111" t="s">
        <v>150</v>
      </c>
      <c r="S9" s="59"/>
      <c r="T9" s="59"/>
      <c r="U9" s="59"/>
      <c r="V9" s="59"/>
      <c r="W9" s="59"/>
      <c r="X9" s="59"/>
      <c r="Y9" s="59"/>
      <c r="Z9" s="59"/>
    </row>
    <row r="11" spans="1:26">
      <c r="A11" s="6" t="s">
        <v>3</v>
      </c>
      <c r="B11" s="80"/>
      <c r="C11" s="81"/>
      <c r="D11" s="81"/>
      <c r="E11" s="81"/>
    </row>
    <row r="13" spans="1:26" s="8" customFormat="1" ht="18" customHeight="1">
      <c r="A13" s="7" t="s">
        <v>4</v>
      </c>
      <c r="B13" s="172" t="s">
        <v>5</v>
      </c>
      <c r="C13" s="172"/>
      <c r="D13" s="172"/>
      <c r="E13" s="172"/>
      <c r="F13" s="172"/>
      <c r="G13" s="172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8" customFormat="1" ht="18" customHeight="1">
      <c r="A14" s="7"/>
      <c r="B14" s="7"/>
      <c r="E14" s="33"/>
      <c r="F14" s="33"/>
      <c r="G14" s="33"/>
      <c r="H14" s="33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s="8" customFormat="1" ht="5.25" customHeight="1">
      <c r="E15" s="33"/>
      <c r="F15" s="33"/>
      <c r="G15" s="33"/>
      <c r="H15" s="33"/>
    </row>
    <row r="16" spans="1:26" s="8" customFormat="1" ht="18" customHeight="1">
      <c r="A16" s="7" t="s">
        <v>6</v>
      </c>
      <c r="B16" s="172" t="s">
        <v>7</v>
      </c>
      <c r="C16" s="172"/>
      <c r="D16" s="172"/>
      <c r="E16" s="172"/>
      <c r="F16" s="172"/>
      <c r="G16" s="172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8" customFormat="1" ht="5.25" customHeight="1">
      <c r="E17" s="33"/>
      <c r="F17" s="33"/>
      <c r="G17" s="33"/>
      <c r="H17" s="33"/>
    </row>
    <row r="18" spans="1:26" s="8" customFormat="1" ht="18" customHeight="1">
      <c r="A18" s="7" t="s">
        <v>8</v>
      </c>
      <c r="B18" s="172" t="s">
        <v>9</v>
      </c>
      <c r="C18" s="172"/>
      <c r="D18" s="172"/>
      <c r="E18" s="172"/>
      <c r="F18" s="172"/>
      <c r="G18" s="172"/>
      <c r="I18" s="9"/>
      <c r="J18" s="9"/>
      <c r="K18" s="9"/>
      <c r="L18" s="9"/>
      <c r="M18" s="9"/>
      <c r="N18" s="9"/>
      <c r="O18" s="9"/>
      <c r="P18" s="10" t="s">
        <v>10</v>
      </c>
      <c r="Q18" s="33"/>
      <c r="R18" s="33"/>
      <c r="S18" s="33"/>
    </row>
    <row r="19" spans="1:26" s="8" customFormat="1" ht="5.25" customHeight="1"/>
    <row r="20" spans="1:26" s="8" customFormat="1" ht="18" customHeight="1">
      <c r="A20" s="7" t="s">
        <v>41</v>
      </c>
      <c r="B20" s="174" t="s">
        <v>53</v>
      </c>
      <c r="C20" s="174"/>
      <c r="D20" s="174"/>
      <c r="E20" s="174"/>
      <c r="F20" s="174"/>
      <c r="G20" s="174"/>
      <c r="I20" s="159"/>
      <c r="J20" s="159"/>
      <c r="K20" s="8" t="s">
        <v>34</v>
      </c>
      <c r="O20" s="7"/>
      <c r="P20" s="160"/>
      <c r="Q20" s="160"/>
      <c r="R20" s="160"/>
      <c r="S20" s="160"/>
      <c r="T20" s="160"/>
      <c r="U20" s="160"/>
      <c r="V20" s="160"/>
      <c r="W20" s="58"/>
      <c r="X20" s="33"/>
    </row>
    <row r="21" spans="1:26" s="8" customFormat="1" ht="5.25" customHeight="1">
      <c r="A21" s="7"/>
      <c r="B21" s="7"/>
      <c r="E21" s="77"/>
    </row>
    <row r="22" spans="1:26" s="8" customFormat="1" ht="18" customHeight="1">
      <c r="A22" s="7" t="s">
        <v>42</v>
      </c>
      <c r="B22" s="174" t="s">
        <v>39</v>
      </c>
      <c r="C22" s="174"/>
      <c r="D22" s="174"/>
      <c r="E22" s="174"/>
      <c r="F22" s="174"/>
      <c r="G22" s="174"/>
      <c r="I22" s="159"/>
      <c r="J22" s="159"/>
      <c r="K22" s="33" t="s">
        <v>2</v>
      </c>
    </row>
    <row r="23" spans="1:26" s="8" customFormat="1" ht="5.25" customHeight="1"/>
    <row r="24" spans="1:26" s="8" customFormat="1" ht="18" customHeight="1">
      <c r="A24" s="7" t="s">
        <v>43</v>
      </c>
      <c r="B24" s="175" t="s">
        <v>58</v>
      </c>
      <c r="C24" s="175"/>
      <c r="D24" s="175"/>
      <c r="E24" s="175"/>
      <c r="F24" s="175"/>
      <c r="G24" s="175"/>
      <c r="I24" s="159"/>
      <c r="J24" s="159"/>
      <c r="K24" s="11" t="s">
        <v>54</v>
      </c>
      <c r="L24" s="92" t="s">
        <v>139</v>
      </c>
      <c r="N24" s="11"/>
    </row>
    <row r="25" spans="1:26" s="8" customFormat="1" ht="18" customHeight="1">
      <c r="A25" s="7"/>
      <c r="B25" s="11" t="s">
        <v>55</v>
      </c>
      <c r="D25" s="64"/>
      <c r="E25" s="64"/>
      <c r="F25" s="64"/>
      <c r="G25" s="64"/>
      <c r="H25" s="64"/>
      <c r="I25" s="64"/>
      <c r="J25" s="58"/>
      <c r="K25" s="58"/>
      <c r="L25" s="11"/>
      <c r="M25" s="11"/>
      <c r="N25" s="11"/>
      <c r="W25" s="63" t="s">
        <v>56</v>
      </c>
    </row>
    <row r="26" spans="1:26" s="8" customFormat="1" ht="5.25" customHeight="1"/>
    <row r="27" spans="1:26" s="8" customFormat="1" ht="18" customHeight="1">
      <c r="A27" s="7" t="s">
        <v>93</v>
      </c>
      <c r="B27" s="172" t="s">
        <v>88</v>
      </c>
      <c r="C27" s="172"/>
      <c r="D27" s="172"/>
      <c r="E27" s="172"/>
      <c r="F27" s="172"/>
      <c r="G27" s="172"/>
      <c r="I27" s="159"/>
      <c r="J27" s="159"/>
      <c r="K27" s="8" t="s">
        <v>89</v>
      </c>
      <c r="O27" s="7"/>
      <c r="P27" s="160"/>
      <c r="Q27" s="160"/>
      <c r="R27" s="160"/>
      <c r="S27" s="160"/>
      <c r="T27" s="160"/>
      <c r="U27" s="160"/>
      <c r="V27" s="160"/>
      <c r="W27" s="58"/>
      <c r="X27" s="33"/>
    </row>
    <row r="28" spans="1:26" s="8" customFormat="1" ht="5.25" customHeight="1"/>
    <row r="29" spans="1:26" s="8" customFormat="1" ht="18" customHeight="1">
      <c r="A29" s="7" t="s">
        <v>94</v>
      </c>
      <c r="B29" s="172" t="s">
        <v>16</v>
      </c>
      <c r="C29" s="172"/>
      <c r="D29" s="172"/>
      <c r="E29" s="172"/>
      <c r="F29" s="172"/>
      <c r="G29" s="172"/>
      <c r="I29" s="11"/>
      <c r="J29" s="11"/>
      <c r="K29" s="11"/>
      <c r="L29" s="11"/>
      <c r="M29" s="11"/>
      <c r="N29" s="11"/>
    </row>
    <row r="30" spans="1:26" s="8" customFormat="1" ht="5.25" customHeight="1"/>
    <row r="31" spans="1:26" s="8" customFormat="1" ht="21" customHeight="1">
      <c r="A31" s="12"/>
      <c r="B31" s="14"/>
      <c r="C31" s="161" t="s">
        <v>17</v>
      </c>
      <c r="D31" s="161"/>
      <c r="E31" s="161"/>
      <c r="F31" s="161"/>
      <c r="G31" s="161"/>
      <c r="H31" s="161"/>
      <c r="I31" s="13"/>
      <c r="J31" s="162" t="s">
        <v>18</v>
      </c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2" t="s">
        <v>19</v>
      </c>
      <c r="X31" s="161"/>
      <c r="Y31" s="161"/>
      <c r="Z31" s="163"/>
    </row>
    <row r="32" spans="1:26" s="8" customFormat="1" ht="24" customHeight="1">
      <c r="A32" s="168" t="s">
        <v>40</v>
      </c>
      <c r="B32" s="142" t="s">
        <v>137</v>
      </c>
      <c r="C32" s="65" t="s">
        <v>104</v>
      </c>
      <c r="D32" s="145" t="s">
        <v>71</v>
      </c>
      <c r="E32" s="145"/>
      <c r="F32" s="145"/>
      <c r="G32" s="145"/>
      <c r="H32" s="145"/>
      <c r="I32" s="146"/>
      <c r="J32" s="16" t="s">
        <v>35</v>
      </c>
      <c r="K32" s="36"/>
      <c r="L32" s="36"/>
      <c r="M32" s="147" t="s">
        <v>36</v>
      </c>
      <c r="N32" s="147"/>
      <c r="O32" s="147"/>
      <c r="P32" s="68"/>
      <c r="Q32" s="68"/>
      <c r="R32" s="68"/>
      <c r="S32" s="36"/>
      <c r="T32" s="36"/>
      <c r="U32" s="36"/>
      <c r="V32" s="36"/>
      <c r="W32" s="164"/>
      <c r="X32" s="165"/>
      <c r="Y32" s="165"/>
      <c r="Z32" s="166"/>
    </row>
    <row r="33" spans="1:26" s="8" customFormat="1" ht="24" customHeight="1">
      <c r="A33" s="169"/>
      <c r="B33" s="143"/>
      <c r="C33" s="65" t="s">
        <v>116</v>
      </c>
      <c r="D33" s="145" t="s">
        <v>72</v>
      </c>
      <c r="E33" s="145"/>
      <c r="F33" s="145"/>
      <c r="G33" s="145"/>
      <c r="H33" s="145"/>
      <c r="I33" s="146"/>
      <c r="J33" s="16" t="s">
        <v>35</v>
      </c>
      <c r="K33" s="36"/>
      <c r="L33" s="36"/>
      <c r="M33" s="147" t="s">
        <v>37</v>
      </c>
      <c r="N33" s="147"/>
      <c r="O33" s="147"/>
      <c r="P33" s="38"/>
      <c r="Q33" s="38"/>
      <c r="R33" s="38"/>
      <c r="S33" s="38"/>
      <c r="T33" s="38"/>
      <c r="U33" s="38"/>
      <c r="V33" s="38"/>
      <c r="W33" s="148">
        <v>120000</v>
      </c>
      <c r="X33" s="149"/>
      <c r="Y33" s="149"/>
      <c r="Z33" s="150"/>
    </row>
    <row r="34" spans="1:26" s="8" customFormat="1" ht="24" customHeight="1">
      <c r="A34" s="169"/>
      <c r="B34" s="143"/>
      <c r="C34" s="65" t="s">
        <v>45</v>
      </c>
      <c r="D34" s="145" t="s">
        <v>73</v>
      </c>
      <c r="E34" s="145"/>
      <c r="F34" s="145"/>
      <c r="G34" s="145"/>
      <c r="H34" s="145"/>
      <c r="I34" s="146"/>
      <c r="J34" s="16" t="s">
        <v>35</v>
      </c>
      <c r="K34" s="36"/>
      <c r="L34" s="36"/>
      <c r="M34" s="147" t="s">
        <v>38</v>
      </c>
      <c r="N34" s="147"/>
      <c r="O34" s="147"/>
      <c r="P34" s="167"/>
      <c r="Q34" s="167"/>
      <c r="R34" s="167"/>
      <c r="S34" s="167"/>
      <c r="T34" s="167"/>
      <c r="U34" s="167"/>
      <c r="V34" s="167"/>
      <c r="W34" s="148">
        <v>100000</v>
      </c>
      <c r="X34" s="149"/>
      <c r="Y34" s="149"/>
      <c r="Z34" s="150"/>
    </row>
    <row r="35" spans="1:26" s="8" customFormat="1" ht="24" customHeight="1">
      <c r="A35" s="169"/>
      <c r="B35" s="143"/>
      <c r="C35" s="65" t="s">
        <v>83</v>
      </c>
      <c r="D35" s="145" t="s">
        <v>74</v>
      </c>
      <c r="E35" s="145"/>
      <c r="F35" s="145"/>
      <c r="G35" s="145"/>
      <c r="H35" s="145"/>
      <c r="I35" s="146"/>
      <c r="J35" s="16" t="s">
        <v>97</v>
      </c>
      <c r="K35" s="36"/>
      <c r="L35" s="36"/>
      <c r="M35" s="67"/>
      <c r="N35" s="68"/>
      <c r="O35" s="68"/>
      <c r="P35" s="69"/>
      <c r="Q35" s="69"/>
      <c r="R35" s="69"/>
      <c r="S35" s="69"/>
      <c r="T35" s="69"/>
      <c r="U35" s="70"/>
      <c r="V35" s="70"/>
      <c r="W35" s="148">
        <f>I20*1000</f>
        <v>0</v>
      </c>
      <c r="X35" s="149"/>
      <c r="Y35" s="149"/>
      <c r="Z35" s="150"/>
    </row>
    <row r="36" spans="1:26" s="8" customFormat="1" ht="24" customHeight="1">
      <c r="A36" s="169"/>
      <c r="B36" s="143"/>
      <c r="C36" s="65" t="s">
        <v>84</v>
      </c>
      <c r="D36" s="145" t="s">
        <v>75</v>
      </c>
      <c r="E36" s="145"/>
      <c r="F36" s="145"/>
      <c r="G36" s="145"/>
      <c r="H36" s="145"/>
      <c r="I36" s="146"/>
      <c r="J36" s="16" t="s">
        <v>35</v>
      </c>
      <c r="K36" s="36"/>
      <c r="L36" s="36"/>
      <c r="M36" s="152" t="s">
        <v>159</v>
      </c>
      <c r="N36" s="152"/>
      <c r="O36" s="152"/>
      <c r="P36" s="101"/>
      <c r="Q36" s="69"/>
      <c r="R36" s="69"/>
      <c r="S36" s="69"/>
      <c r="T36" s="69"/>
      <c r="U36" s="69"/>
      <c r="V36" s="71"/>
      <c r="W36" s="148">
        <v>10000</v>
      </c>
      <c r="X36" s="149"/>
      <c r="Y36" s="149"/>
      <c r="Z36" s="150"/>
    </row>
    <row r="37" spans="1:26" s="8" customFormat="1" ht="24" customHeight="1">
      <c r="A37" s="169"/>
      <c r="B37" s="143"/>
      <c r="C37" s="65" t="s">
        <v>76</v>
      </c>
      <c r="D37" s="113" t="s">
        <v>163</v>
      </c>
      <c r="E37" s="113"/>
      <c r="F37" s="113"/>
      <c r="G37" s="113"/>
      <c r="H37" s="113"/>
      <c r="I37" s="114"/>
      <c r="J37" s="16" t="s">
        <v>35</v>
      </c>
      <c r="K37" s="36"/>
      <c r="L37" s="36"/>
      <c r="M37" s="118" t="s">
        <v>164</v>
      </c>
      <c r="N37" s="118"/>
      <c r="O37" s="118"/>
      <c r="P37" s="101"/>
      <c r="Q37" s="69"/>
      <c r="R37" s="69"/>
      <c r="S37" s="69"/>
      <c r="T37" s="69"/>
      <c r="U37" s="69"/>
      <c r="V37" s="71"/>
      <c r="W37" s="115"/>
      <c r="X37" s="116"/>
      <c r="Y37" s="116"/>
      <c r="Z37" s="117">
        <v>0</v>
      </c>
    </row>
    <row r="38" spans="1:26" s="8" customFormat="1" ht="24" customHeight="1">
      <c r="A38" s="169"/>
      <c r="B38" s="143"/>
      <c r="C38" s="65" t="s">
        <v>117</v>
      </c>
      <c r="D38" s="145" t="s">
        <v>77</v>
      </c>
      <c r="E38" s="145"/>
      <c r="F38" s="145"/>
      <c r="G38" s="145"/>
      <c r="H38" s="145"/>
      <c r="I38" s="146"/>
      <c r="J38" s="16" t="s">
        <v>35</v>
      </c>
      <c r="K38" s="36"/>
      <c r="L38" s="36"/>
      <c r="M38" s="37" t="s">
        <v>120</v>
      </c>
      <c r="N38" s="37"/>
      <c r="O38" s="37"/>
      <c r="P38" s="38"/>
      <c r="Q38" s="38"/>
      <c r="R38" s="38"/>
      <c r="S38" s="38"/>
      <c r="T38" s="38"/>
      <c r="U38" s="38"/>
      <c r="V38" s="38"/>
      <c r="W38" s="148">
        <v>0</v>
      </c>
      <c r="X38" s="149"/>
      <c r="Y38" s="149"/>
      <c r="Z38" s="150"/>
    </row>
    <row r="39" spans="1:26" s="8" customFormat="1" ht="24" customHeight="1">
      <c r="A39" s="169"/>
      <c r="B39" s="143"/>
      <c r="C39" s="65" t="s">
        <v>118</v>
      </c>
      <c r="D39" s="145" t="s">
        <v>78</v>
      </c>
      <c r="E39" s="145"/>
      <c r="F39" s="145"/>
      <c r="G39" s="145"/>
      <c r="H39" s="145"/>
      <c r="I39" s="146"/>
      <c r="J39" s="16" t="s">
        <v>35</v>
      </c>
      <c r="K39" s="36"/>
      <c r="L39" s="36"/>
      <c r="M39" s="119" t="s">
        <v>165</v>
      </c>
      <c r="N39" s="37"/>
      <c r="O39" s="37"/>
      <c r="P39" s="38"/>
      <c r="Q39" s="38"/>
      <c r="R39" s="38"/>
      <c r="S39" s="38"/>
      <c r="T39" s="38"/>
      <c r="U39" s="38"/>
      <c r="V39" s="38"/>
      <c r="W39" s="148">
        <f>6000*I22*1.1</f>
        <v>0</v>
      </c>
      <c r="X39" s="149"/>
      <c r="Y39" s="149"/>
      <c r="Z39" s="150"/>
    </row>
    <row r="40" spans="1:26" s="8" customFormat="1" ht="24" customHeight="1">
      <c r="A40" s="169"/>
      <c r="B40" s="143"/>
      <c r="C40" s="65" t="s">
        <v>79</v>
      </c>
      <c r="D40" s="145" t="s">
        <v>80</v>
      </c>
      <c r="E40" s="145"/>
      <c r="F40" s="145"/>
      <c r="G40" s="145"/>
      <c r="H40" s="145"/>
      <c r="I40" s="146"/>
      <c r="J40" s="103" t="s">
        <v>57</v>
      </c>
      <c r="K40" s="106"/>
      <c r="L40" s="106"/>
      <c r="M40" s="106"/>
      <c r="N40" s="106"/>
      <c r="O40" s="106"/>
      <c r="P40" s="106"/>
      <c r="Q40" s="106"/>
      <c r="R40" s="106"/>
      <c r="S40" s="153"/>
      <c r="T40" s="153"/>
      <c r="U40" s="15" t="s">
        <v>141</v>
      </c>
      <c r="V40" s="82"/>
      <c r="W40" s="156">
        <f>S40*I24</f>
        <v>0</v>
      </c>
      <c r="X40" s="157"/>
      <c r="Y40" s="157"/>
      <c r="Z40" s="158"/>
    </row>
    <row r="41" spans="1:26" s="8" customFormat="1" ht="24" customHeight="1">
      <c r="A41" s="169"/>
      <c r="B41" s="143"/>
      <c r="C41" s="65" t="s">
        <v>160</v>
      </c>
      <c r="D41" s="145" t="s">
        <v>95</v>
      </c>
      <c r="E41" s="145"/>
      <c r="F41" s="145"/>
      <c r="G41" s="145"/>
      <c r="H41" s="145"/>
      <c r="I41" s="146"/>
      <c r="J41" s="16" t="s">
        <v>35</v>
      </c>
      <c r="K41" s="36"/>
      <c r="L41" s="36"/>
      <c r="M41" s="37" t="s">
        <v>96</v>
      </c>
      <c r="N41" s="37"/>
      <c r="O41" s="37"/>
      <c r="P41" s="38"/>
      <c r="Q41" s="38"/>
      <c r="R41" s="38"/>
      <c r="S41" s="38"/>
      <c r="T41" s="38"/>
      <c r="U41" s="38"/>
      <c r="V41" s="38"/>
      <c r="W41" s="148">
        <f>100000+(10000*I27)</f>
        <v>100000</v>
      </c>
      <c r="X41" s="149"/>
      <c r="Y41" s="149"/>
      <c r="Z41" s="150"/>
    </row>
    <row r="42" spans="1:26" s="8" customFormat="1" ht="24" customHeight="1" thickBot="1">
      <c r="A42" s="170"/>
      <c r="B42" s="144"/>
      <c r="C42" s="78" t="s">
        <v>162</v>
      </c>
      <c r="D42" s="154" t="s">
        <v>81</v>
      </c>
      <c r="E42" s="154"/>
      <c r="F42" s="154"/>
      <c r="G42" s="154"/>
      <c r="H42" s="154"/>
      <c r="I42" s="155"/>
      <c r="J42" s="16" t="s">
        <v>168</v>
      </c>
      <c r="K42" s="16"/>
      <c r="L42" s="16"/>
      <c r="M42" s="37"/>
      <c r="N42" s="37"/>
      <c r="O42" s="37"/>
      <c r="P42" s="72"/>
      <c r="Q42" s="72"/>
      <c r="R42" s="72"/>
      <c r="S42" s="72"/>
      <c r="T42" s="72"/>
      <c r="U42" s="72"/>
      <c r="V42" s="72"/>
      <c r="W42" s="156">
        <f>(W33+W34+W35+W36+W38+W40)*0.2</f>
        <v>46000</v>
      </c>
      <c r="X42" s="157"/>
      <c r="Y42" s="157"/>
      <c r="Z42" s="158"/>
    </row>
    <row r="43" spans="1:26" ht="25.5" customHeight="1" thickBot="1">
      <c r="A43" s="17"/>
      <c r="B43" s="76"/>
      <c r="C43" s="127" t="s">
        <v>21</v>
      </c>
      <c r="D43" s="127"/>
      <c r="E43" s="127"/>
      <c r="F43" s="127"/>
      <c r="G43" s="127"/>
      <c r="H43" s="127"/>
      <c r="I43" s="18"/>
      <c r="J43" s="19"/>
      <c r="K43" s="19"/>
      <c r="L43" s="19"/>
      <c r="M43" s="127" t="s">
        <v>22</v>
      </c>
      <c r="N43" s="127"/>
      <c r="O43" s="127"/>
      <c r="P43" s="127"/>
      <c r="Q43" s="127"/>
      <c r="R43" s="127"/>
      <c r="S43" s="127"/>
      <c r="T43" s="19"/>
      <c r="U43" s="19"/>
      <c r="V43" s="19"/>
      <c r="W43" s="73" t="s">
        <v>114</v>
      </c>
      <c r="X43" s="128">
        <f>SUM(W32:W42)</f>
        <v>376000</v>
      </c>
      <c r="Y43" s="128"/>
      <c r="Z43" s="129"/>
    </row>
    <row r="44" spans="1:26" ht="25.5" customHeight="1" thickBot="1">
      <c r="A44" s="20"/>
      <c r="B44" s="76"/>
      <c r="C44" s="135" t="s">
        <v>24</v>
      </c>
      <c r="D44" s="135"/>
      <c r="E44" s="135"/>
      <c r="F44" s="135"/>
      <c r="G44" s="135"/>
      <c r="H44" s="135"/>
      <c r="I44" s="18"/>
      <c r="J44" s="19"/>
      <c r="K44" s="19"/>
      <c r="L44" s="19"/>
      <c r="M44" s="127" t="s">
        <v>25</v>
      </c>
      <c r="N44" s="127"/>
      <c r="O44" s="127"/>
      <c r="P44" s="127"/>
      <c r="Q44" s="127"/>
      <c r="R44" s="127"/>
      <c r="S44" s="127"/>
      <c r="T44" s="19"/>
      <c r="U44" s="19"/>
      <c r="V44" s="19"/>
      <c r="W44" s="73" t="s">
        <v>115</v>
      </c>
      <c r="X44" s="133">
        <f>X43*0.3</f>
        <v>112800</v>
      </c>
      <c r="Y44" s="133"/>
      <c r="Z44" s="136"/>
    </row>
    <row r="45" spans="1:26" ht="25.5" customHeight="1" thickBot="1">
      <c r="A45" s="17"/>
      <c r="B45" s="76"/>
      <c r="C45" s="137" t="s">
        <v>27</v>
      </c>
      <c r="D45" s="137"/>
      <c r="E45" s="137"/>
      <c r="F45" s="137"/>
      <c r="G45" s="137"/>
      <c r="H45" s="137"/>
      <c r="I45" s="18"/>
      <c r="J45" s="138" t="s">
        <v>61</v>
      </c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2">
        <f>X43+X44</f>
        <v>488800</v>
      </c>
      <c r="X45" s="140"/>
      <c r="Y45" s="140"/>
      <c r="Z45" s="141"/>
    </row>
    <row r="46" spans="1:26" ht="30" customHeight="1" thickBot="1">
      <c r="A46" s="130" t="s">
        <v>28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2">
        <f>W45</f>
        <v>488800</v>
      </c>
      <c r="X46" s="133"/>
      <c r="Y46" s="133"/>
      <c r="Z46" s="134"/>
    </row>
    <row r="47" spans="1:26" ht="6" customHeight="1"/>
    <row r="48" spans="1:26" s="8" customFormat="1" ht="18" customHeight="1">
      <c r="A48" s="74" t="s">
        <v>169</v>
      </c>
      <c r="B48" s="74"/>
      <c r="C48" s="7"/>
    </row>
    <row r="49" spans="1:3" s="8" customFormat="1" ht="18" customHeight="1">
      <c r="A49" s="74" t="s">
        <v>170</v>
      </c>
      <c r="B49" s="74"/>
      <c r="C49" s="7"/>
    </row>
    <row r="50" spans="1:3" s="8" customFormat="1" ht="18" customHeight="1">
      <c r="A50" s="74" t="s">
        <v>167</v>
      </c>
      <c r="B50" s="74"/>
      <c r="C50" s="7"/>
    </row>
    <row r="51" spans="1:3" s="8" customFormat="1" ht="18" customHeight="1">
      <c r="A51" s="74" t="s">
        <v>122</v>
      </c>
      <c r="B51" s="74"/>
      <c r="C51" s="7"/>
    </row>
    <row r="52" spans="1:3">
      <c r="A52" s="74" t="s">
        <v>59</v>
      </c>
      <c r="B52" s="75"/>
      <c r="C52" s="21"/>
    </row>
    <row r="53" spans="1:3">
      <c r="A53" s="75" t="s">
        <v>60</v>
      </c>
      <c r="C53" s="21"/>
    </row>
    <row r="54" spans="1:3">
      <c r="C54" s="21"/>
    </row>
    <row r="55" spans="1:3">
      <c r="C55" s="21"/>
    </row>
  </sheetData>
  <mergeCells count="64">
    <mergeCell ref="U5:Z5"/>
    <mergeCell ref="I20:J20"/>
    <mergeCell ref="M44:S44"/>
    <mergeCell ref="P1:Q1"/>
    <mergeCell ref="P2:Q3"/>
    <mergeCell ref="R1:Z1"/>
    <mergeCell ref="R2:Z2"/>
    <mergeCell ref="R3:Z3"/>
    <mergeCell ref="W31:Z31"/>
    <mergeCell ref="X43:Z43"/>
    <mergeCell ref="M43:S43"/>
    <mergeCell ref="D39:I39"/>
    <mergeCell ref="W39:Z39"/>
    <mergeCell ref="D40:I40"/>
    <mergeCell ref="S40:T40"/>
    <mergeCell ref="W40:Z40"/>
    <mergeCell ref="W36:Z36"/>
    <mergeCell ref="A32:A42"/>
    <mergeCell ref="B29:G29"/>
    <mergeCell ref="A7:Z7"/>
    <mergeCell ref="B13:G13"/>
    <mergeCell ref="B16:G16"/>
    <mergeCell ref="B18:G18"/>
    <mergeCell ref="B20:G20"/>
    <mergeCell ref="P20:V20"/>
    <mergeCell ref="B22:G22"/>
    <mergeCell ref="B24:G24"/>
    <mergeCell ref="B27:G27"/>
    <mergeCell ref="I27:J27"/>
    <mergeCell ref="P27:V27"/>
    <mergeCell ref="C31:H31"/>
    <mergeCell ref="J31:V31"/>
    <mergeCell ref="W38:Z38"/>
    <mergeCell ref="B32:B42"/>
    <mergeCell ref="D32:I32"/>
    <mergeCell ref="M32:O32"/>
    <mergeCell ref="W32:Z32"/>
    <mergeCell ref="D33:I33"/>
    <mergeCell ref="M33:O33"/>
    <mergeCell ref="W33:Z33"/>
    <mergeCell ref="D34:I34"/>
    <mergeCell ref="M34:O34"/>
    <mergeCell ref="P34:V34"/>
    <mergeCell ref="W34:Z34"/>
    <mergeCell ref="D35:I35"/>
    <mergeCell ref="W35:Z35"/>
    <mergeCell ref="D36:I36"/>
    <mergeCell ref="M36:O36"/>
    <mergeCell ref="P9:Q9"/>
    <mergeCell ref="A46:V46"/>
    <mergeCell ref="W46:Z46"/>
    <mergeCell ref="I24:J24"/>
    <mergeCell ref="I22:J22"/>
    <mergeCell ref="C44:H44"/>
    <mergeCell ref="X44:Z44"/>
    <mergeCell ref="C45:H45"/>
    <mergeCell ref="J45:V45"/>
    <mergeCell ref="W45:Z45"/>
    <mergeCell ref="D41:I41"/>
    <mergeCell ref="W41:Z41"/>
    <mergeCell ref="D42:I42"/>
    <mergeCell ref="W42:Z42"/>
    <mergeCell ref="C43:H43"/>
    <mergeCell ref="D38:I38"/>
  </mergeCells>
  <phoneticPr fontId="3"/>
  <pageMargins left="0.74803149606299213" right="0.19685039370078741" top="0.35433070866141736" bottom="0.23622047244094491" header="0.51181102362204722" footer="0.59055118110236227"/>
  <pageSetup paperSize="9" scale="97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1:AF37"/>
  <sheetViews>
    <sheetView showGridLines="0" zoomScaleNormal="100" workbookViewId="0">
      <selection activeCell="AN27" sqref="AN27"/>
    </sheetView>
  </sheetViews>
  <sheetFormatPr defaultColWidth="3.625" defaultRowHeight="13.5"/>
  <cols>
    <col min="1" max="26" width="3.625" style="2" customWidth="1"/>
    <col min="27" max="33" width="4.125" style="2" customWidth="1"/>
    <col min="34" max="16384" width="3.625" style="2"/>
  </cols>
  <sheetData>
    <row r="1" spans="1:32" ht="15" customHeight="1">
      <c r="A1" s="1"/>
      <c r="B1" s="1"/>
      <c r="P1" s="177" t="s">
        <v>0</v>
      </c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3"/>
    </row>
    <row r="2" spans="1:32" ht="15" customHeight="1">
      <c r="P2" s="177" t="s">
        <v>1</v>
      </c>
      <c r="Q2" s="177"/>
      <c r="R2" s="178" t="s">
        <v>185</v>
      </c>
      <c r="S2" s="178"/>
      <c r="T2" s="178"/>
      <c r="U2" s="178"/>
      <c r="V2" s="178"/>
      <c r="W2" s="178"/>
      <c r="X2" s="178"/>
      <c r="Y2" s="178"/>
      <c r="Z2" s="178"/>
      <c r="AA2" s="3"/>
    </row>
    <row r="3" spans="1:32" ht="15" customHeight="1">
      <c r="P3" s="177"/>
      <c r="Q3" s="177"/>
      <c r="R3" s="178" t="s">
        <v>184</v>
      </c>
      <c r="S3" s="178"/>
      <c r="T3" s="178"/>
      <c r="U3" s="178"/>
      <c r="V3" s="178"/>
      <c r="W3" s="178"/>
      <c r="X3" s="178"/>
      <c r="Y3" s="178"/>
      <c r="Z3" s="178"/>
      <c r="AA3" s="3"/>
    </row>
    <row r="4" spans="1:32" ht="7.5" customHeight="1">
      <c r="T4" s="3"/>
      <c r="U4" s="3"/>
      <c r="V4" s="3"/>
      <c r="W4" s="3"/>
      <c r="X4" s="3"/>
      <c r="Y4" s="3"/>
      <c r="Z4" s="3"/>
      <c r="AA4" s="3"/>
      <c r="AB4" s="3"/>
      <c r="AC4" s="171"/>
      <c r="AD4" s="171"/>
      <c r="AE4" s="171"/>
      <c r="AF4" s="171"/>
    </row>
    <row r="5" spans="1:32" ht="13.5" customHeight="1">
      <c r="S5" s="123"/>
      <c r="U5" s="176">
        <v>43891</v>
      </c>
      <c r="V5" s="176"/>
      <c r="W5" s="176"/>
      <c r="X5" s="176"/>
      <c r="Y5" s="176"/>
      <c r="Z5" s="176"/>
    </row>
    <row r="6" spans="1:32" ht="13.5" customHeight="1">
      <c r="S6" s="123"/>
      <c r="U6" s="124"/>
      <c r="V6" s="124"/>
      <c r="W6" s="124"/>
      <c r="X6" s="124"/>
      <c r="Y6" s="124"/>
      <c r="Z6" s="124"/>
    </row>
    <row r="7" spans="1:32" ht="18.75">
      <c r="A7" s="173" t="s">
        <v>121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4"/>
      <c r="AB7" s="4"/>
      <c r="AC7" s="4"/>
      <c r="AD7" s="4"/>
      <c r="AE7" s="4"/>
      <c r="AF7" s="4"/>
    </row>
    <row r="8" spans="1:32" ht="7.5" customHeight="1">
      <c r="A8" s="4"/>
      <c r="B8" s="4"/>
      <c r="C8" s="4"/>
      <c r="D8" s="4"/>
      <c r="E8" s="4"/>
      <c r="F8" s="4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4"/>
      <c r="AC8" s="4"/>
      <c r="AD8" s="4"/>
      <c r="AE8" s="4"/>
      <c r="AF8" s="4"/>
    </row>
    <row r="9" spans="1:32" ht="15">
      <c r="A9" s="126" t="s">
        <v>175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59"/>
      <c r="AB9" s="59"/>
      <c r="AC9" s="59"/>
      <c r="AD9" s="59"/>
      <c r="AE9" s="59"/>
      <c r="AF9" s="59"/>
    </row>
    <row r="11" spans="1:32">
      <c r="A11" s="6" t="s">
        <v>3</v>
      </c>
      <c r="B11" s="6"/>
    </row>
    <row r="13" spans="1:32" s="8" customFormat="1" ht="18" customHeight="1">
      <c r="A13" s="7" t="s">
        <v>4</v>
      </c>
      <c r="B13" s="172" t="s">
        <v>5</v>
      </c>
      <c r="C13" s="172"/>
      <c r="D13" s="172"/>
      <c r="E13" s="172"/>
      <c r="F13" s="172"/>
      <c r="G13" s="172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33"/>
      <c r="AB13" s="33"/>
      <c r="AC13" s="33"/>
      <c r="AD13" s="33"/>
      <c r="AE13" s="33"/>
      <c r="AF13" s="33"/>
    </row>
    <row r="14" spans="1:32" s="8" customFormat="1" ht="18" customHeight="1">
      <c r="A14" s="7"/>
      <c r="B14" s="7"/>
      <c r="E14" s="33"/>
      <c r="F14" s="33"/>
      <c r="G14" s="33"/>
      <c r="H14" s="33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1"/>
      <c r="AB14" s="61"/>
      <c r="AC14" s="61"/>
      <c r="AD14" s="61"/>
      <c r="AE14" s="61"/>
      <c r="AF14" s="33"/>
    </row>
    <row r="15" spans="1:32" s="8" customFormat="1" ht="5.25" customHeight="1">
      <c r="E15" s="33"/>
      <c r="F15" s="33"/>
      <c r="G15" s="33"/>
      <c r="H15" s="33"/>
      <c r="AA15" s="33"/>
      <c r="AB15" s="33"/>
      <c r="AC15" s="33"/>
      <c r="AD15" s="33"/>
      <c r="AE15" s="33"/>
      <c r="AF15" s="33"/>
    </row>
    <row r="16" spans="1:32" s="8" customFormat="1" ht="18" customHeight="1">
      <c r="A16" s="7" t="s">
        <v>6</v>
      </c>
      <c r="B16" s="172" t="s">
        <v>7</v>
      </c>
      <c r="C16" s="172"/>
      <c r="D16" s="172"/>
      <c r="E16" s="172"/>
      <c r="F16" s="172"/>
      <c r="G16" s="172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33"/>
      <c r="AB16" s="33"/>
      <c r="AC16" s="33"/>
      <c r="AD16" s="62"/>
      <c r="AE16" s="33"/>
      <c r="AF16" s="33"/>
    </row>
    <row r="17" spans="1:26" s="8" customFormat="1" ht="5.25" customHeight="1">
      <c r="E17" s="33"/>
      <c r="F17" s="33"/>
      <c r="G17" s="33"/>
      <c r="H17" s="33"/>
    </row>
    <row r="18" spans="1:26" s="8" customFormat="1" ht="18" customHeight="1">
      <c r="A18" s="7" t="s">
        <v>8</v>
      </c>
      <c r="B18" s="172" t="s">
        <v>9</v>
      </c>
      <c r="C18" s="172"/>
      <c r="D18" s="172"/>
      <c r="E18" s="172"/>
      <c r="F18" s="172"/>
      <c r="G18" s="172"/>
      <c r="I18" s="9"/>
      <c r="J18" s="9"/>
      <c r="K18" s="9"/>
      <c r="L18" s="9"/>
      <c r="M18" s="9"/>
      <c r="N18" s="9"/>
      <c r="O18" s="9"/>
      <c r="P18" s="10" t="s">
        <v>10</v>
      </c>
      <c r="Q18" s="33"/>
      <c r="R18" s="33"/>
      <c r="S18" s="33"/>
    </row>
    <row r="19" spans="1:26" s="8" customFormat="1" ht="5.25" customHeight="1"/>
    <row r="20" spans="1:26" s="8" customFormat="1" ht="18" customHeight="1">
      <c r="A20" s="7" t="s">
        <v>11</v>
      </c>
      <c r="B20" s="179" t="s">
        <v>157</v>
      </c>
      <c r="C20" s="179"/>
      <c r="D20" s="179"/>
      <c r="E20" s="179"/>
      <c r="F20" s="179"/>
      <c r="G20" s="179"/>
      <c r="I20" s="159"/>
      <c r="J20" s="159"/>
      <c r="K20" s="8" t="s">
        <v>50</v>
      </c>
      <c r="O20" s="7"/>
      <c r="P20" s="160"/>
      <c r="Q20" s="160"/>
      <c r="R20" s="160"/>
      <c r="S20" s="160"/>
      <c r="T20" s="160"/>
      <c r="U20" s="160"/>
      <c r="V20" s="160"/>
      <c r="W20" s="58"/>
      <c r="X20" s="33"/>
    </row>
    <row r="21" spans="1:26" s="8" customFormat="1" ht="5.25" customHeight="1">
      <c r="A21" s="7"/>
      <c r="B21" s="7"/>
      <c r="E21" s="77"/>
    </row>
    <row r="22" spans="1:26" s="8" customFormat="1" ht="18" customHeight="1">
      <c r="A22" s="7" t="s">
        <v>13</v>
      </c>
      <c r="B22" s="172" t="s">
        <v>16</v>
      </c>
      <c r="C22" s="172"/>
      <c r="D22" s="172"/>
      <c r="E22" s="172"/>
      <c r="F22" s="172"/>
      <c r="G22" s="172"/>
      <c r="I22" s="11"/>
      <c r="J22" s="11"/>
      <c r="K22" s="11"/>
      <c r="L22" s="11"/>
      <c r="M22" s="11"/>
      <c r="N22" s="11"/>
    </row>
    <row r="23" spans="1:26" s="8" customFormat="1" ht="5.25" customHeight="1"/>
    <row r="24" spans="1:26" s="8" customFormat="1" ht="20.25" customHeight="1">
      <c r="A24" s="12"/>
      <c r="B24" s="14"/>
      <c r="C24" s="161" t="s">
        <v>17</v>
      </c>
      <c r="D24" s="161"/>
      <c r="E24" s="161"/>
      <c r="F24" s="161"/>
      <c r="G24" s="161"/>
      <c r="H24" s="161"/>
      <c r="I24" s="13"/>
      <c r="J24" s="162" t="s">
        <v>18</v>
      </c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2" t="s">
        <v>19</v>
      </c>
      <c r="X24" s="161"/>
      <c r="Y24" s="161"/>
      <c r="Z24" s="163"/>
    </row>
    <row r="25" spans="1:26" s="8" customFormat="1" ht="39" customHeight="1">
      <c r="A25" s="169" t="s">
        <v>136</v>
      </c>
      <c r="B25" s="142" t="s">
        <v>153</v>
      </c>
      <c r="C25" s="65" t="s">
        <v>23</v>
      </c>
      <c r="D25" s="180" t="s">
        <v>173</v>
      </c>
      <c r="E25" s="147"/>
      <c r="F25" s="147"/>
      <c r="G25" s="147"/>
      <c r="H25" s="147"/>
      <c r="I25" s="181"/>
      <c r="J25" s="16" t="s">
        <v>91</v>
      </c>
      <c r="K25" s="36"/>
      <c r="L25" s="36"/>
      <c r="M25" s="16"/>
      <c r="N25" s="16" t="s">
        <v>158</v>
      </c>
      <c r="O25" s="16"/>
      <c r="P25" s="66"/>
      <c r="Q25" s="66"/>
      <c r="R25" s="66"/>
      <c r="S25" s="66"/>
      <c r="T25" s="66"/>
      <c r="U25" s="66"/>
      <c r="V25" s="66"/>
      <c r="W25" s="148">
        <f>32000*I20</f>
        <v>0</v>
      </c>
      <c r="X25" s="149"/>
      <c r="Y25" s="149"/>
      <c r="Z25" s="150"/>
    </row>
    <row r="26" spans="1:26" s="8" customFormat="1" ht="39" customHeight="1" thickBot="1">
      <c r="A26" s="170"/>
      <c r="B26" s="144"/>
      <c r="C26" s="78" t="s">
        <v>26</v>
      </c>
      <c r="D26" s="154" t="s">
        <v>81</v>
      </c>
      <c r="E26" s="154"/>
      <c r="F26" s="154"/>
      <c r="G26" s="154"/>
      <c r="H26" s="154"/>
      <c r="I26" s="155"/>
      <c r="J26" s="16" t="s">
        <v>51</v>
      </c>
      <c r="K26" s="16"/>
      <c r="L26" s="16"/>
      <c r="M26" s="37"/>
      <c r="N26" s="37"/>
      <c r="O26" s="37"/>
      <c r="P26" s="72"/>
      <c r="Q26" s="72"/>
      <c r="R26" s="72"/>
      <c r="S26" s="72"/>
      <c r="T26" s="72"/>
      <c r="U26" s="72"/>
      <c r="V26" s="72"/>
      <c r="W26" s="156">
        <f>W25*0.2</f>
        <v>0</v>
      </c>
      <c r="X26" s="157"/>
      <c r="Y26" s="157"/>
      <c r="Z26" s="158"/>
    </row>
    <row r="27" spans="1:26" ht="25.5" customHeight="1" thickBot="1">
      <c r="A27" s="17"/>
      <c r="B27" s="76"/>
      <c r="C27" s="127" t="s">
        <v>21</v>
      </c>
      <c r="D27" s="127"/>
      <c r="E27" s="127"/>
      <c r="F27" s="127"/>
      <c r="G27" s="127"/>
      <c r="H27" s="127"/>
      <c r="I27" s="18"/>
      <c r="J27" s="19"/>
      <c r="K27" s="19"/>
      <c r="L27" s="19"/>
      <c r="M27" s="127" t="s">
        <v>22</v>
      </c>
      <c r="N27" s="127"/>
      <c r="O27" s="127"/>
      <c r="P27" s="127"/>
      <c r="Q27" s="127"/>
      <c r="R27" s="127"/>
      <c r="S27" s="19"/>
      <c r="T27" s="19"/>
      <c r="U27" s="19"/>
      <c r="V27" s="19"/>
      <c r="W27" s="89" t="s">
        <v>113</v>
      </c>
      <c r="X27" s="128">
        <f>SUM(W25:W26)</f>
        <v>0</v>
      </c>
      <c r="Y27" s="128"/>
      <c r="Z27" s="129"/>
    </row>
    <row r="28" spans="1:26" ht="25.5" customHeight="1" thickBot="1">
      <c r="A28" s="20"/>
      <c r="B28" s="76"/>
      <c r="C28" s="135" t="s">
        <v>24</v>
      </c>
      <c r="D28" s="135"/>
      <c r="E28" s="135"/>
      <c r="F28" s="135"/>
      <c r="G28" s="135"/>
      <c r="H28" s="135"/>
      <c r="I28" s="18"/>
      <c r="J28" s="19"/>
      <c r="K28" s="19"/>
      <c r="L28" s="19"/>
      <c r="M28" s="127" t="s">
        <v>25</v>
      </c>
      <c r="N28" s="127"/>
      <c r="O28" s="127"/>
      <c r="P28" s="127"/>
      <c r="Q28" s="127"/>
      <c r="R28" s="127"/>
      <c r="S28" s="19"/>
      <c r="T28" s="19"/>
      <c r="U28" s="19"/>
      <c r="V28" s="19"/>
      <c r="W28" s="89" t="s">
        <v>115</v>
      </c>
      <c r="X28" s="133">
        <f>X27*0.3</f>
        <v>0</v>
      </c>
      <c r="Y28" s="133"/>
      <c r="Z28" s="136"/>
    </row>
    <row r="29" spans="1:26" ht="25.5" customHeight="1" thickBot="1">
      <c r="A29" s="17"/>
      <c r="B29" s="76"/>
      <c r="C29" s="137" t="s">
        <v>27</v>
      </c>
      <c r="D29" s="137"/>
      <c r="E29" s="137"/>
      <c r="F29" s="137"/>
      <c r="G29" s="137"/>
      <c r="H29" s="137"/>
      <c r="I29" s="18"/>
      <c r="J29" s="138" t="s">
        <v>61</v>
      </c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2">
        <f>X27+X28</f>
        <v>0</v>
      </c>
      <c r="X29" s="182"/>
      <c r="Y29" s="182"/>
      <c r="Z29" s="183"/>
    </row>
    <row r="30" spans="1:26" ht="30" customHeight="1" thickBot="1">
      <c r="A30" s="130" t="s">
        <v>28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2">
        <f>W29</f>
        <v>0</v>
      </c>
      <c r="X30" s="133"/>
      <c r="Y30" s="133"/>
      <c r="Z30" s="134"/>
    </row>
    <row r="31" spans="1:26" ht="6" customHeight="1"/>
    <row r="32" spans="1:26" s="8" customFormat="1" ht="18" customHeight="1">
      <c r="A32" s="74" t="s">
        <v>127</v>
      </c>
      <c r="B32" s="74"/>
      <c r="C32" s="7"/>
    </row>
    <row r="33" spans="3:3">
      <c r="C33" s="21"/>
    </row>
    <row r="34" spans="3:3">
      <c r="C34" s="21"/>
    </row>
    <row r="35" spans="3:3">
      <c r="C35" s="21"/>
    </row>
    <row r="36" spans="3:3">
      <c r="C36" s="21"/>
    </row>
    <row r="37" spans="3:3">
      <c r="C37" s="21"/>
    </row>
  </sheetData>
  <mergeCells count="36">
    <mergeCell ref="C29:H29"/>
    <mergeCell ref="J29:V29"/>
    <mergeCell ref="W29:Z29"/>
    <mergeCell ref="A30:V30"/>
    <mergeCell ref="W30:Z30"/>
    <mergeCell ref="C27:H27"/>
    <mergeCell ref="M27:R27"/>
    <mergeCell ref="X27:Z27"/>
    <mergeCell ref="C28:H28"/>
    <mergeCell ref="M28:R28"/>
    <mergeCell ref="X28:Z28"/>
    <mergeCell ref="B22:G22"/>
    <mergeCell ref="C24:H24"/>
    <mergeCell ref="J24:V24"/>
    <mergeCell ref="W24:Z24"/>
    <mergeCell ref="A25:A26"/>
    <mergeCell ref="B25:B26"/>
    <mergeCell ref="D25:I25"/>
    <mergeCell ref="W25:Z25"/>
    <mergeCell ref="D26:I26"/>
    <mergeCell ref="W26:Z26"/>
    <mergeCell ref="AC4:AF4"/>
    <mergeCell ref="B20:G20"/>
    <mergeCell ref="I20:J20"/>
    <mergeCell ref="P20:V20"/>
    <mergeCell ref="P1:Q1"/>
    <mergeCell ref="R1:Z1"/>
    <mergeCell ref="P2:Q3"/>
    <mergeCell ref="R2:Z2"/>
    <mergeCell ref="R3:Z3"/>
    <mergeCell ref="A7:Z7"/>
    <mergeCell ref="A9:Z9"/>
    <mergeCell ref="B13:G13"/>
    <mergeCell ref="B16:G16"/>
    <mergeCell ref="B18:G18"/>
    <mergeCell ref="U5:Z5"/>
  </mergeCells>
  <phoneticPr fontId="3"/>
  <pageMargins left="0.74803149606299213" right="0.19685039370078741" top="0.35433070866141736" bottom="0.23622047244094491" header="0.51181102362204722" footer="0.59055118110236227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1:AF38"/>
  <sheetViews>
    <sheetView showGridLines="0" zoomScaleNormal="100" workbookViewId="0">
      <selection activeCell="AN27" sqref="AN27"/>
    </sheetView>
  </sheetViews>
  <sheetFormatPr defaultColWidth="3.625" defaultRowHeight="13.5"/>
  <cols>
    <col min="1" max="26" width="3.625" style="2" customWidth="1"/>
    <col min="27" max="33" width="4.125" style="2" customWidth="1"/>
    <col min="34" max="16384" width="3.625" style="2"/>
  </cols>
  <sheetData>
    <row r="1" spans="1:32" ht="15" customHeight="1">
      <c r="A1" s="1"/>
      <c r="B1" s="1"/>
      <c r="P1" s="177" t="s">
        <v>0</v>
      </c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3"/>
    </row>
    <row r="2" spans="1:32" ht="15" customHeight="1">
      <c r="P2" s="177" t="s">
        <v>1</v>
      </c>
      <c r="Q2" s="177"/>
      <c r="R2" s="178" t="s">
        <v>185</v>
      </c>
      <c r="S2" s="178"/>
      <c r="T2" s="178"/>
      <c r="U2" s="178"/>
      <c r="V2" s="178"/>
      <c r="W2" s="178"/>
      <c r="X2" s="178"/>
      <c r="Y2" s="178"/>
      <c r="Z2" s="178"/>
      <c r="AA2" s="3"/>
    </row>
    <row r="3" spans="1:32" ht="15" customHeight="1">
      <c r="P3" s="177"/>
      <c r="Q3" s="177"/>
      <c r="R3" s="178" t="s">
        <v>184</v>
      </c>
      <c r="S3" s="178"/>
      <c r="T3" s="178"/>
      <c r="U3" s="178"/>
      <c r="V3" s="178"/>
      <c r="W3" s="178"/>
      <c r="X3" s="178"/>
      <c r="Y3" s="178"/>
      <c r="Z3" s="178"/>
      <c r="AA3" s="3"/>
    </row>
    <row r="4" spans="1:32" ht="7.5" customHeight="1">
      <c r="T4" s="3"/>
      <c r="U4" s="3"/>
      <c r="V4" s="3"/>
      <c r="W4" s="3"/>
      <c r="X4" s="3"/>
      <c r="Y4" s="3"/>
      <c r="Z4" s="3"/>
      <c r="AA4" s="3"/>
      <c r="AB4" s="3"/>
      <c r="AC4" s="171"/>
      <c r="AD4" s="171"/>
      <c r="AE4" s="171"/>
      <c r="AF4" s="171"/>
    </row>
    <row r="5" spans="1:32" ht="13.5" customHeight="1">
      <c r="S5" s="123"/>
      <c r="U5" s="176">
        <v>43891</v>
      </c>
      <c r="V5" s="176"/>
      <c r="W5" s="176"/>
      <c r="X5" s="176"/>
      <c r="Y5" s="176"/>
      <c r="Z5" s="176"/>
    </row>
    <row r="6" spans="1:32" ht="13.5" customHeight="1">
      <c r="S6" s="123"/>
      <c r="U6" s="124"/>
      <c r="V6" s="124"/>
      <c r="W6" s="124"/>
      <c r="X6" s="124"/>
      <c r="Y6" s="124"/>
      <c r="Z6" s="124"/>
    </row>
    <row r="7" spans="1:32" ht="18.75">
      <c r="A7" s="173" t="s">
        <v>121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4"/>
      <c r="AB7" s="4"/>
      <c r="AC7" s="4"/>
      <c r="AD7" s="4"/>
      <c r="AE7" s="4"/>
      <c r="AF7" s="4"/>
    </row>
    <row r="8" spans="1:32" ht="7.5" customHeight="1">
      <c r="A8" s="4"/>
      <c r="B8" s="4"/>
      <c r="C8" s="4"/>
      <c r="D8" s="4"/>
      <c r="E8" s="4"/>
      <c r="F8" s="4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4"/>
      <c r="AC8" s="4"/>
      <c r="AD8" s="4"/>
      <c r="AE8" s="4"/>
      <c r="AF8" s="4"/>
    </row>
    <row r="9" spans="1:32" ht="15">
      <c r="A9" s="126" t="s">
        <v>176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59"/>
      <c r="AB9" s="59"/>
      <c r="AC9" s="59"/>
      <c r="AD9" s="59"/>
      <c r="AE9" s="59"/>
      <c r="AF9" s="59"/>
    </row>
    <row r="11" spans="1:32">
      <c r="A11" s="6" t="s">
        <v>3</v>
      </c>
      <c r="B11" s="6"/>
    </row>
    <row r="13" spans="1:32" s="8" customFormat="1" ht="18" customHeight="1">
      <c r="A13" s="7" t="s">
        <v>4</v>
      </c>
      <c r="B13" s="172" t="s">
        <v>5</v>
      </c>
      <c r="C13" s="172"/>
      <c r="D13" s="172"/>
      <c r="E13" s="172"/>
      <c r="F13" s="172"/>
      <c r="G13" s="172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33"/>
      <c r="AB13" s="33"/>
      <c r="AC13" s="33"/>
      <c r="AD13" s="33"/>
      <c r="AE13" s="33"/>
      <c r="AF13" s="33"/>
    </row>
    <row r="14" spans="1:32" s="8" customFormat="1" ht="18" customHeight="1">
      <c r="A14" s="7"/>
      <c r="B14" s="7"/>
      <c r="E14" s="33"/>
      <c r="F14" s="33"/>
      <c r="G14" s="33"/>
      <c r="H14" s="33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1"/>
      <c r="AB14" s="61"/>
      <c r="AC14" s="61"/>
      <c r="AD14" s="61"/>
      <c r="AE14" s="61"/>
      <c r="AF14" s="33"/>
    </row>
    <row r="15" spans="1:32" s="8" customFormat="1" ht="5.25" customHeight="1">
      <c r="E15" s="33"/>
      <c r="F15" s="33"/>
      <c r="G15" s="33"/>
      <c r="H15" s="33"/>
      <c r="AA15" s="33"/>
      <c r="AB15" s="33"/>
      <c r="AC15" s="33"/>
      <c r="AD15" s="33"/>
      <c r="AE15" s="33"/>
      <c r="AF15" s="33"/>
    </row>
    <row r="16" spans="1:32" s="8" customFormat="1" ht="18" customHeight="1">
      <c r="A16" s="7" t="s">
        <v>6</v>
      </c>
      <c r="B16" s="172" t="s">
        <v>7</v>
      </c>
      <c r="C16" s="172"/>
      <c r="D16" s="172"/>
      <c r="E16" s="172"/>
      <c r="F16" s="172"/>
      <c r="G16" s="172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33"/>
      <c r="AB16" s="33"/>
      <c r="AC16" s="33"/>
      <c r="AD16" s="62"/>
      <c r="AE16" s="33"/>
      <c r="AF16" s="33"/>
    </row>
    <row r="17" spans="1:26" s="8" customFormat="1" ht="5.25" customHeight="1">
      <c r="E17" s="33"/>
      <c r="F17" s="33"/>
      <c r="G17" s="33"/>
      <c r="H17" s="33"/>
    </row>
    <row r="18" spans="1:26" s="8" customFormat="1" ht="18" customHeight="1">
      <c r="A18" s="7" t="s">
        <v>8</v>
      </c>
      <c r="B18" s="172" t="s">
        <v>9</v>
      </c>
      <c r="C18" s="172"/>
      <c r="D18" s="172"/>
      <c r="E18" s="172"/>
      <c r="F18" s="172"/>
      <c r="G18" s="172"/>
      <c r="I18" s="9"/>
      <c r="J18" s="9"/>
      <c r="K18" s="9"/>
      <c r="L18" s="9"/>
      <c r="M18" s="9"/>
      <c r="N18" s="9"/>
      <c r="O18" s="9"/>
      <c r="P18" s="10" t="s">
        <v>10</v>
      </c>
      <c r="Q18" s="33"/>
      <c r="R18" s="33"/>
      <c r="S18" s="33"/>
    </row>
    <row r="19" spans="1:26" s="8" customFormat="1" ht="5.25" customHeight="1"/>
    <row r="20" spans="1:26" s="8" customFormat="1" ht="18" customHeight="1">
      <c r="A20" s="7" t="s">
        <v>11</v>
      </c>
      <c r="B20" s="172" t="s">
        <v>92</v>
      </c>
      <c r="C20" s="172"/>
      <c r="D20" s="172"/>
      <c r="E20" s="172"/>
      <c r="F20" s="172"/>
      <c r="G20" s="172"/>
      <c r="I20" s="159"/>
      <c r="J20" s="159"/>
      <c r="K20" s="8" t="s">
        <v>50</v>
      </c>
      <c r="O20" s="7"/>
      <c r="P20" s="160"/>
      <c r="Q20" s="160"/>
      <c r="R20" s="160"/>
      <c r="S20" s="160"/>
      <c r="T20" s="160"/>
      <c r="U20" s="160"/>
      <c r="V20" s="160"/>
      <c r="W20" s="58"/>
      <c r="X20" s="33"/>
    </row>
    <row r="21" spans="1:26" s="8" customFormat="1" ht="5.25" customHeight="1">
      <c r="A21" s="7"/>
      <c r="B21" s="7"/>
      <c r="E21" s="77"/>
    </row>
    <row r="22" spans="1:26" s="8" customFormat="1" ht="18" customHeight="1">
      <c r="A22" s="7" t="s">
        <v>13</v>
      </c>
      <c r="B22" s="172" t="s">
        <v>16</v>
      </c>
      <c r="C22" s="172"/>
      <c r="D22" s="172"/>
      <c r="E22" s="172"/>
      <c r="F22" s="172"/>
      <c r="G22" s="172"/>
      <c r="I22" s="11"/>
      <c r="J22" s="11"/>
      <c r="K22" s="11"/>
      <c r="L22" s="11"/>
      <c r="M22" s="11"/>
      <c r="N22" s="11"/>
    </row>
    <row r="23" spans="1:26" s="8" customFormat="1" ht="5.25" customHeight="1"/>
    <row r="24" spans="1:26" s="8" customFormat="1" ht="20.25" customHeight="1">
      <c r="A24" s="12"/>
      <c r="B24" s="14"/>
      <c r="C24" s="161" t="s">
        <v>17</v>
      </c>
      <c r="D24" s="161"/>
      <c r="E24" s="161"/>
      <c r="F24" s="161"/>
      <c r="G24" s="161"/>
      <c r="H24" s="161"/>
      <c r="I24" s="13"/>
      <c r="J24" s="162" t="s">
        <v>18</v>
      </c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2" t="s">
        <v>19</v>
      </c>
      <c r="X24" s="161"/>
      <c r="Y24" s="161"/>
      <c r="Z24" s="163"/>
    </row>
    <row r="25" spans="1:26" s="8" customFormat="1" ht="39" customHeight="1">
      <c r="A25" s="169" t="s">
        <v>136</v>
      </c>
      <c r="B25" s="142" t="s">
        <v>153</v>
      </c>
      <c r="C25" s="65" t="s">
        <v>90</v>
      </c>
      <c r="D25" s="145" t="s">
        <v>52</v>
      </c>
      <c r="E25" s="145"/>
      <c r="F25" s="145"/>
      <c r="G25" s="145"/>
      <c r="H25" s="145"/>
      <c r="I25" s="146"/>
      <c r="J25" s="16" t="s">
        <v>174</v>
      </c>
      <c r="K25" s="36"/>
      <c r="L25" s="36"/>
      <c r="M25" s="16"/>
      <c r="O25" s="16"/>
      <c r="P25" s="66"/>
      <c r="Q25" s="66"/>
      <c r="R25" s="66"/>
      <c r="S25" s="66"/>
      <c r="T25" s="66"/>
      <c r="U25" s="66"/>
      <c r="V25" s="66"/>
      <c r="W25" s="148">
        <f>(20000*1.1)*I20</f>
        <v>0</v>
      </c>
      <c r="X25" s="149"/>
      <c r="Y25" s="149"/>
      <c r="Z25" s="150"/>
    </row>
    <row r="26" spans="1:26" s="8" customFormat="1" ht="39" customHeight="1" thickBot="1">
      <c r="A26" s="170"/>
      <c r="B26" s="144"/>
      <c r="C26" s="78" t="s">
        <v>154</v>
      </c>
      <c r="D26" s="154" t="s">
        <v>81</v>
      </c>
      <c r="E26" s="154"/>
      <c r="F26" s="154"/>
      <c r="G26" s="154"/>
      <c r="H26" s="154"/>
      <c r="I26" s="155"/>
      <c r="J26" s="16" t="s">
        <v>155</v>
      </c>
      <c r="K26" s="16"/>
      <c r="L26" s="16"/>
      <c r="M26" s="37"/>
      <c r="N26" s="37"/>
      <c r="O26" s="37"/>
      <c r="P26" s="72"/>
      <c r="Q26" s="72"/>
      <c r="R26" s="72"/>
      <c r="S26" s="72"/>
      <c r="T26" s="72"/>
      <c r="U26" s="72"/>
      <c r="V26" s="72"/>
      <c r="W26" s="156">
        <f>W25*0.2</f>
        <v>0</v>
      </c>
      <c r="X26" s="157"/>
      <c r="Y26" s="157"/>
      <c r="Z26" s="158"/>
    </row>
    <row r="27" spans="1:26" ht="25.5" customHeight="1" thickBot="1">
      <c r="A27" s="17"/>
      <c r="B27" s="76"/>
      <c r="C27" s="127" t="s">
        <v>21</v>
      </c>
      <c r="D27" s="127"/>
      <c r="E27" s="127"/>
      <c r="F27" s="127"/>
      <c r="G27" s="127"/>
      <c r="H27" s="127"/>
      <c r="I27" s="18"/>
      <c r="J27" s="19"/>
      <c r="K27" s="19"/>
      <c r="L27" s="19"/>
      <c r="M27" s="127" t="s">
        <v>22</v>
      </c>
      <c r="N27" s="127"/>
      <c r="O27" s="127"/>
      <c r="P27" s="127"/>
      <c r="Q27" s="127"/>
      <c r="R27" s="127"/>
      <c r="S27" s="19"/>
      <c r="T27" s="19"/>
      <c r="U27" s="19"/>
      <c r="V27" s="19"/>
      <c r="W27" s="89" t="s">
        <v>113</v>
      </c>
      <c r="X27" s="128">
        <f>SUM(W25:W26)</f>
        <v>0</v>
      </c>
      <c r="Y27" s="128"/>
      <c r="Z27" s="129"/>
    </row>
    <row r="28" spans="1:26" ht="25.5" customHeight="1" thickBot="1">
      <c r="A28" s="20"/>
      <c r="B28" s="76"/>
      <c r="C28" s="135" t="s">
        <v>24</v>
      </c>
      <c r="D28" s="135"/>
      <c r="E28" s="135"/>
      <c r="F28" s="135"/>
      <c r="G28" s="135"/>
      <c r="H28" s="135"/>
      <c r="I28" s="18"/>
      <c r="J28" s="19"/>
      <c r="K28" s="19"/>
      <c r="L28" s="19"/>
      <c r="M28" s="127" t="s">
        <v>25</v>
      </c>
      <c r="N28" s="127"/>
      <c r="O28" s="127"/>
      <c r="P28" s="127"/>
      <c r="Q28" s="127"/>
      <c r="R28" s="127"/>
      <c r="S28" s="19"/>
      <c r="T28" s="19"/>
      <c r="U28" s="19"/>
      <c r="V28" s="19"/>
      <c r="W28" s="89" t="s">
        <v>115</v>
      </c>
      <c r="X28" s="133">
        <f>X27*0.3</f>
        <v>0</v>
      </c>
      <c r="Y28" s="133"/>
      <c r="Z28" s="136"/>
    </row>
    <row r="29" spans="1:26" ht="25.5" customHeight="1" thickBot="1">
      <c r="A29" s="17"/>
      <c r="B29" s="76"/>
      <c r="C29" s="137" t="s">
        <v>27</v>
      </c>
      <c r="D29" s="137"/>
      <c r="E29" s="137"/>
      <c r="F29" s="137"/>
      <c r="G29" s="137"/>
      <c r="H29" s="137"/>
      <c r="I29" s="18"/>
      <c r="J29" s="138" t="s">
        <v>61</v>
      </c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2">
        <f>X27+X28</f>
        <v>0</v>
      </c>
      <c r="X29" s="182"/>
      <c r="Y29" s="182"/>
      <c r="Z29" s="183"/>
    </row>
    <row r="30" spans="1:26" ht="30" customHeight="1" thickBot="1">
      <c r="A30" s="130" t="s">
        <v>28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2">
        <f>W29</f>
        <v>0</v>
      </c>
      <c r="X30" s="133"/>
      <c r="Y30" s="133"/>
      <c r="Z30" s="134"/>
    </row>
    <row r="31" spans="1:26" ht="6" customHeight="1"/>
    <row r="32" spans="1:26" s="8" customFormat="1" ht="18" customHeight="1">
      <c r="A32" s="74" t="s">
        <v>127</v>
      </c>
      <c r="B32" s="74"/>
      <c r="C32" s="7"/>
    </row>
    <row r="33" spans="1:3" s="8" customFormat="1" ht="18" customHeight="1">
      <c r="A33" s="74" t="s">
        <v>59</v>
      </c>
      <c r="B33" s="74"/>
      <c r="C33" s="7"/>
    </row>
    <row r="34" spans="1:3">
      <c r="C34" s="21"/>
    </row>
    <row r="35" spans="1:3">
      <c r="C35" s="21"/>
    </row>
    <row r="36" spans="1:3">
      <c r="C36" s="21"/>
    </row>
    <row r="37" spans="1:3">
      <c r="C37" s="21"/>
    </row>
    <row r="38" spans="1:3">
      <c r="C38" s="21"/>
    </row>
  </sheetData>
  <mergeCells count="36">
    <mergeCell ref="C28:H28"/>
    <mergeCell ref="M28:R28"/>
    <mergeCell ref="X28:Z28"/>
    <mergeCell ref="B22:G22"/>
    <mergeCell ref="C24:H24"/>
    <mergeCell ref="J24:V24"/>
    <mergeCell ref="W24:Z24"/>
    <mergeCell ref="D26:I26"/>
    <mergeCell ref="W26:Z26"/>
    <mergeCell ref="C27:H27"/>
    <mergeCell ref="M27:R27"/>
    <mergeCell ref="X27:Z27"/>
    <mergeCell ref="C29:H29"/>
    <mergeCell ref="J29:V29"/>
    <mergeCell ref="W29:Z29"/>
    <mergeCell ref="A30:V30"/>
    <mergeCell ref="W30:Z30"/>
    <mergeCell ref="A25:A26"/>
    <mergeCell ref="B25:B26"/>
    <mergeCell ref="D25:I25"/>
    <mergeCell ref="W25:Z25"/>
    <mergeCell ref="B20:G20"/>
    <mergeCell ref="I20:J20"/>
    <mergeCell ref="P20:V20"/>
    <mergeCell ref="B18:G18"/>
    <mergeCell ref="AC4:AF4"/>
    <mergeCell ref="P1:Q1"/>
    <mergeCell ref="R1:Z1"/>
    <mergeCell ref="P2:Q3"/>
    <mergeCell ref="R2:Z2"/>
    <mergeCell ref="R3:Z3"/>
    <mergeCell ref="U5:Z5"/>
    <mergeCell ref="A7:Z7"/>
    <mergeCell ref="A9:Z9"/>
    <mergeCell ref="B13:G13"/>
    <mergeCell ref="B16:G16"/>
  </mergeCells>
  <phoneticPr fontId="3"/>
  <pageMargins left="0.74803149606299213" right="0.19685039370078741" top="0.35433070866141736" bottom="0.23622047244094491" header="0.51181102362204722" footer="0.59055118110236227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1:AF36"/>
  <sheetViews>
    <sheetView showGridLines="0" zoomScaleNormal="100" workbookViewId="0">
      <selection activeCell="AN27" sqref="AN27"/>
    </sheetView>
  </sheetViews>
  <sheetFormatPr defaultColWidth="3.625" defaultRowHeight="13.5"/>
  <cols>
    <col min="1" max="26" width="3.625" style="2" customWidth="1"/>
    <col min="27" max="33" width="4.125" style="2" customWidth="1"/>
    <col min="34" max="16384" width="3.625" style="2"/>
  </cols>
  <sheetData>
    <row r="1" spans="1:32" ht="15" customHeight="1">
      <c r="A1" s="1"/>
      <c r="B1" s="1"/>
      <c r="P1" s="177" t="s">
        <v>0</v>
      </c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3"/>
    </row>
    <row r="2" spans="1:32" ht="15" customHeight="1">
      <c r="P2" s="177" t="s">
        <v>1</v>
      </c>
      <c r="Q2" s="177"/>
      <c r="R2" s="178" t="s">
        <v>185</v>
      </c>
      <c r="S2" s="178"/>
      <c r="T2" s="178"/>
      <c r="U2" s="178"/>
      <c r="V2" s="178"/>
      <c r="W2" s="178"/>
      <c r="X2" s="178"/>
      <c r="Y2" s="178"/>
      <c r="Z2" s="178"/>
      <c r="AA2" s="3"/>
    </row>
    <row r="3" spans="1:32" ht="15" customHeight="1">
      <c r="P3" s="177"/>
      <c r="Q3" s="177"/>
      <c r="R3" s="178" t="s">
        <v>184</v>
      </c>
      <c r="S3" s="178"/>
      <c r="T3" s="178"/>
      <c r="U3" s="178"/>
      <c r="V3" s="178"/>
      <c r="W3" s="178"/>
      <c r="X3" s="178"/>
      <c r="Y3" s="178"/>
      <c r="Z3" s="178"/>
      <c r="AA3" s="3"/>
    </row>
    <row r="4" spans="1:32" ht="7.5" customHeight="1">
      <c r="T4" s="3"/>
      <c r="U4" s="3"/>
      <c r="V4" s="3"/>
      <c r="W4" s="3"/>
      <c r="X4" s="3"/>
      <c r="Y4" s="3"/>
      <c r="Z4" s="3"/>
      <c r="AA4" s="3"/>
      <c r="AB4" s="3"/>
      <c r="AC4" s="171"/>
      <c r="AD4" s="171"/>
      <c r="AE4" s="171"/>
      <c r="AF4" s="171"/>
    </row>
    <row r="5" spans="1:32" ht="13.5" customHeight="1">
      <c r="S5" s="123"/>
      <c r="U5" s="176">
        <v>43891</v>
      </c>
      <c r="V5" s="176"/>
      <c r="W5" s="176"/>
      <c r="X5" s="176"/>
      <c r="Y5" s="176"/>
      <c r="Z5" s="176"/>
    </row>
    <row r="6" spans="1:32" ht="13.5" customHeight="1">
      <c r="S6" s="123"/>
      <c r="U6" s="124"/>
      <c r="V6" s="124"/>
      <c r="W6" s="124"/>
      <c r="X6" s="124"/>
      <c r="Y6" s="124"/>
      <c r="Z6" s="124"/>
    </row>
    <row r="7" spans="1:32" ht="18.75">
      <c r="A7" s="173" t="s">
        <v>121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4"/>
      <c r="AB7" s="4"/>
      <c r="AC7" s="4"/>
      <c r="AD7" s="4"/>
      <c r="AE7" s="4"/>
      <c r="AF7" s="4"/>
    </row>
    <row r="8" spans="1:32" ht="7.5" customHeight="1">
      <c r="A8" s="4"/>
      <c r="B8" s="4"/>
      <c r="C8" s="4"/>
      <c r="D8" s="4"/>
      <c r="E8" s="4"/>
      <c r="F8" s="4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4"/>
      <c r="AC8" s="4"/>
      <c r="AD8" s="4"/>
      <c r="AE8" s="4"/>
      <c r="AF8" s="4"/>
    </row>
    <row r="9" spans="1:32" ht="15">
      <c r="A9" s="126" t="s">
        <v>177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59"/>
      <c r="AB9" s="59"/>
      <c r="AC9" s="59"/>
      <c r="AD9" s="59"/>
      <c r="AE9" s="59"/>
      <c r="AF9" s="59"/>
    </row>
    <row r="11" spans="1:32">
      <c r="A11" s="6" t="s">
        <v>3</v>
      </c>
      <c r="B11" s="6"/>
    </row>
    <row r="13" spans="1:32" s="8" customFormat="1" ht="18" customHeight="1">
      <c r="A13" s="7" t="s">
        <v>4</v>
      </c>
      <c r="B13" s="172" t="s">
        <v>5</v>
      </c>
      <c r="C13" s="172"/>
      <c r="D13" s="172"/>
      <c r="E13" s="172"/>
      <c r="F13" s="172"/>
      <c r="G13" s="172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33"/>
      <c r="AB13" s="33"/>
      <c r="AC13" s="33"/>
      <c r="AD13" s="33"/>
      <c r="AE13" s="33"/>
      <c r="AF13" s="33"/>
    </row>
    <row r="14" spans="1:32" s="8" customFormat="1" ht="18" customHeight="1">
      <c r="A14" s="7"/>
      <c r="B14" s="7"/>
      <c r="E14" s="33"/>
      <c r="F14" s="33"/>
      <c r="G14" s="33"/>
      <c r="H14" s="33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1"/>
      <c r="AB14" s="61"/>
      <c r="AC14" s="61"/>
      <c r="AD14" s="61"/>
      <c r="AE14" s="61"/>
      <c r="AF14" s="33"/>
    </row>
    <row r="15" spans="1:32" s="8" customFormat="1" ht="5.25" customHeight="1">
      <c r="E15" s="33"/>
      <c r="F15" s="33"/>
      <c r="G15" s="33"/>
      <c r="H15" s="33"/>
      <c r="AA15" s="33"/>
      <c r="AB15" s="33"/>
      <c r="AC15" s="33"/>
      <c r="AD15" s="33"/>
      <c r="AE15" s="33"/>
      <c r="AF15" s="33"/>
    </row>
    <row r="16" spans="1:32" s="8" customFormat="1" ht="18" customHeight="1">
      <c r="A16" s="7" t="s">
        <v>6</v>
      </c>
      <c r="B16" s="172" t="s">
        <v>7</v>
      </c>
      <c r="C16" s="172"/>
      <c r="D16" s="172"/>
      <c r="E16" s="172"/>
      <c r="F16" s="172"/>
      <c r="G16" s="172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33"/>
      <c r="AB16" s="33"/>
      <c r="AC16" s="33"/>
      <c r="AD16" s="62"/>
      <c r="AE16" s="33"/>
      <c r="AF16" s="33"/>
    </row>
    <row r="17" spans="1:26" s="8" customFormat="1" ht="5.25" customHeight="1">
      <c r="E17" s="33"/>
      <c r="F17" s="33"/>
      <c r="G17" s="33"/>
      <c r="H17" s="33"/>
    </row>
    <row r="18" spans="1:26" s="8" customFormat="1" ht="18" customHeight="1">
      <c r="A18" s="7" t="s">
        <v>8</v>
      </c>
      <c r="B18" s="172" t="s">
        <v>9</v>
      </c>
      <c r="C18" s="172"/>
      <c r="D18" s="172"/>
      <c r="E18" s="172"/>
      <c r="F18" s="172"/>
      <c r="G18" s="172"/>
      <c r="I18" s="9"/>
      <c r="J18" s="9"/>
      <c r="K18" s="9"/>
      <c r="L18" s="9"/>
      <c r="M18" s="9"/>
      <c r="N18" s="9"/>
      <c r="O18" s="9"/>
      <c r="P18" s="10" t="s">
        <v>10</v>
      </c>
      <c r="Q18" s="33"/>
      <c r="R18" s="33"/>
      <c r="S18" s="33"/>
    </row>
    <row r="19" spans="1:26" s="8" customFormat="1" ht="5.25" customHeight="1"/>
    <row r="20" spans="1:26" s="8" customFormat="1" ht="5.25" customHeight="1">
      <c r="A20" s="7"/>
      <c r="B20" s="7"/>
      <c r="E20" s="77"/>
    </row>
    <row r="21" spans="1:26" s="8" customFormat="1" ht="18" customHeight="1">
      <c r="A21" s="7" t="s">
        <v>11</v>
      </c>
      <c r="B21" s="172" t="s">
        <v>16</v>
      </c>
      <c r="C21" s="172"/>
      <c r="D21" s="172"/>
      <c r="E21" s="172"/>
      <c r="F21" s="172"/>
      <c r="G21" s="172"/>
      <c r="I21" s="11"/>
      <c r="J21" s="11"/>
      <c r="K21" s="11"/>
      <c r="L21" s="11"/>
      <c r="M21" s="11"/>
      <c r="N21" s="11"/>
    </row>
    <row r="22" spans="1:26" s="8" customFormat="1" ht="5.25" customHeight="1"/>
    <row r="23" spans="1:26" s="8" customFormat="1" ht="20.25" customHeight="1">
      <c r="A23" s="12"/>
      <c r="B23" s="14"/>
      <c r="C23" s="161" t="s">
        <v>17</v>
      </c>
      <c r="D23" s="161"/>
      <c r="E23" s="161"/>
      <c r="F23" s="161"/>
      <c r="G23" s="161"/>
      <c r="H23" s="161"/>
      <c r="I23" s="13"/>
      <c r="J23" s="162" t="s">
        <v>18</v>
      </c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2" t="s">
        <v>19</v>
      </c>
      <c r="X23" s="161"/>
      <c r="Y23" s="161"/>
      <c r="Z23" s="163"/>
    </row>
    <row r="24" spans="1:26" s="8" customFormat="1" ht="39" customHeight="1">
      <c r="A24" s="169" t="s">
        <v>136</v>
      </c>
      <c r="B24" s="142" t="s">
        <v>153</v>
      </c>
      <c r="C24" s="65" t="s">
        <v>90</v>
      </c>
      <c r="D24" s="145" t="s">
        <v>123</v>
      </c>
      <c r="E24" s="145"/>
      <c r="F24" s="145"/>
      <c r="G24" s="145"/>
      <c r="H24" s="145"/>
      <c r="I24" s="146"/>
      <c r="J24" s="83" t="s">
        <v>138</v>
      </c>
      <c r="K24" s="36"/>
      <c r="L24" s="36"/>
      <c r="M24" s="16"/>
      <c r="N24" s="16"/>
      <c r="O24" s="16"/>
      <c r="P24" s="66"/>
      <c r="Q24" s="66"/>
      <c r="R24" s="66"/>
      <c r="S24" s="66"/>
      <c r="T24" s="66"/>
      <c r="U24" s="66"/>
      <c r="V24" s="66"/>
      <c r="W24" s="148"/>
      <c r="X24" s="149"/>
      <c r="Y24" s="149"/>
      <c r="Z24" s="150"/>
    </row>
    <row r="25" spans="1:26" s="8" customFormat="1" ht="39" customHeight="1" thickBot="1">
      <c r="A25" s="170"/>
      <c r="B25" s="144"/>
      <c r="C25" s="78" t="s">
        <v>154</v>
      </c>
      <c r="D25" s="154" t="s">
        <v>81</v>
      </c>
      <c r="E25" s="154"/>
      <c r="F25" s="154"/>
      <c r="G25" s="154"/>
      <c r="H25" s="154"/>
      <c r="I25" s="155"/>
      <c r="J25" s="16" t="s">
        <v>155</v>
      </c>
      <c r="K25" s="16"/>
      <c r="L25" s="16"/>
      <c r="M25" s="37"/>
      <c r="N25" s="37"/>
      <c r="O25" s="37"/>
      <c r="P25" s="72"/>
      <c r="Q25" s="72"/>
      <c r="R25" s="72"/>
      <c r="S25" s="72"/>
      <c r="T25" s="72"/>
      <c r="U25" s="72"/>
      <c r="V25" s="72"/>
      <c r="W25" s="156">
        <f>W24*0.2</f>
        <v>0</v>
      </c>
      <c r="X25" s="157"/>
      <c r="Y25" s="157"/>
      <c r="Z25" s="158"/>
    </row>
    <row r="26" spans="1:26" ht="25.5" customHeight="1" thickBot="1">
      <c r="A26" s="17"/>
      <c r="B26" s="76"/>
      <c r="C26" s="127" t="s">
        <v>21</v>
      </c>
      <c r="D26" s="127"/>
      <c r="E26" s="127"/>
      <c r="F26" s="127"/>
      <c r="G26" s="127"/>
      <c r="H26" s="127"/>
      <c r="I26" s="18"/>
      <c r="J26" s="19"/>
      <c r="K26" s="19"/>
      <c r="L26" s="19"/>
      <c r="M26" s="127" t="s">
        <v>22</v>
      </c>
      <c r="N26" s="127"/>
      <c r="O26" s="127"/>
      <c r="P26" s="127"/>
      <c r="Q26" s="127"/>
      <c r="R26" s="127"/>
      <c r="S26" s="19"/>
      <c r="T26" s="19"/>
      <c r="U26" s="19"/>
      <c r="V26" s="19"/>
      <c r="W26" s="89" t="s">
        <v>113</v>
      </c>
      <c r="X26" s="128">
        <f>SUM(W24:W25)</f>
        <v>0</v>
      </c>
      <c r="Y26" s="128"/>
      <c r="Z26" s="129"/>
    </row>
    <row r="27" spans="1:26" ht="25.5" customHeight="1" thickBot="1">
      <c r="A27" s="20"/>
      <c r="B27" s="76"/>
      <c r="C27" s="135" t="s">
        <v>24</v>
      </c>
      <c r="D27" s="135"/>
      <c r="E27" s="135"/>
      <c r="F27" s="135"/>
      <c r="G27" s="135"/>
      <c r="H27" s="135"/>
      <c r="I27" s="18"/>
      <c r="J27" s="19"/>
      <c r="K27" s="19"/>
      <c r="L27" s="19"/>
      <c r="M27" s="127" t="s">
        <v>25</v>
      </c>
      <c r="N27" s="127"/>
      <c r="O27" s="127"/>
      <c r="P27" s="127"/>
      <c r="Q27" s="127"/>
      <c r="R27" s="127"/>
      <c r="S27" s="19"/>
      <c r="T27" s="19"/>
      <c r="U27" s="19"/>
      <c r="V27" s="19"/>
      <c r="W27" s="89" t="s">
        <v>115</v>
      </c>
      <c r="X27" s="133">
        <f>X26*0.3</f>
        <v>0</v>
      </c>
      <c r="Y27" s="133"/>
      <c r="Z27" s="136"/>
    </row>
    <row r="28" spans="1:26" ht="25.5" customHeight="1" thickBot="1">
      <c r="A28" s="17"/>
      <c r="B28" s="76"/>
      <c r="C28" s="137" t="s">
        <v>27</v>
      </c>
      <c r="D28" s="137"/>
      <c r="E28" s="137"/>
      <c r="F28" s="137"/>
      <c r="G28" s="137"/>
      <c r="H28" s="137"/>
      <c r="I28" s="18"/>
      <c r="J28" s="138" t="s">
        <v>61</v>
      </c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2">
        <f>X26+X27</f>
        <v>0</v>
      </c>
      <c r="X28" s="182"/>
      <c r="Y28" s="182"/>
      <c r="Z28" s="183"/>
    </row>
    <row r="29" spans="1:26" ht="30" customHeight="1" thickBot="1">
      <c r="A29" s="130" t="s">
        <v>28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2">
        <f>W28</f>
        <v>0</v>
      </c>
      <c r="X29" s="133"/>
      <c r="Y29" s="133"/>
      <c r="Z29" s="134"/>
    </row>
    <row r="30" spans="1:26" ht="6" customHeight="1"/>
    <row r="31" spans="1:26" s="8" customFormat="1" ht="18" customHeight="1">
      <c r="A31" s="74" t="s">
        <v>127</v>
      </c>
      <c r="B31" s="74"/>
      <c r="C31" s="7"/>
    </row>
    <row r="32" spans="1:26">
      <c r="C32" s="21"/>
    </row>
    <row r="33" spans="3:3">
      <c r="C33" s="21"/>
    </row>
    <row r="34" spans="3:3">
      <c r="C34" s="21"/>
    </row>
    <row r="35" spans="3:3">
      <c r="C35" s="21"/>
    </row>
    <row r="36" spans="3:3">
      <c r="C36" s="21"/>
    </row>
  </sheetData>
  <mergeCells count="33">
    <mergeCell ref="U5:Z5"/>
    <mergeCell ref="C28:H28"/>
    <mergeCell ref="J28:V28"/>
    <mergeCell ref="W28:Z28"/>
    <mergeCell ref="A29:V29"/>
    <mergeCell ref="W29:Z29"/>
    <mergeCell ref="C26:H26"/>
    <mergeCell ref="M26:R26"/>
    <mergeCell ref="X26:Z26"/>
    <mergeCell ref="C27:H27"/>
    <mergeCell ref="M27:R27"/>
    <mergeCell ref="X27:Z27"/>
    <mergeCell ref="B21:G21"/>
    <mergeCell ref="C23:H23"/>
    <mergeCell ref="J23:V23"/>
    <mergeCell ref="W23:Z23"/>
    <mergeCell ref="A24:A25"/>
    <mergeCell ref="B24:B25"/>
    <mergeCell ref="D24:I24"/>
    <mergeCell ref="W24:Z24"/>
    <mergeCell ref="D25:I25"/>
    <mergeCell ref="W25:Z25"/>
    <mergeCell ref="A7:Z7"/>
    <mergeCell ref="A9:Z9"/>
    <mergeCell ref="B13:G13"/>
    <mergeCell ref="B16:G16"/>
    <mergeCell ref="B18:G18"/>
    <mergeCell ref="AC4:AF4"/>
    <mergeCell ref="P1:Q1"/>
    <mergeCell ref="R1:Z1"/>
    <mergeCell ref="P2:Q3"/>
    <mergeCell ref="R2:Z2"/>
    <mergeCell ref="R3:Z3"/>
  </mergeCells>
  <phoneticPr fontId="3"/>
  <pageMargins left="0.74803149606299213" right="0.19685039370078741" top="0.35433070866141736" bottom="0.23622047244094491" header="0.51181102362204722" footer="0.59055118110236227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H46"/>
  <sheetViews>
    <sheetView showGridLines="0" zoomScaleNormal="100" workbookViewId="0">
      <selection activeCell="W23" sqref="W23"/>
    </sheetView>
  </sheetViews>
  <sheetFormatPr defaultColWidth="3.625" defaultRowHeight="13.5"/>
  <cols>
    <col min="1" max="26" width="3.625" style="2" customWidth="1"/>
    <col min="27" max="16384" width="3.625" style="2"/>
  </cols>
  <sheetData>
    <row r="1" spans="1:28" ht="15" customHeight="1">
      <c r="A1" s="1"/>
      <c r="B1" s="1"/>
      <c r="P1" s="185" t="s">
        <v>0</v>
      </c>
      <c r="Q1" s="186"/>
      <c r="R1" s="187"/>
      <c r="S1" s="187"/>
      <c r="T1" s="187"/>
      <c r="U1" s="187"/>
      <c r="V1" s="187"/>
      <c r="W1" s="187"/>
      <c r="X1" s="187"/>
      <c r="Y1" s="187"/>
      <c r="Z1" s="187"/>
    </row>
    <row r="2" spans="1:28" ht="15" customHeight="1">
      <c r="P2" s="177" t="s">
        <v>1</v>
      </c>
      <c r="Q2" s="177"/>
      <c r="R2" s="178" t="s">
        <v>185</v>
      </c>
      <c r="S2" s="178"/>
      <c r="T2" s="178"/>
      <c r="U2" s="178"/>
      <c r="V2" s="178"/>
      <c r="W2" s="178"/>
      <c r="X2" s="178"/>
      <c r="Y2" s="178"/>
      <c r="Z2" s="178"/>
      <c r="AA2" s="93"/>
      <c r="AB2" s="94"/>
    </row>
    <row r="3" spans="1:28" ht="15" customHeight="1">
      <c r="P3" s="177"/>
      <c r="Q3" s="177"/>
      <c r="R3" s="178" t="s">
        <v>184</v>
      </c>
      <c r="S3" s="178"/>
      <c r="T3" s="178"/>
      <c r="U3" s="178"/>
      <c r="V3" s="178"/>
      <c r="W3" s="178"/>
      <c r="X3" s="178"/>
      <c r="Y3" s="178"/>
      <c r="Z3" s="178"/>
      <c r="AA3" s="93"/>
      <c r="AB3" s="94"/>
    </row>
    <row r="4" spans="1:28" ht="7.5" customHeight="1">
      <c r="S4" s="3"/>
      <c r="T4" s="3"/>
      <c r="U4" s="3"/>
      <c r="V4" s="171"/>
      <c r="W4" s="171"/>
      <c r="X4" s="171"/>
      <c r="Y4" s="171"/>
    </row>
    <row r="5" spans="1:28" ht="13.5" customHeight="1">
      <c r="S5" s="123"/>
      <c r="U5" s="176">
        <v>43891</v>
      </c>
      <c r="V5" s="176"/>
      <c r="W5" s="176"/>
      <c r="X5" s="176"/>
      <c r="Y5" s="176"/>
      <c r="Z5" s="176"/>
    </row>
    <row r="6" spans="1:28" ht="13.5" customHeight="1">
      <c r="S6" s="123"/>
      <c r="U6" s="124"/>
      <c r="V6" s="124"/>
      <c r="W6" s="124"/>
      <c r="X6" s="124"/>
      <c r="Y6" s="124"/>
      <c r="Z6" s="124"/>
    </row>
    <row r="7" spans="1:28" ht="13.5" customHeight="1"/>
    <row r="8" spans="1:28" ht="18.75" customHeight="1">
      <c r="A8" s="173" t="s">
        <v>121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</row>
    <row r="9" spans="1:28" ht="7.5" customHeight="1">
      <c r="A9" s="4"/>
      <c r="B9" s="4"/>
      <c r="C9" s="4"/>
      <c r="D9" s="4"/>
      <c r="E9" s="4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4"/>
      <c r="W9" s="4"/>
      <c r="X9" s="4"/>
      <c r="Y9" s="4"/>
    </row>
    <row r="10" spans="1:28" ht="15">
      <c r="A10" s="126" t="s">
        <v>178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</row>
    <row r="11" spans="1:28" ht="13.5" customHeight="1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</row>
    <row r="12" spans="1:28">
      <c r="A12" s="6" t="s">
        <v>3</v>
      </c>
      <c r="B12" s="6"/>
    </row>
    <row r="14" spans="1:28" s="8" customFormat="1" ht="18" customHeight="1">
      <c r="A14" s="7" t="s">
        <v>4</v>
      </c>
      <c r="B14" s="184" t="s">
        <v>5</v>
      </c>
      <c r="C14" s="184"/>
      <c r="D14" s="184"/>
      <c r="E14" s="184"/>
      <c r="F14" s="184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</row>
    <row r="15" spans="1:28" s="8" customFormat="1" ht="18" customHeight="1">
      <c r="A15" s="7"/>
      <c r="B15" s="7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</row>
    <row r="16" spans="1:28" s="8" customFormat="1" ht="5.25" customHeight="1"/>
    <row r="17" spans="1:34" s="8" customFormat="1" ht="18" customHeight="1">
      <c r="A17" s="7" t="s">
        <v>6</v>
      </c>
      <c r="B17" s="184" t="s">
        <v>7</v>
      </c>
      <c r="C17" s="184"/>
      <c r="D17" s="184"/>
      <c r="E17" s="184"/>
      <c r="F17" s="18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0"/>
    </row>
    <row r="18" spans="1:34" s="8" customFormat="1" ht="5.25" customHeight="1"/>
    <row r="19" spans="1:34" s="8" customFormat="1" ht="18" customHeight="1">
      <c r="A19" s="7" t="s">
        <v>30</v>
      </c>
      <c r="B19" s="184" t="s">
        <v>9</v>
      </c>
      <c r="C19" s="184"/>
      <c r="D19" s="184"/>
      <c r="E19" s="184"/>
      <c r="F19" s="184"/>
      <c r="H19" s="9"/>
      <c r="I19" s="9"/>
      <c r="J19" s="9"/>
      <c r="K19" s="9"/>
      <c r="L19" s="9"/>
      <c r="M19" s="9"/>
      <c r="N19" s="9"/>
      <c r="O19" s="10" t="s">
        <v>10</v>
      </c>
    </row>
    <row r="20" spans="1:34" s="8" customFormat="1" ht="5.25" customHeight="1"/>
    <row r="21" spans="1:34" s="8" customFormat="1" ht="18" customHeight="1">
      <c r="A21" s="23" t="s">
        <v>11</v>
      </c>
      <c r="B21" s="190" t="s">
        <v>31</v>
      </c>
      <c r="C21" s="190"/>
      <c r="D21" s="190"/>
      <c r="E21" s="190"/>
      <c r="F21" s="190"/>
      <c r="G21" s="11"/>
      <c r="H21" s="191"/>
      <c r="I21" s="191"/>
      <c r="J21" s="191"/>
      <c r="K21" s="191"/>
      <c r="L21" s="11" t="s">
        <v>12</v>
      </c>
      <c r="M21" s="11"/>
      <c r="N21" s="11"/>
      <c r="O21" s="11"/>
      <c r="P21" s="11"/>
      <c r="Q21" s="11"/>
      <c r="R21" s="11"/>
      <c r="S21" s="11"/>
      <c r="T21" s="11"/>
      <c r="U21" s="11"/>
    </row>
    <row r="22" spans="1:34" s="8" customFormat="1" ht="5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34" s="8" customFormat="1" ht="18" customHeight="1">
      <c r="A23" s="23" t="s">
        <v>13</v>
      </c>
      <c r="B23" s="190" t="s">
        <v>126</v>
      </c>
      <c r="C23" s="190"/>
      <c r="D23" s="190"/>
      <c r="E23" s="190"/>
      <c r="F23" s="190"/>
      <c r="G23" s="11"/>
      <c r="H23" s="104" t="s">
        <v>44</v>
      </c>
      <c r="I23" s="11"/>
      <c r="J23" s="39"/>
      <c r="K23" s="39"/>
      <c r="L23" s="191"/>
      <c r="M23" s="191"/>
      <c r="N23" s="11" t="s">
        <v>14</v>
      </c>
      <c r="O23" s="11"/>
      <c r="P23" s="11"/>
      <c r="Q23" s="200" t="s">
        <v>47</v>
      </c>
      <c r="R23" s="200"/>
      <c r="S23" s="200"/>
      <c r="T23" s="200"/>
      <c r="U23" s="191"/>
      <c r="V23" s="191"/>
      <c r="W23" s="39" t="s">
        <v>186</v>
      </c>
    </row>
    <row r="24" spans="1:34" s="8" customFormat="1" ht="5.25" customHeight="1">
      <c r="A24" s="23"/>
      <c r="B24" s="2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34" s="8" customFormat="1" ht="18" customHeight="1">
      <c r="A25" s="23" t="s">
        <v>15</v>
      </c>
      <c r="B25" s="190" t="s">
        <v>16</v>
      </c>
      <c r="C25" s="190"/>
      <c r="D25" s="190"/>
      <c r="E25" s="190"/>
      <c r="F25" s="19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34" s="8" customFormat="1" ht="5.2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34" s="8" customFormat="1" ht="20.25" customHeight="1">
      <c r="A27" s="197" t="s">
        <v>107</v>
      </c>
      <c r="B27" s="198"/>
      <c r="C27" s="198"/>
      <c r="D27" s="198"/>
      <c r="E27" s="198"/>
      <c r="F27" s="198"/>
      <c r="G27" s="198"/>
      <c r="H27" s="197" t="s">
        <v>108</v>
      </c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9"/>
      <c r="W27" s="162" t="s">
        <v>19</v>
      </c>
      <c r="X27" s="161"/>
      <c r="Y27" s="161"/>
      <c r="Z27" s="163"/>
    </row>
    <row r="28" spans="1:34" s="8" customFormat="1" ht="21" customHeight="1">
      <c r="A28" s="168" t="s">
        <v>103</v>
      </c>
      <c r="B28" s="84" t="s">
        <v>23</v>
      </c>
      <c r="C28" s="192" t="s">
        <v>44</v>
      </c>
      <c r="D28" s="192"/>
      <c r="E28" s="192"/>
      <c r="F28" s="192"/>
      <c r="G28" s="192"/>
      <c r="H28" s="27" t="s">
        <v>179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193">
        <f>L23*6000*H21</f>
        <v>0</v>
      </c>
      <c r="X28" s="194"/>
      <c r="Y28" s="194"/>
      <c r="Z28" s="195"/>
    </row>
    <row r="29" spans="1:34" s="8" customFormat="1" ht="21" customHeight="1">
      <c r="A29" s="169"/>
      <c r="B29" s="168" t="s">
        <v>82</v>
      </c>
      <c r="C29" s="40" t="s">
        <v>26</v>
      </c>
      <c r="D29" s="196" t="s">
        <v>156</v>
      </c>
      <c r="E29" s="196"/>
      <c r="F29" s="196"/>
      <c r="G29" s="196"/>
      <c r="H29" s="120" t="s">
        <v>180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156">
        <f>(L23*5000*1.1)*H21</f>
        <v>0</v>
      </c>
      <c r="X29" s="157"/>
      <c r="Y29" s="157"/>
      <c r="Z29" s="158"/>
    </row>
    <row r="30" spans="1:34" s="8" customFormat="1" ht="21" customHeight="1">
      <c r="A30" s="169"/>
      <c r="B30" s="169"/>
      <c r="C30" s="43" t="s">
        <v>45</v>
      </c>
      <c r="D30" s="196" t="s">
        <v>46</v>
      </c>
      <c r="E30" s="196"/>
      <c r="F30" s="196"/>
      <c r="G30" s="196"/>
      <c r="H30" s="27" t="s">
        <v>181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156">
        <f>U23*1000*H21</f>
        <v>0</v>
      </c>
      <c r="X30" s="157"/>
      <c r="Y30" s="157"/>
      <c r="Z30" s="158"/>
      <c r="AH30" s="107"/>
    </row>
    <row r="31" spans="1:34" s="8" customFormat="1" ht="21" customHeight="1" thickBot="1">
      <c r="A31" s="170"/>
      <c r="B31" s="170"/>
      <c r="C31" s="40" t="s">
        <v>83</v>
      </c>
      <c r="D31" s="122" t="s">
        <v>20</v>
      </c>
      <c r="E31" s="122"/>
      <c r="F31" s="122"/>
      <c r="G31" s="122"/>
      <c r="H31" s="27" t="s">
        <v>147</v>
      </c>
      <c r="I31" s="28"/>
      <c r="J31" s="28"/>
      <c r="K31" s="105"/>
      <c r="L31" s="105"/>
      <c r="M31" s="105"/>
      <c r="N31" s="105"/>
      <c r="O31" s="105"/>
      <c r="P31" s="105"/>
      <c r="Q31" s="105"/>
      <c r="R31" s="105"/>
      <c r="S31" s="28"/>
      <c r="T31" s="28"/>
      <c r="U31" s="28"/>
      <c r="V31" s="28"/>
      <c r="W31" s="156">
        <f>(W28+W29+W30)*0.2</f>
        <v>0</v>
      </c>
      <c r="X31" s="157"/>
      <c r="Y31" s="157"/>
      <c r="Z31" s="158"/>
    </row>
    <row r="32" spans="1:34" ht="25.5" customHeight="1" thickBot="1">
      <c r="A32" s="85"/>
      <c r="B32" s="202" t="s">
        <v>21</v>
      </c>
      <c r="C32" s="202"/>
      <c r="D32" s="202"/>
      <c r="E32" s="202"/>
      <c r="F32" s="202"/>
      <c r="G32" s="31"/>
      <c r="H32" s="88"/>
      <c r="I32" s="31"/>
      <c r="J32" s="31"/>
      <c r="K32" s="202" t="s">
        <v>110</v>
      </c>
      <c r="L32" s="202"/>
      <c r="M32" s="202"/>
      <c r="N32" s="202"/>
      <c r="O32" s="202"/>
      <c r="P32" s="202"/>
      <c r="Q32" s="202"/>
      <c r="R32" s="202"/>
      <c r="S32" s="31"/>
      <c r="T32" s="31"/>
      <c r="U32" s="31"/>
      <c r="V32" s="30"/>
      <c r="W32" s="89" t="s">
        <v>113</v>
      </c>
      <c r="X32" s="128">
        <f>SUM(W28:Z31)</f>
        <v>0</v>
      </c>
      <c r="Y32" s="128"/>
      <c r="Z32" s="129"/>
    </row>
    <row r="33" spans="1:26" ht="25.5" customHeight="1" thickBot="1">
      <c r="A33" s="88"/>
      <c r="B33" s="202" t="s">
        <v>24</v>
      </c>
      <c r="C33" s="202"/>
      <c r="D33" s="202"/>
      <c r="E33" s="202"/>
      <c r="F33" s="202"/>
      <c r="G33" s="31"/>
      <c r="H33" s="88"/>
      <c r="I33" s="31"/>
      <c r="J33" s="31"/>
      <c r="K33" s="202" t="s">
        <v>111</v>
      </c>
      <c r="L33" s="202"/>
      <c r="M33" s="202"/>
      <c r="N33" s="202"/>
      <c r="O33" s="202"/>
      <c r="P33" s="202"/>
      <c r="Q33" s="202"/>
      <c r="R33" s="202"/>
      <c r="S33" s="31"/>
      <c r="T33" s="31"/>
      <c r="U33" s="31"/>
      <c r="V33" s="30"/>
      <c r="W33" s="89" t="s">
        <v>115</v>
      </c>
      <c r="X33" s="133">
        <f>X32*0.3</f>
        <v>0</v>
      </c>
      <c r="Y33" s="133"/>
      <c r="Z33" s="136"/>
    </row>
    <row r="34" spans="1:26" ht="25.5" customHeight="1" thickBot="1">
      <c r="A34" s="86"/>
      <c r="B34" s="203" t="s">
        <v>27</v>
      </c>
      <c r="C34" s="203"/>
      <c r="D34" s="203"/>
      <c r="E34" s="203"/>
      <c r="F34" s="203"/>
      <c r="G34" s="87"/>
      <c r="H34" s="88"/>
      <c r="I34" s="31"/>
      <c r="J34" s="31"/>
      <c r="K34" s="131" t="s">
        <v>61</v>
      </c>
      <c r="L34" s="131"/>
      <c r="M34" s="131"/>
      <c r="N34" s="131"/>
      <c r="O34" s="131"/>
      <c r="P34" s="131"/>
      <c r="Q34" s="131"/>
      <c r="R34" s="131"/>
      <c r="S34" s="31"/>
      <c r="T34" s="31"/>
      <c r="U34" s="31"/>
      <c r="V34" s="30"/>
      <c r="W34" s="132">
        <f>X32+X33</f>
        <v>0</v>
      </c>
      <c r="X34" s="133"/>
      <c r="Y34" s="133"/>
      <c r="Z34" s="134"/>
    </row>
    <row r="35" spans="1:26" ht="30" customHeight="1" thickBot="1">
      <c r="A35" s="130" t="s">
        <v>65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201"/>
      <c r="W35" s="132">
        <f>W34</f>
        <v>0</v>
      </c>
      <c r="X35" s="133"/>
      <c r="Y35" s="133"/>
      <c r="Z35" s="134"/>
    </row>
    <row r="36" spans="1:26" ht="6" customHeight="1"/>
    <row r="37" spans="1:26" s="8" customFormat="1" ht="18" customHeight="1">
      <c r="A37" s="74" t="s">
        <v>127</v>
      </c>
      <c r="B37" s="74"/>
      <c r="C37" s="7"/>
    </row>
    <row r="38" spans="1:26" s="8" customFormat="1" ht="18" customHeight="1">
      <c r="A38" s="74" t="s">
        <v>172</v>
      </c>
      <c r="B38" s="74"/>
      <c r="C38" s="7"/>
    </row>
    <row r="39" spans="1:26" s="8" customFormat="1" ht="18" customHeight="1">
      <c r="A39" s="74" t="s">
        <v>64</v>
      </c>
      <c r="B39" s="74"/>
      <c r="C39" s="7"/>
    </row>
    <row r="40" spans="1:26" s="8" customFormat="1" ht="18" customHeight="1">
      <c r="C40" s="7"/>
    </row>
    <row r="41" spans="1:26">
      <c r="C41" s="21"/>
    </row>
    <row r="42" spans="1:26">
      <c r="C42" s="21"/>
    </row>
    <row r="43" spans="1:26">
      <c r="C43" s="21"/>
    </row>
    <row r="44" spans="1:26">
      <c r="C44" s="21"/>
    </row>
    <row r="45" spans="1:26">
      <c r="C45" s="21"/>
    </row>
    <row r="46" spans="1:26">
      <c r="C46" s="21"/>
    </row>
  </sheetData>
  <mergeCells count="44">
    <mergeCell ref="A35:V35"/>
    <mergeCell ref="W35:Z35"/>
    <mergeCell ref="U5:Z5"/>
    <mergeCell ref="B33:F33"/>
    <mergeCell ref="K33:R33"/>
    <mergeCell ref="X33:Z33"/>
    <mergeCell ref="B34:F34"/>
    <mergeCell ref="K34:R34"/>
    <mergeCell ref="W34:Z34"/>
    <mergeCell ref="W29:Z29"/>
    <mergeCell ref="D30:G30"/>
    <mergeCell ref="W30:Z30"/>
    <mergeCell ref="W31:Z31"/>
    <mergeCell ref="B32:F32"/>
    <mergeCell ref="K32:R32"/>
    <mergeCell ref="X32:Z32"/>
    <mergeCell ref="U23:V23"/>
    <mergeCell ref="B25:F25"/>
    <mergeCell ref="A27:G27"/>
    <mergeCell ref="H27:V27"/>
    <mergeCell ref="W27:Z27"/>
    <mergeCell ref="Q23:T23"/>
    <mergeCell ref="A28:A31"/>
    <mergeCell ref="C28:G28"/>
    <mergeCell ref="W28:Z28"/>
    <mergeCell ref="B29:B31"/>
    <mergeCell ref="D29:G29"/>
    <mergeCell ref="B19:F19"/>
    <mergeCell ref="B21:F21"/>
    <mergeCell ref="H21:K21"/>
    <mergeCell ref="B23:F23"/>
    <mergeCell ref="L23:M23"/>
    <mergeCell ref="B17:F17"/>
    <mergeCell ref="P1:Q1"/>
    <mergeCell ref="R1:Z1"/>
    <mergeCell ref="P2:Q3"/>
    <mergeCell ref="R2:Z2"/>
    <mergeCell ref="R3:Z3"/>
    <mergeCell ref="V4:Y4"/>
    <mergeCell ref="A8:Y8"/>
    <mergeCell ref="A10:Y10"/>
    <mergeCell ref="B14:F14"/>
    <mergeCell ref="H14:X14"/>
    <mergeCell ref="H15:X15"/>
  </mergeCells>
  <phoneticPr fontId="3"/>
  <pageMargins left="0.74803149606299213" right="0.19685039370078741" top="0.35433070866141736" bottom="0.23622047244094491" header="0.51181102362204722" footer="0.59055118110236227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H46"/>
  <sheetViews>
    <sheetView showGridLines="0" zoomScaleNormal="100" workbookViewId="0">
      <selection activeCell="AH27" sqref="AH27"/>
    </sheetView>
  </sheetViews>
  <sheetFormatPr defaultColWidth="3.625" defaultRowHeight="13.5"/>
  <cols>
    <col min="1" max="26" width="3.625" style="2" customWidth="1"/>
    <col min="27" max="16384" width="3.625" style="2"/>
  </cols>
  <sheetData>
    <row r="1" spans="1:28" ht="15" customHeight="1">
      <c r="A1" s="1"/>
      <c r="B1" s="1"/>
      <c r="P1" s="185" t="s">
        <v>0</v>
      </c>
      <c r="Q1" s="186"/>
      <c r="R1" s="187"/>
      <c r="S1" s="187"/>
      <c r="T1" s="187"/>
      <c r="U1" s="187"/>
      <c r="V1" s="187"/>
      <c r="W1" s="187"/>
      <c r="X1" s="187"/>
      <c r="Y1" s="187"/>
      <c r="Z1" s="187"/>
    </row>
    <row r="2" spans="1:28" ht="15" customHeight="1">
      <c r="P2" s="177" t="s">
        <v>1</v>
      </c>
      <c r="Q2" s="177"/>
      <c r="R2" s="178" t="s">
        <v>185</v>
      </c>
      <c r="S2" s="178"/>
      <c r="T2" s="178"/>
      <c r="U2" s="178"/>
      <c r="V2" s="178"/>
      <c r="W2" s="178"/>
      <c r="X2" s="178"/>
      <c r="Y2" s="178"/>
      <c r="Z2" s="178"/>
      <c r="AA2" s="93"/>
      <c r="AB2" s="94"/>
    </row>
    <row r="3" spans="1:28" ht="15" customHeight="1">
      <c r="P3" s="177"/>
      <c r="Q3" s="177"/>
      <c r="R3" s="178" t="s">
        <v>184</v>
      </c>
      <c r="S3" s="178"/>
      <c r="T3" s="178"/>
      <c r="U3" s="178"/>
      <c r="V3" s="178"/>
      <c r="W3" s="178"/>
      <c r="X3" s="178"/>
      <c r="Y3" s="178"/>
      <c r="Z3" s="178"/>
      <c r="AA3" s="93"/>
      <c r="AB3" s="94"/>
    </row>
    <row r="4" spans="1:28" ht="7.5" customHeight="1">
      <c r="S4" s="3"/>
      <c r="T4" s="3"/>
      <c r="U4" s="3"/>
      <c r="V4" s="171"/>
      <c r="W4" s="171"/>
      <c r="X4" s="171"/>
      <c r="Y4" s="171"/>
    </row>
    <row r="5" spans="1:28" ht="13.5" customHeight="1">
      <c r="S5" s="123"/>
      <c r="U5" s="176">
        <v>43891</v>
      </c>
      <c r="V5" s="176"/>
      <c r="W5" s="176"/>
      <c r="X5" s="176"/>
      <c r="Y5" s="176"/>
      <c r="Z5" s="176"/>
    </row>
    <row r="6" spans="1:28" ht="13.5" customHeight="1">
      <c r="S6" s="123"/>
      <c r="U6" s="124"/>
      <c r="V6" s="124"/>
      <c r="W6" s="124"/>
      <c r="X6" s="124"/>
      <c r="Y6" s="124"/>
      <c r="Z6" s="124"/>
    </row>
    <row r="7" spans="1:28" ht="13.5" customHeight="1"/>
    <row r="8" spans="1:28" ht="18.75" customHeight="1">
      <c r="A8" s="173" t="s">
        <v>121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</row>
    <row r="9" spans="1:28" ht="7.5" customHeight="1">
      <c r="A9" s="4"/>
      <c r="B9" s="4"/>
      <c r="C9" s="4"/>
      <c r="D9" s="4"/>
      <c r="E9" s="4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7"/>
      <c r="V9" s="4"/>
      <c r="W9" s="4"/>
      <c r="X9" s="4"/>
      <c r="Y9" s="4"/>
    </row>
    <row r="10" spans="1:28" ht="15">
      <c r="A10" s="126" t="s">
        <v>68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</row>
    <row r="11" spans="1:28" ht="13.5" customHeigh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112"/>
      <c r="V11" s="50"/>
      <c r="W11" s="50"/>
      <c r="X11" s="50"/>
      <c r="Y11" s="50"/>
    </row>
    <row r="12" spans="1:28">
      <c r="A12" s="6" t="s">
        <v>3</v>
      </c>
      <c r="B12" s="6"/>
    </row>
    <row r="14" spans="1:28" s="8" customFormat="1" ht="18" customHeight="1">
      <c r="A14" s="7" t="s">
        <v>4</v>
      </c>
      <c r="B14" s="184" t="s">
        <v>5</v>
      </c>
      <c r="C14" s="184"/>
      <c r="D14" s="184"/>
      <c r="E14" s="184"/>
      <c r="F14" s="184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</row>
    <row r="15" spans="1:28" s="8" customFormat="1" ht="18" customHeight="1">
      <c r="A15" s="7"/>
      <c r="B15" s="7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</row>
    <row r="16" spans="1:28" s="8" customFormat="1" ht="5.25" customHeight="1"/>
    <row r="17" spans="1:34" s="8" customFormat="1" ht="18" customHeight="1">
      <c r="A17" s="7" t="s">
        <v>29</v>
      </c>
      <c r="B17" s="184" t="s">
        <v>7</v>
      </c>
      <c r="C17" s="184"/>
      <c r="D17" s="184"/>
      <c r="E17" s="184"/>
      <c r="F17" s="18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0"/>
    </row>
    <row r="18" spans="1:34" s="8" customFormat="1" ht="5.25" customHeight="1"/>
    <row r="19" spans="1:34" s="8" customFormat="1" ht="18" customHeight="1">
      <c r="A19" s="7" t="s">
        <v>30</v>
      </c>
      <c r="B19" s="184" t="s">
        <v>9</v>
      </c>
      <c r="C19" s="184"/>
      <c r="D19" s="184"/>
      <c r="E19" s="184"/>
      <c r="F19" s="184"/>
      <c r="H19" s="9"/>
      <c r="I19" s="9"/>
      <c r="J19" s="9"/>
      <c r="K19" s="9"/>
      <c r="L19" s="9"/>
      <c r="M19" s="9"/>
      <c r="N19" s="9"/>
      <c r="O19" s="10" t="s">
        <v>10</v>
      </c>
    </row>
    <row r="20" spans="1:34" s="8" customFormat="1" ht="5.25" customHeight="1"/>
    <row r="21" spans="1:34" s="8" customFormat="1" ht="18" customHeight="1">
      <c r="A21" s="23" t="s">
        <v>11</v>
      </c>
      <c r="B21" s="190" t="s">
        <v>31</v>
      </c>
      <c r="C21" s="190"/>
      <c r="D21" s="190"/>
      <c r="E21" s="190"/>
      <c r="F21" s="190"/>
      <c r="G21" s="11"/>
      <c r="H21" s="191"/>
      <c r="I21" s="191"/>
      <c r="J21" s="191"/>
      <c r="K21" s="191"/>
      <c r="L21" s="11" t="s">
        <v>12</v>
      </c>
      <c r="M21" s="11"/>
      <c r="N21" s="11"/>
      <c r="O21" s="11"/>
      <c r="P21" s="11"/>
      <c r="Q21" s="11"/>
      <c r="R21" s="11"/>
      <c r="S21" s="11"/>
      <c r="T21" s="11"/>
      <c r="U21" s="11"/>
    </row>
    <row r="22" spans="1:34" s="8" customFormat="1" ht="5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34" s="8" customFormat="1" ht="18" customHeight="1">
      <c r="A23" s="23" t="s">
        <v>13</v>
      </c>
      <c r="B23" s="190" t="s">
        <v>126</v>
      </c>
      <c r="C23" s="190"/>
      <c r="D23" s="190"/>
      <c r="E23" s="190"/>
      <c r="F23" s="190"/>
      <c r="G23" s="11"/>
      <c r="H23" s="104" t="s">
        <v>44</v>
      </c>
      <c r="I23" s="11"/>
      <c r="J23" s="39"/>
      <c r="K23" s="39"/>
      <c r="L23" s="191"/>
      <c r="M23" s="191"/>
      <c r="N23" s="11" t="s">
        <v>14</v>
      </c>
      <c r="O23" s="11"/>
      <c r="P23" s="11"/>
      <c r="Q23" s="200" t="s">
        <v>47</v>
      </c>
      <c r="R23" s="200"/>
      <c r="S23" s="200"/>
      <c r="T23" s="200"/>
      <c r="U23" s="191"/>
      <c r="V23" s="191"/>
      <c r="W23" s="39" t="s">
        <v>187</v>
      </c>
    </row>
    <row r="24" spans="1:34" s="8" customFormat="1" ht="5.25" customHeight="1">
      <c r="A24" s="23"/>
      <c r="B24" s="2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34" s="8" customFormat="1" ht="18" customHeight="1">
      <c r="A25" s="23" t="s">
        <v>15</v>
      </c>
      <c r="B25" s="190" t="s">
        <v>16</v>
      </c>
      <c r="C25" s="190"/>
      <c r="D25" s="190"/>
      <c r="E25" s="190"/>
      <c r="F25" s="19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34" s="8" customFormat="1" ht="5.2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34" s="8" customFormat="1" ht="20.25" customHeight="1">
      <c r="A27" s="197" t="s">
        <v>107</v>
      </c>
      <c r="B27" s="198"/>
      <c r="C27" s="198"/>
      <c r="D27" s="198"/>
      <c r="E27" s="198"/>
      <c r="F27" s="198"/>
      <c r="G27" s="198"/>
      <c r="H27" s="197" t="s">
        <v>108</v>
      </c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9"/>
      <c r="W27" s="162" t="s">
        <v>19</v>
      </c>
      <c r="X27" s="161"/>
      <c r="Y27" s="161"/>
      <c r="Z27" s="163"/>
    </row>
    <row r="28" spans="1:34" s="8" customFormat="1" ht="21" customHeight="1">
      <c r="A28" s="168" t="s">
        <v>103</v>
      </c>
      <c r="B28" s="84" t="s">
        <v>105</v>
      </c>
      <c r="C28" s="192" t="s">
        <v>106</v>
      </c>
      <c r="D28" s="192"/>
      <c r="E28" s="192"/>
      <c r="F28" s="192"/>
      <c r="G28" s="192"/>
      <c r="H28" s="27" t="s">
        <v>124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193">
        <f>L23*6000*H21*0.5</f>
        <v>0</v>
      </c>
      <c r="X28" s="194"/>
      <c r="Y28" s="194"/>
      <c r="Z28" s="195"/>
    </row>
    <row r="29" spans="1:34" s="8" customFormat="1" ht="21" customHeight="1">
      <c r="A29" s="169"/>
      <c r="B29" s="168" t="s">
        <v>85</v>
      </c>
      <c r="C29" s="40" t="s">
        <v>32</v>
      </c>
      <c r="D29" s="196" t="s">
        <v>156</v>
      </c>
      <c r="E29" s="196"/>
      <c r="F29" s="196"/>
      <c r="G29" s="196"/>
      <c r="H29" s="120" t="s">
        <v>171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156">
        <f>(L23*5000*1.1)*H21*0.5</f>
        <v>0</v>
      </c>
      <c r="X29" s="157"/>
      <c r="Y29" s="157"/>
      <c r="Z29" s="158"/>
    </row>
    <row r="30" spans="1:34" s="8" customFormat="1" ht="21" customHeight="1">
      <c r="A30" s="169"/>
      <c r="B30" s="169"/>
      <c r="C30" s="43" t="s">
        <v>45</v>
      </c>
      <c r="D30" s="196" t="s">
        <v>46</v>
      </c>
      <c r="E30" s="196"/>
      <c r="F30" s="196"/>
      <c r="G30" s="196"/>
      <c r="H30" s="27" t="s">
        <v>125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156">
        <f>U23*1000*H21*0.5</f>
        <v>0</v>
      </c>
      <c r="X30" s="157"/>
      <c r="Y30" s="157"/>
      <c r="Z30" s="158"/>
      <c r="AH30" s="107"/>
    </row>
    <row r="31" spans="1:34" s="8" customFormat="1" ht="21" customHeight="1" thickBot="1">
      <c r="A31" s="170"/>
      <c r="B31" s="170"/>
      <c r="C31" s="40" t="s">
        <v>144</v>
      </c>
      <c r="D31" s="52" t="s">
        <v>20</v>
      </c>
      <c r="E31" s="52"/>
      <c r="F31" s="52"/>
      <c r="G31" s="52"/>
      <c r="H31" s="27" t="s">
        <v>147</v>
      </c>
      <c r="I31" s="28"/>
      <c r="J31" s="28"/>
      <c r="K31" s="105"/>
      <c r="L31" s="105"/>
      <c r="M31" s="105"/>
      <c r="N31" s="105"/>
      <c r="O31" s="105"/>
      <c r="P31" s="105"/>
      <c r="Q31" s="105"/>
      <c r="R31" s="105"/>
      <c r="S31" s="28"/>
      <c r="T31" s="28"/>
      <c r="U31" s="28"/>
      <c r="V31" s="28"/>
      <c r="W31" s="156">
        <f>(W28+W29+W30)*0.2</f>
        <v>0</v>
      </c>
      <c r="X31" s="157"/>
      <c r="Y31" s="157"/>
      <c r="Z31" s="158"/>
    </row>
    <row r="32" spans="1:34" ht="25.5" customHeight="1" thickBot="1">
      <c r="A32" s="85"/>
      <c r="B32" s="202" t="s">
        <v>99</v>
      </c>
      <c r="C32" s="202"/>
      <c r="D32" s="202"/>
      <c r="E32" s="202"/>
      <c r="F32" s="202"/>
      <c r="G32" s="31"/>
      <c r="H32" s="88"/>
      <c r="I32" s="31"/>
      <c r="J32" s="31"/>
      <c r="K32" s="202" t="s">
        <v>110</v>
      </c>
      <c r="L32" s="202"/>
      <c r="M32" s="202"/>
      <c r="N32" s="202"/>
      <c r="O32" s="202"/>
      <c r="P32" s="202"/>
      <c r="Q32" s="202"/>
      <c r="R32" s="202"/>
      <c r="S32" s="31"/>
      <c r="T32" s="31"/>
      <c r="U32" s="31"/>
      <c r="V32" s="30"/>
      <c r="W32" s="89" t="s">
        <v>113</v>
      </c>
      <c r="X32" s="128">
        <f>SUM(W28:Z31)</f>
        <v>0</v>
      </c>
      <c r="Y32" s="128"/>
      <c r="Z32" s="129"/>
    </row>
    <row r="33" spans="1:26" ht="25.5" customHeight="1" thickBot="1">
      <c r="A33" s="88"/>
      <c r="B33" s="202" t="s">
        <v>100</v>
      </c>
      <c r="C33" s="202"/>
      <c r="D33" s="202"/>
      <c r="E33" s="202"/>
      <c r="F33" s="202"/>
      <c r="G33" s="31"/>
      <c r="H33" s="88"/>
      <c r="I33" s="31"/>
      <c r="J33" s="31"/>
      <c r="K33" s="202" t="s">
        <v>112</v>
      </c>
      <c r="L33" s="202"/>
      <c r="M33" s="202"/>
      <c r="N33" s="202"/>
      <c r="O33" s="202"/>
      <c r="P33" s="202"/>
      <c r="Q33" s="202"/>
      <c r="R33" s="202"/>
      <c r="S33" s="31"/>
      <c r="T33" s="31"/>
      <c r="U33" s="31"/>
      <c r="V33" s="30"/>
      <c r="W33" s="89" t="s">
        <v>115</v>
      </c>
      <c r="X33" s="133">
        <f>X32*0.3</f>
        <v>0</v>
      </c>
      <c r="Y33" s="133"/>
      <c r="Z33" s="136"/>
    </row>
    <row r="34" spans="1:26" ht="25.5" customHeight="1" thickBot="1">
      <c r="A34" s="86"/>
      <c r="B34" s="203" t="s">
        <v>101</v>
      </c>
      <c r="C34" s="203"/>
      <c r="D34" s="203"/>
      <c r="E34" s="203"/>
      <c r="F34" s="203"/>
      <c r="G34" s="87"/>
      <c r="H34" s="88"/>
      <c r="I34" s="31"/>
      <c r="J34" s="31"/>
      <c r="K34" s="131" t="s">
        <v>102</v>
      </c>
      <c r="L34" s="131"/>
      <c r="M34" s="131"/>
      <c r="N34" s="131"/>
      <c r="O34" s="131"/>
      <c r="P34" s="131"/>
      <c r="Q34" s="131"/>
      <c r="R34" s="131"/>
      <c r="S34" s="31"/>
      <c r="T34" s="31"/>
      <c r="U34" s="31"/>
      <c r="V34" s="30"/>
      <c r="W34" s="132">
        <f>X32+X33</f>
        <v>0</v>
      </c>
      <c r="X34" s="133"/>
      <c r="Y34" s="133"/>
      <c r="Z34" s="134"/>
    </row>
    <row r="35" spans="1:26" ht="30" customHeight="1" thickBot="1">
      <c r="A35" s="130" t="s">
        <v>65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201"/>
      <c r="W35" s="132">
        <f>W34</f>
        <v>0</v>
      </c>
      <c r="X35" s="133"/>
      <c r="Y35" s="133"/>
      <c r="Z35" s="134"/>
    </row>
    <row r="36" spans="1:26" ht="6" customHeight="1"/>
    <row r="37" spans="1:26" s="8" customFormat="1" ht="18" customHeight="1">
      <c r="A37" s="74" t="s">
        <v>127</v>
      </c>
      <c r="B37" s="74"/>
      <c r="C37" s="7"/>
    </row>
    <row r="38" spans="1:26" s="8" customFormat="1" ht="18" customHeight="1">
      <c r="A38" s="74" t="s">
        <v>172</v>
      </c>
      <c r="B38" s="74"/>
      <c r="C38" s="7"/>
    </row>
    <row r="39" spans="1:26" s="8" customFormat="1" ht="18" customHeight="1">
      <c r="A39" s="74" t="s">
        <v>64</v>
      </c>
      <c r="B39" s="74"/>
      <c r="C39" s="7"/>
    </row>
    <row r="40" spans="1:26" s="8" customFormat="1" ht="18" customHeight="1">
      <c r="C40" s="7"/>
    </row>
    <row r="41" spans="1:26">
      <c r="C41" s="21"/>
    </row>
    <row r="42" spans="1:26">
      <c r="C42" s="21"/>
    </row>
    <row r="43" spans="1:26">
      <c r="C43" s="21"/>
    </row>
    <row r="44" spans="1:26">
      <c r="C44" s="21"/>
    </row>
    <row r="45" spans="1:26">
      <c r="C45" s="21"/>
    </row>
    <row r="46" spans="1:26">
      <c r="C46" s="21"/>
    </row>
  </sheetData>
  <mergeCells count="44">
    <mergeCell ref="W27:Z27"/>
    <mergeCell ref="Q23:T23"/>
    <mergeCell ref="U23:V23"/>
    <mergeCell ref="K34:R34"/>
    <mergeCell ref="A27:G27"/>
    <mergeCell ref="C28:G28"/>
    <mergeCell ref="D29:G29"/>
    <mergeCell ref="D30:G30"/>
    <mergeCell ref="A28:A31"/>
    <mergeCell ref="B29:B31"/>
    <mergeCell ref="H27:V27"/>
    <mergeCell ref="K32:R32"/>
    <mergeCell ref="K33:R33"/>
    <mergeCell ref="R1:Z1"/>
    <mergeCell ref="P1:Q1"/>
    <mergeCell ref="H14:X14"/>
    <mergeCell ref="H15:X15"/>
    <mergeCell ref="H21:K21"/>
    <mergeCell ref="V4:Y4"/>
    <mergeCell ref="A10:Y10"/>
    <mergeCell ref="P2:Q3"/>
    <mergeCell ref="R3:Z3"/>
    <mergeCell ref="R2:Z2"/>
    <mergeCell ref="B19:F19"/>
    <mergeCell ref="B17:F17"/>
    <mergeCell ref="U5:Z5"/>
    <mergeCell ref="B14:F14"/>
    <mergeCell ref="B21:F21"/>
    <mergeCell ref="W35:Z35"/>
    <mergeCell ref="A8:Y8"/>
    <mergeCell ref="B25:F25"/>
    <mergeCell ref="B23:F23"/>
    <mergeCell ref="W31:Z31"/>
    <mergeCell ref="X32:Z32"/>
    <mergeCell ref="X33:Z33"/>
    <mergeCell ref="L23:M23"/>
    <mergeCell ref="B32:F32"/>
    <mergeCell ref="B33:F33"/>
    <mergeCell ref="B34:F34"/>
    <mergeCell ref="W28:Z28"/>
    <mergeCell ref="A35:V35"/>
    <mergeCell ref="W29:Z29"/>
    <mergeCell ref="W30:Z30"/>
    <mergeCell ref="W34:Z34"/>
  </mergeCells>
  <phoneticPr fontId="3"/>
  <pageMargins left="0.74803149606299213" right="0.19685039370078741" top="0.35433070866141736" bottom="0.23622047244094491" header="0.51181102362204722" footer="0.59055118110236227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B46"/>
  <sheetViews>
    <sheetView showGridLines="0" zoomScaleNormal="100" workbookViewId="0">
      <selection activeCell="AI27" sqref="AI27"/>
    </sheetView>
  </sheetViews>
  <sheetFormatPr defaultColWidth="3.625" defaultRowHeight="13.5"/>
  <cols>
    <col min="1" max="26" width="3.625" style="2" customWidth="1"/>
    <col min="27" max="16384" width="3.625" style="2"/>
  </cols>
  <sheetData>
    <row r="1" spans="1:28" ht="15" customHeight="1">
      <c r="A1" s="1"/>
      <c r="B1" s="1"/>
      <c r="P1" s="185" t="s">
        <v>0</v>
      </c>
      <c r="Q1" s="186"/>
      <c r="R1" s="187"/>
      <c r="S1" s="187"/>
      <c r="T1" s="187"/>
      <c r="U1" s="187"/>
      <c r="V1" s="187"/>
      <c r="W1" s="187"/>
      <c r="X1" s="187"/>
      <c r="Y1" s="187"/>
      <c r="Z1" s="187"/>
    </row>
    <row r="2" spans="1:28" ht="15" customHeight="1">
      <c r="P2" s="177" t="s">
        <v>1</v>
      </c>
      <c r="Q2" s="177"/>
      <c r="R2" s="178" t="s">
        <v>185</v>
      </c>
      <c r="S2" s="178"/>
      <c r="T2" s="178"/>
      <c r="U2" s="178"/>
      <c r="V2" s="178"/>
      <c r="W2" s="178"/>
      <c r="X2" s="178"/>
      <c r="Y2" s="178"/>
      <c r="Z2" s="178"/>
      <c r="AA2" s="102"/>
      <c r="AB2" s="97"/>
    </row>
    <row r="3" spans="1:28" ht="15" customHeight="1">
      <c r="P3" s="177"/>
      <c r="Q3" s="177"/>
      <c r="R3" s="178" t="s">
        <v>184</v>
      </c>
      <c r="S3" s="178"/>
      <c r="T3" s="178"/>
      <c r="U3" s="178"/>
      <c r="V3" s="178"/>
      <c r="W3" s="178"/>
      <c r="X3" s="178"/>
      <c r="Y3" s="178"/>
      <c r="Z3" s="178"/>
      <c r="AA3" s="102"/>
      <c r="AB3" s="97"/>
    </row>
    <row r="4" spans="1:28" ht="7.5" customHeight="1">
      <c r="S4" s="3"/>
      <c r="T4" s="3"/>
      <c r="U4" s="3"/>
      <c r="V4" s="171"/>
      <c r="W4" s="171"/>
      <c r="X4" s="171"/>
      <c r="Y4" s="171"/>
    </row>
    <row r="5" spans="1:28" ht="13.5" customHeight="1">
      <c r="S5" s="123"/>
      <c r="U5" s="176">
        <v>43891</v>
      </c>
      <c r="V5" s="176"/>
      <c r="W5" s="176"/>
      <c r="X5" s="176"/>
      <c r="Y5" s="176"/>
      <c r="Z5" s="176"/>
    </row>
    <row r="6" spans="1:28" ht="13.5" customHeight="1">
      <c r="S6" s="123"/>
      <c r="U6" s="124"/>
      <c r="V6" s="124"/>
      <c r="W6" s="124"/>
      <c r="X6" s="124"/>
      <c r="Y6" s="124"/>
      <c r="Z6" s="124"/>
    </row>
    <row r="7" spans="1:28" ht="13.5" customHeight="1"/>
    <row r="8" spans="1:28" ht="18.75" customHeight="1">
      <c r="A8" s="173" t="s">
        <v>121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</row>
    <row r="9" spans="1:28" ht="7.5" customHeight="1">
      <c r="A9" s="4"/>
      <c r="B9" s="4"/>
      <c r="C9" s="4"/>
      <c r="D9" s="4"/>
      <c r="E9" s="4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7"/>
      <c r="V9" s="4"/>
      <c r="W9" s="4"/>
      <c r="X9" s="4"/>
      <c r="Y9" s="4"/>
    </row>
    <row r="10" spans="1:28" ht="15">
      <c r="A10" s="126" t="s">
        <v>70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</row>
    <row r="11" spans="1:28" ht="13.5" customHeigh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112"/>
      <c r="V11" s="50"/>
      <c r="W11" s="50"/>
      <c r="X11" s="50"/>
      <c r="Y11" s="50"/>
    </row>
    <row r="12" spans="1:28">
      <c r="A12" s="6" t="s">
        <v>3</v>
      </c>
      <c r="B12" s="6"/>
    </row>
    <row r="14" spans="1:28" s="8" customFormat="1" ht="18" customHeight="1">
      <c r="A14" s="7" t="s">
        <v>4</v>
      </c>
      <c r="B14" s="184" t="s">
        <v>5</v>
      </c>
      <c r="C14" s="184"/>
      <c r="D14" s="184"/>
      <c r="E14" s="184"/>
      <c r="F14" s="184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</row>
    <row r="15" spans="1:28" s="8" customFormat="1" ht="18" customHeight="1">
      <c r="A15" s="7"/>
      <c r="B15" s="7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</row>
    <row r="16" spans="1:28" s="8" customFormat="1" ht="5.25" customHeight="1"/>
    <row r="17" spans="1:26" s="8" customFormat="1" ht="18" customHeight="1">
      <c r="A17" s="7" t="s">
        <v>29</v>
      </c>
      <c r="B17" s="184" t="s">
        <v>7</v>
      </c>
      <c r="C17" s="184"/>
      <c r="D17" s="184"/>
      <c r="E17" s="184"/>
      <c r="F17" s="18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0"/>
    </row>
    <row r="18" spans="1:26" s="8" customFormat="1" ht="5.25" customHeight="1"/>
    <row r="19" spans="1:26" s="8" customFormat="1" ht="18" customHeight="1">
      <c r="A19" s="7" t="s">
        <v>30</v>
      </c>
      <c r="B19" s="184" t="s">
        <v>9</v>
      </c>
      <c r="C19" s="184"/>
      <c r="D19" s="184"/>
      <c r="E19" s="184"/>
      <c r="F19" s="184"/>
      <c r="H19" s="9"/>
      <c r="I19" s="9"/>
      <c r="J19" s="9"/>
      <c r="K19" s="9"/>
      <c r="L19" s="9"/>
      <c r="M19" s="9"/>
      <c r="N19" s="9"/>
      <c r="O19" s="10" t="s">
        <v>10</v>
      </c>
    </row>
    <row r="20" spans="1:26" s="8" customFormat="1" ht="5.25" customHeight="1"/>
    <row r="21" spans="1:26" s="8" customFormat="1" ht="18" customHeight="1">
      <c r="A21" s="23" t="s">
        <v>11</v>
      </c>
      <c r="B21" s="190" t="s">
        <v>31</v>
      </c>
      <c r="C21" s="190"/>
      <c r="D21" s="190"/>
      <c r="E21" s="190"/>
      <c r="F21" s="190"/>
      <c r="G21" s="11"/>
      <c r="H21" s="191"/>
      <c r="I21" s="191"/>
      <c r="J21" s="191"/>
      <c r="K21" s="191"/>
      <c r="L21" s="11" t="s">
        <v>12</v>
      </c>
      <c r="M21" s="11"/>
      <c r="N21" s="11"/>
      <c r="O21" s="11"/>
      <c r="P21" s="11"/>
      <c r="Q21" s="11"/>
      <c r="R21" s="11"/>
      <c r="S21" s="11"/>
      <c r="T21" s="11"/>
      <c r="U21" s="11"/>
    </row>
    <row r="22" spans="1:26" s="8" customFormat="1" ht="5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6" s="8" customFormat="1" ht="18" customHeight="1">
      <c r="A23" s="23" t="s">
        <v>13</v>
      </c>
      <c r="B23" s="190" t="s">
        <v>126</v>
      </c>
      <c r="C23" s="190"/>
      <c r="D23" s="190"/>
      <c r="E23" s="190"/>
      <c r="F23" s="190"/>
      <c r="G23" s="11"/>
      <c r="H23" s="104" t="s">
        <v>44</v>
      </c>
      <c r="I23" s="11"/>
      <c r="J23" s="39"/>
      <c r="K23" s="39"/>
      <c r="L23" s="191"/>
      <c r="M23" s="191"/>
      <c r="N23" s="11" t="s">
        <v>14</v>
      </c>
      <c r="O23" s="11"/>
      <c r="P23" s="11"/>
      <c r="Q23" s="200" t="s">
        <v>47</v>
      </c>
      <c r="R23" s="200"/>
      <c r="S23" s="200"/>
      <c r="T23" s="200"/>
      <c r="U23" s="191"/>
      <c r="V23" s="191"/>
      <c r="W23" s="39" t="s">
        <v>186</v>
      </c>
    </row>
    <row r="24" spans="1:26" s="8" customFormat="1" ht="5.25" customHeight="1">
      <c r="A24" s="23"/>
      <c r="B24" s="2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1:26" s="8" customFormat="1" ht="18" customHeight="1">
      <c r="A25" s="23" t="s">
        <v>15</v>
      </c>
      <c r="B25" s="190" t="s">
        <v>16</v>
      </c>
      <c r="C25" s="190"/>
      <c r="D25" s="190"/>
      <c r="E25" s="190"/>
      <c r="F25" s="19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6" s="8" customFormat="1" ht="5.2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6" s="8" customFormat="1" ht="20.25" customHeight="1">
      <c r="A27" s="197" t="s">
        <v>107</v>
      </c>
      <c r="B27" s="198"/>
      <c r="C27" s="198"/>
      <c r="D27" s="198"/>
      <c r="E27" s="198"/>
      <c r="F27" s="198"/>
      <c r="G27" s="198"/>
      <c r="H27" s="197" t="s">
        <v>108</v>
      </c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9"/>
      <c r="W27" s="162" t="s">
        <v>19</v>
      </c>
      <c r="X27" s="161"/>
      <c r="Y27" s="161"/>
      <c r="Z27" s="163"/>
    </row>
    <row r="28" spans="1:26" s="8" customFormat="1" ht="21" customHeight="1">
      <c r="A28" s="168" t="s">
        <v>103</v>
      </c>
      <c r="B28" s="84" t="s">
        <v>105</v>
      </c>
      <c r="C28" s="192" t="s">
        <v>106</v>
      </c>
      <c r="D28" s="192"/>
      <c r="E28" s="192"/>
      <c r="F28" s="192"/>
      <c r="G28" s="192"/>
      <c r="H28" s="27" t="s">
        <v>140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193">
        <f>L23*6000*H21*0.25</f>
        <v>0</v>
      </c>
      <c r="X28" s="194"/>
      <c r="Y28" s="194"/>
      <c r="Z28" s="195"/>
    </row>
    <row r="29" spans="1:26" s="8" customFormat="1" ht="21" customHeight="1">
      <c r="A29" s="169"/>
      <c r="B29" s="168" t="s">
        <v>85</v>
      </c>
      <c r="C29" s="40" t="s">
        <v>32</v>
      </c>
      <c r="D29" s="196" t="s">
        <v>156</v>
      </c>
      <c r="E29" s="196"/>
      <c r="F29" s="196"/>
      <c r="G29" s="196"/>
      <c r="H29" s="120" t="s">
        <v>182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156">
        <f>(L23*5000*1.1)*H21*0.25</f>
        <v>0</v>
      </c>
      <c r="X29" s="157"/>
      <c r="Y29" s="157"/>
      <c r="Z29" s="158"/>
    </row>
    <row r="30" spans="1:26" s="8" customFormat="1" ht="21" customHeight="1">
      <c r="A30" s="169"/>
      <c r="B30" s="169"/>
      <c r="C30" s="43" t="s">
        <v>45</v>
      </c>
      <c r="D30" s="196" t="s">
        <v>46</v>
      </c>
      <c r="E30" s="196"/>
      <c r="F30" s="196"/>
      <c r="G30" s="196"/>
      <c r="H30" s="27" t="s">
        <v>109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156">
        <f>U23*1000*H21*0.25</f>
        <v>0</v>
      </c>
      <c r="X30" s="157"/>
      <c r="Y30" s="157"/>
      <c r="Z30" s="158"/>
    </row>
    <row r="31" spans="1:26" s="8" customFormat="1" ht="21" customHeight="1" thickBot="1">
      <c r="A31" s="170"/>
      <c r="B31" s="170"/>
      <c r="C31" s="40" t="s">
        <v>146</v>
      </c>
      <c r="D31" s="52" t="s">
        <v>20</v>
      </c>
      <c r="E31" s="52"/>
      <c r="F31" s="52"/>
      <c r="G31" s="52"/>
      <c r="H31" s="27" t="s">
        <v>148</v>
      </c>
      <c r="I31" s="28"/>
      <c r="J31" s="28"/>
      <c r="K31" s="105"/>
      <c r="L31" s="105"/>
      <c r="M31" s="105"/>
      <c r="N31" s="105"/>
      <c r="O31" s="105"/>
      <c r="P31" s="105"/>
      <c r="Q31" s="105"/>
      <c r="R31" s="105"/>
      <c r="S31" s="28"/>
      <c r="T31" s="28"/>
      <c r="U31" s="28"/>
      <c r="V31" s="28"/>
      <c r="W31" s="156">
        <f>(W28+W29+W30)*0.2</f>
        <v>0</v>
      </c>
      <c r="X31" s="157"/>
      <c r="Y31" s="157"/>
      <c r="Z31" s="158"/>
    </row>
    <row r="32" spans="1:26" ht="25.5" customHeight="1" thickBot="1">
      <c r="A32" s="85"/>
      <c r="B32" s="202" t="s">
        <v>99</v>
      </c>
      <c r="C32" s="202"/>
      <c r="D32" s="202"/>
      <c r="E32" s="202"/>
      <c r="F32" s="202"/>
      <c r="G32" s="31"/>
      <c r="H32" s="88"/>
      <c r="I32" s="31"/>
      <c r="J32" s="31"/>
      <c r="K32" s="202" t="s">
        <v>110</v>
      </c>
      <c r="L32" s="202"/>
      <c r="M32" s="202"/>
      <c r="N32" s="202"/>
      <c r="O32" s="202"/>
      <c r="P32" s="202"/>
      <c r="Q32" s="202"/>
      <c r="R32" s="202"/>
      <c r="S32" s="31"/>
      <c r="T32" s="31"/>
      <c r="U32" s="31"/>
      <c r="V32" s="30"/>
      <c r="W32" s="89" t="s">
        <v>113</v>
      </c>
      <c r="X32" s="128">
        <f>SUM(W28:Z31)</f>
        <v>0</v>
      </c>
      <c r="Y32" s="128"/>
      <c r="Z32" s="129"/>
    </row>
    <row r="33" spans="1:26" ht="25.5" customHeight="1" thickBot="1">
      <c r="A33" s="88"/>
      <c r="B33" s="202" t="s">
        <v>100</v>
      </c>
      <c r="C33" s="202"/>
      <c r="D33" s="202"/>
      <c r="E33" s="202"/>
      <c r="F33" s="202"/>
      <c r="G33" s="31"/>
      <c r="H33" s="88"/>
      <c r="I33" s="31"/>
      <c r="J33" s="31"/>
      <c r="K33" s="202" t="s">
        <v>111</v>
      </c>
      <c r="L33" s="202"/>
      <c r="M33" s="202"/>
      <c r="N33" s="202"/>
      <c r="O33" s="202"/>
      <c r="P33" s="202"/>
      <c r="Q33" s="202"/>
      <c r="R33" s="202"/>
      <c r="S33" s="31"/>
      <c r="T33" s="31"/>
      <c r="U33" s="31"/>
      <c r="V33" s="30"/>
      <c r="W33" s="89" t="s">
        <v>115</v>
      </c>
      <c r="X33" s="133">
        <f>X32*0.3</f>
        <v>0</v>
      </c>
      <c r="Y33" s="133"/>
      <c r="Z33" s="136"/>
    </row>
    <row r="34" spans="1:26" ht="25.5" customHeight="1" thickBot="1">
      <c r="A34" s="86"/>
      <c r="B34" s="203" t="s">
        <v>101</v>
      </c>
      <c r="C34" s="203"/>
      <c r="D34" s="203"/>
      <c r="E34" s="203"/>
      <c r="F34" s="203"/>
      <c r="G34" s="87"/>
      <c r="H34" s="88"/>
      <c r="I34" s="31"/>
      <c r="J34" s="31"/>
      <c r="K34" s="131" t="s">
        <v>102</v>
      </c>
      <c r="L34" s="131"/>
      <c r="M34" s="131"/>
      <c r="N34" s="131"/>
      <c r="O34" s="131"/>
      <c r="P34" s="131"/>
      <c r="Q34" s="131"/>
      <c r="R34" s="131"/>
      <c r="S34" s="31"/>
      <c r="T34" s="31"/>
      <c r="U34" s="31"/>
      <c r="V34" s="30"/>
      <c r="W34" s="132">
        <f>X32+X33</f>
        <v>0</v>
      </c>
      <c r="X34" s="133"/>
      <c r="Y34" s="133"/>
      <c r="Z34" s="134"/>
    </row>
    <row r="35" spans="1:26" ht="30" customHeight="1" thickBot="1">
      <c r="A35" s="130" t="s">
        <v>66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201"/>
      <c r="W35" s="132">
        <f>W34</f>
        <v>0</v>
      </c>
      <c r="X35" s="133"/>
      <c r="Y35" s="133"/>
      <c r="Z35" s="134"/>
    </row>
    <row r="36" spans="1:26" ht="6" customHeight="1"/>
    <row r="37" spans="1:26" s="8" customFormat="1" ht="18" customHeight="1">
      <c r="A37" s="74" t="s">
        <v>127</v>
      </c>
      <c r="B37" s="74"/>
      <c r="C37" s="7"/>
    </row>
    <row r="38" spans="1:26" s="8" customFormat="1" ht="18" customHeight="1">
      <c r="A38" s="74" t="s">
        <v>172</v>
      </c>
      <c r="B38" s="74"/>
      <c r="C38" s="7"/>
    </row>
    <row r="39" spans="1:26" s="8" customFormat="1" ht="18" customHeight="1">
      <c r="A39" s="74" t="s">
        <v>64</v>
      </c>
      <c r="B39" s="74"/>
      <c r="C39" s="7"/>
    </row>
    <row r="40" spans="1:26" s="8" customFormat="1" ht="18" customHeight="1">
      <c r="C40" s="7"/>
    </row>
    <row r="41" spans="1:26">
      <c r="C41" s="21"/>
    </row>
    <row r="42" spans="1:26">
      <c r="C42" s="21"/>
    </row>
    <row r="43" spans="1:26">
      <c r="C43" s="21"/>
    </row>
    <row r="44" spans="1:26">
      <c r="C44" s="21"/>
    </row>
    <row r="45" spans="1:26">
      <c r="C45" s="21"/>
    </row>
    <row r="46" spans="1:26">
      <c r="C46" s="21"/>
    </row>
  </sheetData>
  <mergeCells count="44">
    <mergeCell ref="W27:Z27"/>
    <mergeCell ref="Q23:T23"/>
    <mergeCell ref="U23:V23"/>
    <mergeCell ref="K34:R34"/>
    <mergeCell ref="A27:G27"/>
    <mergeCell ref="C28:G28"/>
    <mergeCell ref="D29:G29"/>
    <mergeCell ref="D30:G30"/>
    <mergeCell ref="A28:A31"/>
    <mergeCell ref="B29:B31"/>
    <mergeCell ref="H27:V27"/>
    <mergeCell ref="K32:R32"/>
    <mergeCell ref="K33:R33"/>
    <mergeCell ref="R1:Z1"/>
    <mergeCell ref="P1:Q1"/>
    <mergeCell ref="H14:X14"/>
    <mergeCell ref="H15:X15"/>
    <mergeCell ref="H21:K21"/>
    <mergeCell ref="V4:Y4"/>
    <mergeCell ref="A10:Y10"/>
    <mergeCell ref="P2:Q3"/>
    <mergeCell ref="R3:Z3"/>
    <mergeCell ref="R2:Z2"/>
    <mergeCell ref="B19:F19"/>
    <mergeCell ref="B17:F17"/>
    <mergeCell ref="U5:Z5"/>
    <mergeCell ref="B14:F14"/>
    <mergeCell ref="B21:F21"/>
    <mergeCell ref="W35:Z35"/>
    <mergeCell ref="A8:Y8"/>
    <mergeCell ref="B25:F25"/>
    <mergeCell ref="B23:F23"/>
    <mergeCell ref="W31:Z31"/>
    <mergeCell ref="X32:Z32"/>
    <mergeCell ref="X33:Z33"/>
    <mergeCell ref="L23:M23"/>
    <mergeCell ref="B32:F32"/>
    <mergeCell ref="B33:F33"/>
    <mergeCell ref="B34:F34"/>
    <mergeCell ref="W28:Z28"/>
    <mergeCell ref="A35:V35"/>
    <mergeCell ref="W29:Z29"/>
    <mergeCell ref="W30:Z30"/>
    <mergeCell ref="W34:Z34"/>
  </mergeCells>
  <phoneticPr fontId="3"/>
  <pageMargins left="0.74803149606299213" right="0.19685039370078741" top="0.35433070866141736" bottom="0.23622047244094491" header="0.51181102362204722" footer="0.59055118110236227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I46"/>
  <sheetViews>
    <sheetView showGridLines="0" zoomScaleNormal="100" workbookViewId="0">
      <selection activeCell="AA21" sqref="AA21"/>
    </sheetView>
  </sheetViews>
  <sheetFormatPr defaultColWidth="3.625" defaultRowHeight="13.5"/>
  <cols>
    <col min="1" max="26" width="3.625" style="2" customWidth="1"/>
    <col min="27" max="16384" width="3.625" style="2"/>
  </cols>
  <sheetData>
    <row r="1" spans="1:26" ht="15" customHeight="1">
      <c r="A1" s="1"/>
      <c r="B1" s="1"/>
      <c r="P1" s="185" t="s">
        <v>0</v>
      </c>
      <c r="Q1" s="186"/>
      <c r="R1" s="187"/>
      <c r="S1" s="187"/>
      <c r="T1" s="187"/>
      <c r="U1" s="187"/>
      <c r="V1" s="187"/>
      <c r="W1" s="187"/>
      <c r="X1" s="187"/>
      <c r="Y1" s="187"/>
      <c r="Z1" s="187"/>
    </row>
    <row r="2" spans="1:26" ht="15" customHeight="1">
      <c r="P2" s="177" t="s">
        <v>1</v>
      </c>
      <c r="Q2" s="177"/>
      <c r="R2" s="178" t="s">
        <v>185</v>
      </c>
      <c r="S2" s="178"/>
      <c r="T2" s="178"/>
      <c r="U2" s="178"/>
      <c r="V2" s="178"/>
      <c r="W2" s="178"/>
      <c r="X2" s="178"/>
      <c r="Y2" s="178"/>
      <c r="Z2" s="178"/>
    </row>
    <row r="3" spans="1:26" ht="15" customHeight="1">
      <c r="P3" s="177"/>
      <c r="Q3" s="177"/>
      <c r="R3" s="178" t="s">
        <v>184</v>
      </c>
      <c r="S3" s="178"/>
      <c r="T3" s="178"/>
      <c r="U3" s="178"/>
      <c r="V3" s="178"/>
      <c r="W3" s="178"/>
      <c r="X3" s="178"/>
      <c r="Y3" s="178"/>
      <c r="Z3" s="178"/>
    </row>
    <row r="4" spans="1:26" ht="7.5" customHeight="1">
      <c r="S4" s="3"/>
      <c r="T4" s="3"/>
      <c r="U4" s="3"/>
      <c r="V4" s="171"/>
      <c r="W4" s="171"/>
      <c r="X4" s="171"/>
      <c r="Y4" s="171"/>
    </row>
    <row r="5" spans="1:26" ht="13.5" customHeight="1">
      <c r="S5" s="123"/>
      <c r="U5" s="176">
        <v>43891</v>
      </c>
      <c r="V5" s="176"/>
      <c r="W5" s="176"/>
      <c r="X5" s="176"/>
      <c r="Y5" s="176"/>
      <c r="Z5" s="176"/>
    </row>
    <row r="6" spans="1:26" ht="13.5" customHeight="1">
      <c r="S6" s="123"/>
      <c r="U6" s="124"/>
      <c r="V6" s="124"/>
      <c r="W6" s="124"/>
      <c r="X6" s="124"/>
      <c r="Y6" s="124"/>
      <c r="Z6" s="124"/>
    </row>
    <row r="7" spans="1:26" ht="13.5" customHeight="1"/>
    <row r="8" spans="1:26" ht="18.75" customHeight="1">
      <c r="A8" s="173" t="s">
        <v>121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</row>
    <row r="9" spans="1:26" ht="7.5" customHeight="1">
      <c r="A9" s="4"/>
      <c r="B9" s="4"/>
      <c r="C9" s="4"/>
      <c r="D9" s="4"/>
      <c r="E9" s="4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7"/>
      <c r="V9" s="4"/>
      <c r="W9" s="4"/>
      <c r="X9" s="4"/>
      <c r="Y9" s="4"/>
    </row>
    <row r="10" spans="1:26" ht="15">
      <c r="A10" s="126" t="s">
        <v>69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</row>
    <row r="11" spans="1:26" ht="13.5" customHeigh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112"/>
      <c r="V11" s="50"/>
      <c r="W11" s="50"/>
      <c r="X11" s="50"/>
      <c r="Y11" s="50"/>
    </row>
    <row r="12" spans="1:26">
      <c r="A12" s="6" t="s">
        <v>3</v>
      </c>
      <c r="B12" s="6"/>
    </row>
    <row r="14" spans="1:26" s="8" customFormat="1" ht="18" customHeight="1">
      <c r="A14" s="7" t="s">
        <v>4</v>
      </c>
      <c r="B14" s="184" t="s">
        <v>5</v>
      </c>
      <c r="C14" s="184"/>
      <c r="D14" s="184"/>
      <c r="E14" s="184"/>
      <c r="F14" s="184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</row>
    <row r="15" spans="1:26" s="8" customFormat="1" ht="18" customHeight="1">
      <c r="A15" s="7"/>
      <c r="B15" s="7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</row>
    <row r="16" spans="1:26" s="8" customFormat="1" ht="5.25" customHeight="1"/>
    <row r="17" spans="1:35" s="8" customFormat="1" ht="18" customHeight="1">
      <c r="A17" s="7" t="s">
        <v>29</v>
      </c>
      <c r="B17" s="184" t="s">
        <v>7</v>
      </c>
      <c r="C17" s="184"/>
      <c r="D17" s="184"/>
      <c r="E17" s="184"/>
      <c r="F17" s="18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0"/>
    </row>
    <row r="18" spans="1:35" s="8" customFormat="1" ht="5.25" customHeight="1"/>
    <row r="19" spans="1:35" s="8" customFormat="1" ht="18" customHeight="1">
      <c r="A19" s="7" t="s">
        <v>30</v>
      </c>
      <c r="B19" s="184" t="s">
        <v>9</v>
      </c>
      <c r="C19" s="184"/>
      <c r="D19" s="184"/>
      <c r="E19" s="184"/>
      <c r="F19" s="184"/>
      <c r="H19" s="9"/>
      <c r="I19" s="9"/>
      <c r="J19" s="9"/>
      <c r="K19" s="9"/>
      <c r="L19" s="9"/>
      <c r="M19" s="9"/>
      <c r="N19" s="9"/>
      <c r="O19" s="10" t="s">
        <v>10</v>
      </c>
    </row>
    <row r="20" spans="1:35" s="8" customFormat="1" ht="5.25" customHeight="1"/>
    <row r="21" spans="1:35" s="8" customFormat="1" ht="18" customHeight="1">
      <c r="A21" s="23" t="s">
        <v>11</v>
      </c>
      <c r="B21" s="190" t="s">
        <v>31</v>
      </c>
      <c r="C21" s="190"/>
      <c r="D21" s="190"/>
      <c r="E21" s="190"/>
      <c r="F21" s="190"/>
      <c r="G21" s="11"/>
      <c r="H21" s="191"/>
      <c r="I21" s="191"/>
      <c r="J21" s="191"/>
      <c r="K21" s="191"/>
      <c r="L21" s="11" t="s">
        <v>12</v>
      </c>
      <c r="M21" s="11"/>
      <c r="N21" s="11"/>
      <c r="O21" s="11"/>
      <c r="P21" s="11"/>
      <c r="Q21" s="11"/>
      <c r="R21" s="11"/>
      <c r="S21" s="11"/>
      <c r="T21" s="11"/>
      <c r="U21" s="11"/>
    </row>
    <row r="22" spans="1:35" s="8" customFormat="1" ht="5.2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35" s="8" customFormat="1" ht="18" customHeight="1">
      <c r="A23" s="23" t="s">
        <v>13</v>
      </c>
      <c r="B23" s="190" t="s">
        <v>126</v>
      </c>
      <c r="C23" s="190"/>
      <c r="D23" s="190"/>
      <c r="E23" s="190"/>
      <c r="F23" s="190"/>
      <c r="G23" s="11"/>
      <c r="H23" s="104" t="s">
        <v>44</v>
      </c>
      <c r="I23" s="11"/>
      <c r="J23" s="39"/>
      <c r="K23" s="39"/>
      <c r="L23" s="191"/>
      <c r="M23" s="191"/>
      <c r="N23" s="11" t="s">
        <v>14</v>
      </c>
      <c r="O23" s="11"/>
      <c r="P23" s="11"/>
      <c r="Q23" s="200" t="s">
        <v>47</v>
      </c>
      <c r="R23" s="200"/>
      <c r="S23" s="200"/>
      <c r="T23" s="200"/>
      <c r="U23" s="191"/>
      <c r="V23" s="191"/>
      <c r="W23" s="39" t="s">
        <v>186</v>
      </c>
      <c r="AG23" s="108"/>
    </row>
    <row r="24" spans="1:35" s="8" customFormat="1" ht="5.25" customHeight="1">
      <c r="A24" s="23"/>
      <c r="B24" s="2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AG24" s="108"/>
    </row>
    <row r="25" spans="1:35" s="8" customFormat="1" ht="18" customHeight="1">
      <c r="A25" s="23" t="s">
        <v>15</v>
      </c>
      <c r="B25" s="190" t="s">
        <v>16</v>
      </c>
      <c r="C25" s="190"/>
      <c r="D25" s="190"/>
      <c r="E25" s="190"/>
      <c r="F25" s="19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35" s="8" customFormat="1" ht="5.2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35" s="8" customFormat="1" ht="20.25" customHeight="1">
      <c r="A27" s="197" t="s">
        <v>107</v>
      </c>
      <c r="B27" s="198"/>
      <c r="C27" s="198"/>
      <c r="D27" s="198"/>
      <c r="E27" s="198"/>
      <c r="F27" s="198"/>
      <c r="G27" s="198"/>
      <c r="H27" s="197" t="s">
        <v>108</v>
      </c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9"/>
      <c r="W27" s="162" t="s">
        <v>19</v>
      </c>
      <c r="X27" s="161"/>
      <c r="Y27" s="161"/>
      <c r="Z27" s="163"/>
    </row>
    <row r="28" spans="1:35" s="8" customFormat="1" ht="21" customHeight="1">
      <c r="A28" s="168" t="s">
        <v>103</v>
      </c>
      <c r="B28" s="84" t="s">
        <v>105</v>
      </c>
      <c r="C28" s="192" t="s">
        <v>106</v>
      </c>
      <c r="D28" s="192"/>
      <c r="E28" s="192"/>
      <c r="F28" s="192"/>
      <c r="G28" s="192"/>
      <c r="H28" s="27" t="s">
        <v>140</v>
      </c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193">
        <f>L23*6000*H21*0.25</f>
        <v>0</v>
      </c>
      <c r="X28" s="194"/>
      <c r="Y28" s="194"/>
      <c r="Z28" s="195"/>
    </row>
    <row r="29" spans="1:35" s="8" customFormat="1" ht="21" customHeight="1">
      <c r="A29" s="169"/>
      <c r="B29" s="168" t="s">
        <v>85</v>
      </c>
      <c r="C29" s="40" t="s">
        <v>32</v>
      </c>
      <c r="D29" s="196" t="s">
        <v>156</v>
      </c>
      <c r="E29" s="196"/>
      <c r="F29" s="196"/>
      <c r="G29" s="196"/>
      <c r="H29" s="120" t="s">
        <v>182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156">
        <f>(L23*5000*1.1)*H21*0.25</f>
        <v>0</v>
      </c>
      <c r="X29" s="157"/>
      <c r="Y29" s="157"/>
      <c r="Z29" s="158"/>
      <c r="AI29" s="108"/>
    </row>
    <row r="30" spans="1:35" s="8" customFormat="1" ht="21" customHeight="1">
      <c r="A30" s="169"/>
      <c r="B30" s="169"/>
      <c r="C30" s="43" t="s">
        <v>45</v>
      </c>
      <c r="D30" s="196" t="s">
        <v>46</v>
      </c>
      <c r="E30" s="196"/>
      <c r="F30" s="196"/>
      <c r="G30" s="196"/>
      <c r="H30" s="27" t="s">
        <v>109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156">
        <f>U23*1000*H21*0.25</f>
        <v>0</v>
      </c>
      <c r="X30" s="157"/>
      <c r="Y30" s="157"/>
      <c r="Z30" s="158"/>
    </row>
    <row r="31" spans="1:35" s="8" customFormat="1" ht="21" customHeight="1" thickBot="1">
      <c r="A31" s="170"/>
      <c r="B31" s="170"/>
      <c r="C31" s="40" t="s">
        <v>145</v>
      </c>
      <c r="D31" s="52" t="s">
        <v>20</v>
      </c>
      <c r="E31" s="52"/>
      <c r="F31" s="52"/>
      <c r="G31" s="52"/>
      <c r="H31" s="27" t="s">
        <v>148</v>
      </c>
      <c r="I31" s="28"/>
      <c r="J31" s="28"/>
      <c r="K31" s="105"/>
      <c r="L31" s="105"/>
      <c r="M31" s="105"/>
      <c r="N31" s="105"/>
      <c r="O31" s="105"/>
      <c r="P31" s="105"/>
      <c r="Q31" s="105"/>
      <c r="R31" s="105"/>
      <c r="S31" s="28"/>
      <c r="T31" s="28"/>
      <c r="U31" s="28"/>
      <c r="V31" s="28"/>
      <c r="W31" s="156">
        <f>(W28+W29+W30)*0.2</f>
        <v>0</v>
      </c>
      <c r="X31" s="157"/>
      <c r="Y31" s="157"/>
      <c r="Z31" s="158"/>
      <c r="AF31" s="92"/>
    </row>
    <row r="32" spans="1:35" ht="25.5" customHeight="1" thickBot="1">
      <c r="A32" s="85"/>
      <c r="B32" s="202" t="s">
        <v>99</v>
      </c>
      <c r="C32" s="202"/>
      <c r="D32" s="202"/>
      <c r="E32" s="202"/>
      <c r="F32" s="202"/>
      <c r="G32" s="31"/>
      <c r="H32" s="88"/>
      <c r="I32" s="31"/>
      <c r="J32" s="31"/>
      <c r="K32" s="202" t="s">
        <v>110</v>
      </c>
      <c r="L32" s="202"/>
      <c r="M32" s="202"/>
      <c r="N32" s="202"/>
      <c r="O32" s="202"/>
      <c r="P32" s="202"/>
      <c r="Q32" s="202"/>
      <c r="R32" s="202"/>
      <c r="S32" s="31"/>
      <c r="T32" s="31"/>
      <c r="U32" s="31"/>
      <c r="V32" s="30"/>
      <c r="W32" s="89" t="s">
        <v>113</v>
      </c>
      <c r="X32" s="128">
        <f>SUM(W28:Z31)</f>
        <v>0</v>
      </c>
      <c r="Y32" s="128"/>
      <c r="Z32" s="129"/>
    </row>
    <row r="33" spans="1:26" ht="25.5" customHeight="1" thickBot="1">
      <c r="A33" s="88"/>
      <c r="B33" s="202" t="s">
        <v>100</v>
      </c>
      <c r="C33" s="202"/>
      <c r="D33" s="202"/>
      <c r="E33" s="202"/>
      <c r="F33" s="202"/>
      <c r="G33" s="31"/>
      <c r="H33" s="88"/>
      <c r="I33" s="31"/>
      <c r="J33" s="31"/>
      <c r="K33" s="202" t="s">
        <v>112</v>
      </c>
      <c r="L33" s="202"/>
      <c r="M33" s="202"/>
      <c r="N33" s="202"/>
      <c r="O33" s="202"/>
      <c r="P33" s="202"/>
      <c r="Q33" s="202"/>
      <c r="R33" s="202"/>
      <c r="S33" s="31"/>
      <c r="T33" s="31"/>
      <c r="U33" s="31"/>
      <c r="V33" s="30"/>
      <c r="W33" s="89" t="s">
        <v>115</v>
      </c>
      <c r="X33" s="133">
        <f>X32*0.3</f>
        <v>0</v>
      </c>
      <c r="Y33" s="133"/>
      <c r="Z33" s="136"/>
    </row>
    <row r="34" spans="1:26" ht="25.5" customHeight="1" thickBot="1">
      <c r="A34" s="86"/>
      <c r="B34" s="203" t="s">
        <v>101</v>
      </c>
      <c r="C34" s="203"/>
      <c r="D34" s="203"/>
      <c r="E34" s="203"/>
      <c r="F34" s="203"/>
      <c r="G34" s="87"/>
      <c r="H34" s="88"/>
      <c r="I34" s="31"/>
      <c r="J34" s="31"/>
      <c r="K34" s="131" t="s">
        <v>102</v>
      </c>
      <c r="L34" s="131"/>
      <c r="M34" s="131"/>
      <c r="N34" s="131"/>
      <c r="O34" s="131"/>
      <c r="P34" s="131"/>
      <c r="Q34" s="131"/>
      <c r="R34" s="131"/>
      <c r="S34" s="31"/>
      <c r="T34" s="31"/>
      <c r="U34" s="31"/>
      <c r="V34" s="30"/>
      <c r="W34" s="132">
        <f>X32+X33</f>
        <v>0</v>
      </c>
      <c r="X34" s="133"/>
      <c r="Y34" s="133"/>
      <c r="Z34" s="134"/>
    </row>
    <row r="35" spans="1:26" ht="30" customHeight="1" thickBot="1">
      <c r="A35" s="130" t="s">
        <v>67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201"/>
      <c r="W35" s="132">
        <f>W34</f>
        <v>0</v>
      </c>
      <c r="X35" s="133"/>
      <c r="Y35" s="133"/>
      <c r="Z35" s="134"/>
    </row>
    <row r="36" spans="1:26" ht="6" customHeight="1"/>
    <row r="37" spans="1:26" s="8" customFormat="1" ht="18" customHeight="1">
      <c r="A37" s="74" t="s">
        <v>127</v>
      </c>
      <c r="B37" s="74"/>
      <c r="C37" s="7"/>
    </row>
    <row r="38" spans="1:26" s="8" customFormat="1" ht="18" customHeight="1">
      <c r="A38" s="74" t="s">
        <v>172</v>
      </c>
      <c r="B38" s="74"/>
      <c r="C38" s="7"/>
    </row>
    <row r="39" spans="1:26" s="8" customFormat="1" ht="18" customHeight="1">
      <c r="A39" s="74" t="s">
        <v>64</v>
      </c>
      <c r="B39" s="74"/>
      <c r="C39" s="7"/>
    </row>
    <row r="40" spans="1:26" s="8" customFormat="1" ht="18" customHeight="1">
      <c r="C40" s="7"/>
    </row>
    <row r="41" spans="1:26">
      <c r="C41" s="21"/>
    </row>
    <row r="42" spans="1:26">
      <c r="C42" s="21"/>
    </row>
    <row r="43" spans="1:26">
      <c r="C43" s="21"/>
    </row>
    <row r="44" spans="1:26">
      <c r="C44" s="21"/>
    </row>
    <row r="45" spans="1:26">
      <c r="C45" s="21"/>
    </row>
    <row r="46" spans="1:26">
      <c r="C46" s="21"/>
    </row>
  </sheetData>
  <mergeCells count="44">
    <mergeCell ref="W27:Z27"/>
    <mergeCell ref="Q23:T23"/>
    <mergeCell ref="U23:V23"/>
    <mergeCell ref="K34:R34"/>
    <mergeCell ref="A27:G27"/>
    <mergeCell ref="C28:G28"/>
    <mergeCell ref="D29:G29"/>
    <mergeCell ref="D30:G30"/>
    <mergeCell ref="A28:A31"/>
    <mergeCell ref="B29:B31"/>
    <mergeCell ref="H27:V27"/>
    <mergeCell ref="K32:R32"/>
    <mergeCell ref="K33:R33"/>
    <mergeCell ref="R1:Z1"/>
    <mergeCell ref="P1:Q1"/>
    <mergeCell ref="H14:X14"/>
    <mergeCell ref="H15:X15"/>
    <mergeCell ref="H21:K21"/>
    <mergeCell ref="V4:Y4"/>
    <mergeCell ref="A10:Y10"/>
    <mergeCell ref="P2:Q3"/>
    <mergeCell ref="R3:Z3"/>
    <mergeCell ref="R2:Z2"/>
    <mergeCell ref="B19:F19"/>
    <mergeCell ref="B17:F17"/>
    <mergeCell ref="U5:Z5"/>
    <mergeCell ref="B14:F14"/>
    <mergeCell ref="B21:F21"/>
    <mergeCell ref="W35:Z35"/>
    <mergeCell ref="A8:Y8"/>
    <mergeCell ref="B25:F25"/>
    <mergeCell ref="B23:F23"/>
    <mergeCell ref="W31:Z31"/>
    <mergeCell ref="X32:Z32"/>
    <mergeCell ref="X33:Z33"/>
    <mergeCell ref="L23:M23"/>
    <mergeCell ref="B32:F32"/>
    <mergeCell ref="B33:F33"/>
    <mergeCell ref="B34:F34"/>
    <mergeCell ref="W28:Z28"/>
    <mergeCell ref="A35:V35"/>
    <mergeCell ref="W29:Z29"/>
    <mergeCell ref="W30:Z30"/>
    <mergeCell ref="W34:Z34"/>
  </mergeCells>
  <phoneticPr fontId="3"/>
  <pageMargins left="0.74803149606299213" right="0.19685039370078741" top="0.35433070866141736" bottom="0.23622047244094491" header="0.51181102362204722" footer="0.59055118110236227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契約単位（初年度）</vt:lpstr>
      <vt:lpstr>契約単位（2年以降・年度更新）</vt:lpstr>
      <vt:lpstr>契約単位（契約終了後のモニタリング費)</vt:lpstr>
      <vt:lpstr>契約単位（生存調査)</vt:lpstr>
      <vt:lpstr>契約単位（特殊対応)</vt:lpstr>
      <vt:lpstr>症例単位_初回契約時提出用</vt:lpstr>
      <vt:lpstr>症例単位Ⅰ期</vt:lpstr>
      <vt:lpstr>症例単位Ⅱ期</vt:lpstr>
      <vt:lpstr>症例単位Ⅲ期</vt:lpstr>
      <vt:lpstr>脱落症例（症例ごと）</vt:lpstr>
      <vt:lpstr>症例単位(負担軽減経費)</vt:lpstr>
      <vt:lpstr>'契約単位（契約終了後のモニタリング費)'!Print_Area</vt:lpstr>
      <vt:lpstr>'契約単位（初年度）'!Print_Area</vt:lpstr>
      <vt:lpstr>'契約単位（生存調査)'!Print_Area</vt:lpstr>
      <vt:lpstr>'契約単位（特殊対応)'!Print_Area</vt:lpstr>
      <vt:lpstr>'症例単位(負担軽減経費)'!Print_Area</vt:lpstr>
      <vt:lpstr>症例単位_初回契約時提出用!Print_Area</vt:lpstr>
      <vt:lpstr>症例単位Ⅰ期!Print_Area</vt:lpstr>
      <vt:lpstr>症例単位Ⅱ期!Print_Area</vt:lpstr>
      <vt:lpstr>'脱落症例（症例ごと）'!Print_Area</vt:lpstr>
    </vt:vector>
  </TitlesOfParts>
  <Company>高知大学医学部附属病院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KMS</dc:creator>
  <cp:lastModifiedBy>土居 明日佳</cp:lastModifiedBy>
  <cp:lastPrinted>2020-02-19T01:08:12Z</cp:lastPrinted>
  <dcterms:created xsi:type="dcterms:W3CDTF">2018-08-30T03:45:14Z</dcterms:created>
  <dcterms:modified xsi:type="dcterms:W3CDTF">2020-08-17T06:36:42Z</dcterms:modified>
</cp:coreProperties>
</file>