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pnetap01a\share$\Z0000078 新）サイトマネジメント部門\!!!電子原本授受＆管理\SOP・算定要領_改訂準備\算定要領、ポイント表、経費算定書\経費算定書\"/>
    </mc:Choice>
  </mc:AlternateContent>
  <bookViews>
    <workbookView xWindow="28680" yWindow="-120" windowWidth="29040" windowHeight="15720" tabRatio="761"/>
  </bookViews>
  <sheets>
    <sheet name="契約単位（初年度）" sheetId="32" r:id="rId1"/>
    <sheet name="契約単位（年度更新）" sheetId="35" r:id="rId2"/>
    <sheet name="契約単位（発生状況に応じて）" sheetId="36" r:id="rId3"/>
    <sheet name="症例単位_症例登録_1例あたり" sheetId="30" r:id="rId4"/>
    <sheet name="症例単位_症例登録Ⅰ期" sheetId="37" r:id="rId5"/>
    <sheet name="症例単位_症例登録Ⅱ期" sheetId="38" r:id="rId6"/>
    <sheet name="症例単位_症例登録Ⅲ期" sheetId="39" r:id="rId7"/>
    <sheet name="症例単位(負担軽減経費)" sheetId="9" r:id="rId8"/>
    <sheet name="脱落症例（症例ごと）" sheetId="3" r:id="rId9"/>
    <sheet name="症例単位_その他経費" sheetId="41" r:id="rId10"/>
  </sheets>
  <definedNames>
    <definedName name="_xlnm.Print_Area" localSheetId="0">'契約単位（初年度）'!$A$1:$Z$42</definedName>
    <definedName name="_xlnm.Print_Area" localSheetId="1">'契約単位（年度更新）'!$A$1:$Z$42</definedName>
    <definedName name="_xlnm.Print_Area" localSheetId="2">'契約単位（発生状況に応じて）'!$A$1:$Z$44</definedName>
    <definedName name="_xlnm.Print_Area" localSheetId="7">'症例単位(負担軽減経費)'!$A$1:$Z$31</definedName>
    <definedName name="_xlnm.Print_Area" localSheetId="9">症例単位_その他経費!$A$1:$Z$36</definedName>
    <definedName name="_xlnm.Print_Area" localSheetId="3">症例単位_症例登録_1例あたり!$A$1:$Z$35</definedName>
    <definedName name="_xlnm.Print_Area" localSheetId="4">症例単位_症例登録Ⅰ期!$A$1:$Z$35</definedName>
    <definedName name="_xlnm.Print_Area" localSheetId="5">症例単位_症例登録Ⅱ期!$A$1:$Z$35</definedName>
    <definedName name="_xlnm.Print_Area" localSheetId="6">症例単位_症例登録Ⅲ期!$A$1:$Z$35</definedName>
    <definedName name="_xlnm.Print_Area" localSheetId="8">'脱落症例（症例ごと）'!$A$1:$Z$32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9" l="1"/>
  <c r="W25" i="38"/>
  <c r="W24" i="38"/>
  <c r="W23" i="38"/>
  <c r="W25" i="37"/>
  <c r="W24" i="37"/>
  <c r="W23" i="37"/>
  <c r="W25" i="30"/>
  <c r="W24" i="30"/>
  <c r="W23" i="30"/>
  <c r="W30" i="36"/>
  <c r="W26" i="32"/>
  <c r="W26" i="37" l="1"/>
  <c r="X27" i="37" s="1"/>
  <c r="X28" i="37" s="1"/>
  <c r="W29" i="37" s="1"/>
  <c r="W26" i="38"/>
  <c r="X27" i="38" s="1"/>
  <c r="W26" i="30"/>
  <c r="X27" i="30" s="1"/>
  <c r="V23" i="9"/>
  <c r="W24" i="9" s="1"/>
  <c r="W26" i="41"/>
  <c r="W25" i="41"/>
  <c r="W24" i="41"/>
  <c r="X28" i="38" l="1"/>
  <c r="W29" i="38" s="1"/>
  <c r="X28" i="30"/>
  <c r="W29" i="30" s="1"/>
  <c r="W27" i="41"/>
  <c r="X28" i="41" s="1"/>
  <c r="W25" i="9"/>
  <c r="V26" i="9" s="1"/>
  <c r="W25" i="39"/>
  <c r="W24" i="39"/>
  <c r="W23" i="39"/>
  <c r="W26" i="39" l="1"/>
  <c r="X27" i="39" s="1"/>
  <c r="X29" i="41"/>
  <c r="W30" i="41" s="1"/>
  <c r="W31" i="41" s="1"/>
  <c r="W32" i="32"/>
  <c r="X28" i="39" l="1"/>
  <c r="W29" i="39" s="1"/>
  <c r="W30" i="39" s="1"/>
  <c r="W32" i="35"/>
  <c r="W30" i="38" l="1"/>
  <c r="W33" i="36"/>
  <c r="W34" i="36"/>
  <c r="W32" i="36"/>
  <c r="W31" i="36"/>
  <c r="X37" i="36" l="1"/>
  <c r="W36" i="36"/>
  <c r="W28" i="35"/>
  <c r="W34" i="35" s="1"/>
  <c r="X35" i="35" s="1"/>
  <c r="X36" i="35" s="1"/>
  <c r="W37" i="35" s="1"/>
  <c r="W28" i="32"/>
  <c r="W34" i="32" s="1"/>
  <c r="X35" i="32" s="1"/>
  <c r="X36" i="32" l="1"/>
  <c r="W37" i="32" s="1"/>
  <c r="X38" i="36"/>
  <c r="W39" i="36" s="1"/>
  <c r="W40" i="36" s="1"/>
  <c r="W30" i="37"/>
  <c r="V23" i="3"/>
  <c r="V22" i="3"/>
  <c r="V24" i="3" l="1"/>
  <c r="X25" i="3" s="1"/>
  <c r="W38" i="35"/>
  <c r="W38" i="32"/>
  <c r="X26" i="3" l="1"/>
  <c r="V27" i="3" s="1"/>
  <c r="U6" i="9"/>
  <c r="O17" i="9" l="1"/>
  <c r="M17" i="9"/>
  <c r="W30" i="30" l="1"/>
  <c r="V27" i="9" l="1"/>
  <c r="V28" i="3" l="1"/>
</calcChain>
</file>

<file path=xl/comments1.xml><?xml version="1.0" encoding="utf-8"?>
<comments xmlns="http://schemas.openxmlformats.org/spreadsheetml/2006/main">
  <authors>
    <author>土居 明日佳</author>
  </authors>
  <commentList>
    <comment ref="S9" authorId="0" shapeId="0">
      <text>
        <r>
          <rPr>
            <sz val="9"/>
            <color indexed="81"/>
            <rFont val="MS P ゴシック"/>
            <family val="3"/>
            <charset val="128"/>
          </rPr>
          <t xml:space="preserve">西暦で契約締結年度を記入してください。
</t>
        </r>
      </text>
    </comment>
    <comment ref="Z18" authorId="0" shapeId="0">
      <text>
        <r>
          <rPr>
            <sz val="9"/>
            <color indexed="81"/>
            <rFont val="MS P ゴシック"/>
            <family val="3"/>
            <charset val="128"/>
          </rPr>
          <t xml:space="preserve">貸与いただく台数ではなく、機種の数で計上いたします。
</t>
        </r>
      </text>
    </comment>
  </commentList>
</comments>
</file>

<file path=xl/comments2.xml><?xml version="1.0" encoding="utf-8"?>
<comments xmlns="http://schemas.openxmlformats.org/spreadsheetml/2006/main">
  <authors>
    <author>土居 明日佳</author>
  </authors>
  <commentList>
    <comment ref="S9" authorId="0" shapeId="0">
      <text>
        <r>
          <rPr>
            <sz val="9"/>
            <color indexed="81"/>
            <rFont val="MS P ゴシック"/>
            <family val="3"/>
            <charset val="128"/>
          </rPr>
          <t xml:space="preserve">西暦で契約締結年度を記入してください。
</t>
        </r>
      </text>
    </comment>
    <comment ref="L18" authorId="0" shapeId="0">
      <text>
        <r>
          <rPr>
            <sz val="9"/>
            <color indexed="81"/>
            <rFont val="MS P ゴシック"/>
            <family val="3"/>
            <charset val="128"/>
          </rPr>
          <t>貸与いただく台数ではなく、機種の数で計上いたします。</t>
        </r>
      </text>
    </comment>
  </commentList>
</comments>
</file>

<file path=xl/comments3.xml><?xml version="1.0" encoding="utf-8"?>
<comments xmlns="http://schemas.openxmlformats.org/spreadsheetml/2006/main">
  <authors>
    <author>土居 明日佳</author>
  </authors>
  <commentList>
    <comment ref="A17" authorId="0" shapeId="0">
      <text>
        <r>
          <rPr>
            <sz val="9"/>
            <color indexed="81"/>
            <rFont val="MS P ゴシック"/>
            <family val="3"/>
            <charset val="128"/>
          </rPr>
          <t>トレーニングがございましたら、所要時間と対象者をお知らせいただけたらと存じます。</t>
        </r>
      </text>
    </comment>
  </commentList>
</comments>
</file>

<file path=xl/comments4.xml><?xml version="1.0" encoding="utf-8"?>
<comments xmlns="http://schemas.openxmlformats.org/spreadsheetml/2006/main">
  <authors>
    <author>土居 明日佳</author>
  </authors>
  <commentList>
    <comment ref="K17" authorId="0" shapeId="0">
      <text>
        <r>
          <rPr>
            <sz val="9"/>
            <color indexed="81"/>
            <rFont val="MS P ゴシック"/>
            <family val="3"/>
            <charset val="128"/>
          </rPr>
          <t>初回契約時に作成する経費算定書（症例単位で算定する経費）は、契約書に記載する1症例あたりの金額の根拠として作成するため、1症例で作成しております。</t>
        </r>
      </text>
    </comment>
  </commentList>
</comments>
</file>

<file path=xl/comments5.xml><?xml version="1.0" encoding="utf-8"?>
<comments xmlns="http://schemas.openxmlformats.org/spreadsheetml/2006/main">
  <authors>
    <author>土居 明日佳</author>
  </authors>
  <commentList>
    <comment ref="U6" authorId="0" shapeId="0">
      <text>
        <r>
          <rPr>
            <sz val="9"/>
            <color indexed="81"/>
            <rFont val="MS P ゴシック"/>
            <family val="3"/>
            <charset val="128"/>
          </rPr>
          <t>関数あり</t>
        </r>
      </text>
    </comment>
  </commentList>
</comments>
</file>

<file path=xl/sharedStrings.xml><?xml version="1.0" encoding="utf-8"?>
<sst xmlns="http://schemas.openxmlformats.org/spreadsheetml/2006/main" count="549" uniqueCount="184">
  <si>
    <t>整理番号</t>
    <rPh sb="0" eb="2">
      <t>セイリ</t>
    </rPh>
    <rPh sb="2" eb="4">
      <t>バンゴウ</t>
    </rPh>
    <phoneticPr fontId="3"/>
  </si>
  <si>
    <t>区分</t>
    <rPh sb="0" eb="2">
      <t>クブン</t>
    </rPh>
    <phoneticPr fontId="3"/>
  </si>
  <si>
    <t>病　院　長　　殿　</t>
    <rPh sb="0" eb="1">
      <t>ヤマイ</t>
    </rPh>
    <rPh sb="2" eb="3">
      <t>イン</t>
    </rPh>
    <rPh sb="4" eb="5">
      <t>チョウ</t>
    </rPh>
    <rPh sb="7" eb="8">
      <t>ドノ</t>
    </rPh>
    <phoneticPr fontId="3"/>
  </si>
  <si>
    <t>治験課題名</t>
    <rPh sb="0" eb="2">
      <t>チケン</t>
    </rPh>
    <rPh sb="2" eb="4">
      <t>カダイ</t>
    </rPh>
    <rPh sb="4" eb="5">
      <t>メイ</t>
    </rPh>
    <phoneticPr fontId="3"/>
  </si>
  <si>
    <t>治験依頼者</t>
    <rPh sb="0" eb="2">
      <t>チケン</t>
    </rPh>
    <rPh sb="2" eb="5">
      <t>イライシャ</t>
    </rPh>
    <phoneticPr fontId="3"/>
  </si>
  <si>
    <t>印</t>
    <rPh sb="0" eb="1">
      <t>イン</t>
    </rPh>
    <phoneticPr fontId="3"/>
  </si>
  <si>
    <t>項　　　　　目</t>
    <rPh sb="0" eb="1">
      <t>コウ</t>
    </rPh>
    <rPh sb="6" eb="7">
      <t>メ</t>
    </rPh>
    <phoneticPr fontId="3"/>
  </si>
  <si>
    <t>算出内訳</t>
    <rPh sb="0" eb="2">
      <t>サンシュツ</t>
    </rPh>
    <rPh sb="2" eb="4">
      <t>ウチワケ</t>
    </rPh>
    <phoneticPr fontId="3"/>
  </si>
  <si>
    <t>金　額（円）</t>
    <rPh sb="0" eb="1">
      <t>キン</t>
    </rPh>
    <rPh sb="2" eb="3">
      <t>ガク</t>
    </rPh>
    <rPh sb="4" eb="5">
      <t>エン</t>
    </rPh>
    <phoneticPr fontId="3"/>
  </si>
  <si>
    <t>管理費</t>
    <rPh sb="0" eb="3">
      <t>カンリヒ</t>
    </rPh>
    <phoneticPr fontId="3"/>
  </si>
  <si>
    <t>小計</t>
    <rPh sb="0" eb="2">
      <t>ショウケイ</t>
    </rPh>
    <phoneticPr fontId="3"/>
  </si>
  <si>
    <t>直接経費の合計</t>
    <rPh sb="0" eb="2">
      <t>チョクセツ</t>
    </rPh>
    <rPh sb="2" eb="4">
      <t>ケイヒ</t>
    </rPh>
    <rPh sb="5" eb="7">
      <t>ゴウケイ</t>
    </rPh>
    <phoneticPr fontId="3"/>
  </si>
  <si>
    <t>①</t>
    <phoneticPr fontId="3"/>
  </si>
  <si>
    <t>間接経費</t>
    <rPh sb="0" eb="2">
      <t>カンセツ</t>
    </rPh>
    <rPh sb="2" eb="4">
      <t>ケイヒ</t>
    </rPh>
    <phoneticPr fontId="3"/>
  </si>
  <si>
    <t>上記直接経費の30％</t>
    <rPh sb="0" eb="2">
      <t>ジョウキ</t>
    </rPh>
    <rPh sb="2" eb="4">
      <t>チョクセツ</t>
    </rPh>
    <rPh sb="4" eb="6">
      <t>ケイヒ</t>
    </rPh>
    <phoneticPr fontId="3"/>
  </si>
  <si>
    <t>②</t>
    <phoneticPr fontId="3"/>
  </si>
  <si>
    <t>合計</t>
    <rPh sb="0" eb="2">
      <t>ゴウケイ</t>
    </rPh>
    <phoneticPr fontId="3"/>
  </si>
  <si>
    <t>実施症例数</t>
    <rPh sb="0" eb="2">
      <t>ジッシ</t>
    </rPh>
    <rPh sb="2" eb="5">
      <t>ショウレイスウ</t>
    </rPh>
    <phoneticPr fontId="3"/>
  </si>
  <si>
    <t>直　接　経　費</t>
    <rPh sb="0" eb="1">
      <t>チョク</t>
    </rPh>
    <rPh sb="2" eb="3">
      <t>セッ</t>
    </rPh>
    <rPh sb="4" eb="5">
      <t>ヘ</t>
    </rPh>
    <rPh sb="6" eb="7">
      <t>ヒ</t>
    </rPh>
    <phoneticPr fontId="3"/>
  </si>
  <si>
    <t>臨床試験研究経費</t>
    <rPh sb="0" eb="4">
      <t>リンショウシケン</t>
    </rPh>
    <rPh sb="4" eb="6">
      <t>ケンキュウ</t>
    </rPh>
    <rPh sb="6" eb="8">
      <t>ケイヒ</t>
    </rPh>
    <phoneticPr fontId="3"/>
  </si>
  <si>
    <t>③</t>
    <phoneticPr fontId="3"/>
  </si>
  <si>
    <t>治験薬管理費</t>
    <rPh sb="0" eb="2">
      <t>チケン</t>
    </rPh>
    <rPh sb="2" eb="3">
      <t>ヤク</t>
    </rPh>
    <rPh sb="3" eb="6">
      <t>カンリヒ</t>
    </rPh>
    <phoneticPr fontId="3"/>
  </si>
  <si>
    <t>脱落症例数</t>
    <rPh sb="0" eb="2">
      <t>ダツラク</t>
    </rPh>
    <rPh sb="2" eb="5">
      <t>ショウレイスウ</t>
    </rPh>
    <phoneticPr fontId="3"/>
  </si>
  <si>
    <t>被験者負担軽減経費</t>
    <rPh sb="0" eb="3">
      <t>ヒケンシャ</t>
    </rPh>
    <rPh sb="3" eb="5">
      <t>フタン</t>
    </rPh>
    <rPh sb="5" eb="7">
      <t>ケイゲン</t>
    </rPh>
    <rPh sb="7" eb="9">
      <t>ケイヒ</t>
    </rPh>
    <phoneticPr fontId="3"/>
  </si>
  <si>
    <t>回</t>
    <rPh sb="0" eb="1">
      <t>カイ</t>
    </rPh>
    <phoneticPr fontId="3"/>
  </si>
  <si>
    <t>①×20％</t>
    <phoneticPr fontId="3"/>
  </si>
  <si>
    <t>生存調査対応費</t>
    <rPh sb="0" eb="2">
      <t>セイゾン</t>
    </rPh>
    <rPh sb="2" eb="4">
      <t>チョウサ</t>
    </rPh>
    <rPh sb="4" eb="6">
      <t>タイオウ</t>
    </rPh>
    <rPh sb="6" eb="7">
      <t>ヒ</t>
    </rPh>
    <phoneticPr fontId="3"/>
  </si>
  <si>
    <t>※1　消費税率10％で算定。消費税率に係る法改正がなされた場合はそれに準じて算定する。</t>
    <rPh sb="3" eb="6">
      <t>ショウヒゼイ</t>
    </rPh>
    <rPh sb="6" eb="7">
      <t>リツ</t>
    </rPh>
    <rPh sb="11" eb="13">
      <t>サンテイ</t>
    </rPh>
    <rPh sb="14" eb="17">
      <t>ショウヒゼイ</t>
    </rPh>
    <rPh sb="17" eb="18">
      <t>リツ</t>
    </rPh>
    <rPh sb="19" eb="20">
      <t>カカ</t>
    </rPh>
    <rPh sb="21" eb="24">
      <t>ホウカイセイ</t>
    </rPh>
    <rPh sb="29" eb="31">
      <t>バアイ</t>
    </rPh>
    <rPh sb="35" eb="36">
      <t>ジュン</t>
    </rPh>
    <rPh sb="38" eb="40">
      <t>サンテイ</t>
    </rPh>
    <phoneticPr fontId="3"/>
  </si>
  <si>
    <t>（1）＋（2）</t>
    <phoneticPr fontId="3"/>
  </si>
  <si>
    <t>（1）＋（2）</t>
    <phoneticPr fontId="3"/>
  </si>
  <si>
    <t>（1）＋（2）</t>
    <phoneticPr fontId="3"/>
  </si>
  <si>
    <t>新規審査費</t>
  </si>
  <si>
    <t>審査費</t>
  </si>
  <si>
    <t>CRC経費</t>
  </si>
  <si>
    <t>治験薬管理費</t>
  </si>
  <si>
    <t>謝金</t>
  </si>
  <si>
    <t>⑥</t>
    <phoneticPr fontId="3"/>
  </si>
  <si>
    <t>備品費</t>
  </si>
  <si>
    <t>⑨</t>
    <phoneticPr fontId="3"/>
  </si>
  <si>
    <t>管理費</t>
    <phoneticPr fontId="3"/>
  </si>
  <si>
    <t>管理的経費</t>
    <rPh sb="0" eb="3">
      <t>カンリテキ</t>
    </rPh>
    <rPh sb="3" eb="5">
      <t>ケイヒ</t>
    </rPh>
    <phoneticPr fontId="3"/>
  </si>
  <si>
    <t>④</t>
    <phoneticPr fontId="3"/>
  </si>
  <si>
    <t>⑤</t>
    <phoneticPr fontId="3"/>
  </si>
  <si>
    <t>管理的経費</t>
    <rPh sb="0" eb="3">
      <t>カンリテキ</t>
    </rPh>
    <rPh sb="3" eb="5">
      <t>ケイヒ</t>
    </rPh>
    <phoneticPr fontId="3"/>
  </si>
  <si>
    <t>来院回数</t>
    <rPh sb="0" eb="2">
      <t>ライイン</t>
    </rPh>
    <rPh sb="2" eb="4">
      <t>カイスウ</t>
    </rPh>
    <phoneticPr fontId="3"/>
  </si>
  <si>
    <t>①</t>
    <phoneticPr fontId="3"/>
  </si>
  <si>
    <t>直接経費</t>
    <rPh sb="0" eb="2">
      <t>チョクセツ</t>
    </rPh>
    <rPh sb="2" eb="4">
      <t>ケイヒ</t>
    </rPh>
    <phoneticPr fontId="3"/>
  </si>
  <si>
    <t>①</t>
    <phoneticPr fontId="3"/>
  </si>
  <si>
    <t>項　目</t>
    <rPh sb="0" eb="1">
      <t>コウ</t>
    </rPh>
    <rPh sb="2" eb="3">
      <t>メ</t>
    </rPh>
    <phoneticPr fontId="3"/>
  </si>
  <si>
    <t>算　出　内　訳</t>
    <rPh sb="0" eb="1">
      <t>サン</t>
    </rPh>
    <rPh sb="2" eb="3">
      <t>デ</t>
    </rPh>
    <rPh sb="4" eb="5">
      <t>ウチ</t>
    </rPh>
    <rPh sb="6" eb="7">
      <t>ヤク</t>
    </rPh>
    <phoneticPr fontId="3"/>
  </si>
  <si>
    <t>直接経費の合計</t>
    <phoneticPr fontId="3"/>
  </si>
  <si>
    <t>上記直接経費の30％</t>
    <phoneticPr fontId="3"/>
  </si>
  <si>
    <t>(1)</t>
    <phoneticPr fontId="3"/>
  </si>
  <si>
    <t>(2)</t>
    <phoneticPr fontId="3"/>
  </si>
  <si>
    <t>②</t>
    <phoneticPr fontId="3"/>
  </si>
  <si>
    <t>⑦</t>
    <phoneticPr fontId="3"/>
  </si>
  <si>
    <t>⑧</t>
    <phoneticPr fontId="3"/>
  </si>
  <si>
    <t>⑩</t>
    <phoneticPr fontId="3"/>
  </si>
  <si>
    <t>治験経費算定書</t>
    <rPh sb="0" eb="2">
      <t>チケン</t>
    </rPh>
    <rPh sb="2" eb="4">
      <t>ケイヒ</t>
    </rPh>
    <rPh sb="4" eb="6">
      <t>サンテイ</t>
    </rPh>
    <rPh sb="6" eb="7">
      <t>ショ</t>
    </rPh>
    <phoneticPr fontId="3"/>
  </si>
  <si>
    <t>注2）製造販売後臨床試験の場合は、「治験」を「製造販売後臨床試験」に読み替える。</t>
    <rPh sb="0" eb="1">
      <t>チュウ</t>
    </rPh>
    <rPh sb="3" eb="8">
      <t>セイゾウハンバイゴ</t>
    </rPh>
    <rPh sb="8" eb="10">
      <t>リンショウ</t>
    </rPh>
    <rPh sb="10" eb="12">
      <t>シケン</t>
    </rPh>
    <rPh sb="13" eb="15">
      <t>バアイ</t>
    </rPh>
    <rPh sb="18" eb="20">
      <t>チケン</t>
    </rPh>
    <rPh sb="23" eb="28">
      <t>セイゾウハンバイゴ</t>
    </rPh>
    <rPh sb="28" eb="32">
      <t>リンショウシケン</t>
    </rPh>
    <rPh sb="34" eb="35">
      <t>ヨ</t>
    </rPh>
    <rPh sb="36" eb="37">
      <t>カ</t>
    </rPh>
    <phoneticPr fontId="3"/>
  </si>
  <si>
    <t>40,000円×脱落症例数</t>
    <rPh sb="6" eb="7">
      <t>エン</t>
    </rPh>
    <rPh sb="8" eb="10">
      <t>ダツラク</t>
    </rPh>
    <rPh sb="10" eb="12">
      <t>ショウレイ</t>
    </rPh>
    <rPh sb="12" eb="13">
      <t>カズ</t>
    </rPh>
    <phoneticPr fontId="3"/>
  </si>
  <si>
    <t>CRC経費</t>
    <rPh sb="3" eb="5">
      <t>ケイヒ</t>
    </rPh>
    <phoneticPr fontId="3"/>
  </si>
  <si>
    <t>管理費</t>
    <rPh sb="0" eb="3">
      <t>カンリヒ</t>
    </rPh>
    <phoneticPr fontId="3"/>
  </si>
  <si>
    <t>20,000円×脱落症例数</t>
    <rPh sb="6" eb="7">
      <t>エン</t>
    </rPh>
    <rPh sb="8" eb="10">
      <t>ダツラク</t>
    </rPh>
    <rPh sb="10" eb="12">
      <t>ショウレイ</t>
    </rPh>
    <rPh sb="12" eb="13">
      <t>カズ</t>
    </rPh>
    <phoneticPr fontId="3"/>
  </si>
  <si>
    <t>（①＋②）×20％</t>
    <phoneticPr fontId="3"/>
  </si>
  <si>
    <t>直 接 経 費</t>
    <rPh sb="0" eb="1">
      <t>チョク</t>
    </rPh>
    <rPh sb="2" eb="3">
      <t>セツ</t>
    </rPh>
    <rPh sb="4" eb="5">
      <t>キョウ</t>
    </rPh>
    <rPh sb="6" eb="7">
      <t>ヒ</t>
    </rPh>
    <phoneticPr fontId="3"/>
  </si>
  <si>
    <t>直接経費</t>
    <rPh sb="0" eb="1">
      <t>チョク</t>
    </rPh>
    <rPh sb="1" eb="2">
      <t>セツ</t>
    </rPh>
    <rPh sb="2" eb="3">
      <t>キョウ</t>
    </rPh>
    <rPh sb="3" eb="4">
      <t>ヒ</t>
    </rPh>
    <phoneticPr fontId="3"/>
  </si>
  <si>
    <t>（①＋②＋③）×20％</t>
    <phoneticPr fontId="3"/>
  </si>
  <si>
    <t>年度）】</t>
  </si>
  <si>
    <t>賃金</t>
    <rPh sb="0" eb="2">
      <t>チンギン</t>
    </rPh>
    <phoneticPr fontId="3"/>
  </si>
  <si>
    <t>旅費</t>
    <rPh sb="0" eb="2">
      <t>リョヒ</t>
    </rPh>
    <phoneticPr fontId="3"/>
  </si>
  <si>
    <t>国立大学法人高知大学旅費規則による</t>
    <rPh sb="0" eb="2">
      <t>コクリツ</t>
    </rPh>
    <rPh sb="2" eb="4">
      <t>ダイガク</t>
    </rPh>
    <rPh sb="4" eb="6">
      <t>ホウジン</t>
    </rPh>
    <rPh sb="6" eb="10">
      <t>コウチダイガク</t>
    </rPh>
    <rPh sb="10" eb="12">
      <t>リョヒ</t>
    </rPh>
    <rPh sb="12" eb="14">
      <t>キソク</t>
    </rPh>
    <phoneticPr fontId="3"/>
  </si>
  <si>
    <t>（西暦</t>
    <rPh sb="1" eb="3">
      <t>セイレキ</t>
    </rPh>
    <phoneticPr fontId="3"/>
  </si>
  <si>
    <t>ポイント</t>
    <phoneticPr fontId="3"/>
  </si>
  <si>
    <t>■治験　　□製造販売後臨床試験</t>
    <rPh sb="6" eb="11">
      <t>セイゾウハンバイゴ</t>
    </rPh>
    <rPh sb="11" eb="15">
      <t>リンショウシケン</t>
    </rPh>
    <phoneticPr fontId="3"/>
  </si>
  <si>
    <t>■医薬品　□医療機器　□再生医療等製品</t>
    <rPh sb="6" eb="10">
      <t>イリョウキキ</t>
    </rPh>
    <rPh sb="12" eb="16">
      <t>サイセイイリョウ</t>
    </rPh>
    <rPh sb="16" eb="17">
      <t>トウ</t>
    </rPh>
    <rPh sb="17" eb="19">
      <t>セイヒン</t>
    </rPh>
    <phoneticPr fontId="3"/>
  </si>
  <si>
    <t>初期準備費</t>
    <rPh sb="0" eb="2">
      <t>ショキ</t>
    </rPh>
    <rPh sb="2" eb="4">
      <t>ジュンビ</t>
    </rPh>
    <rPh sb="4" eb="5">
      <t>ヒ</t>
    </rPh>
    <phoneticPr fontId="3"/>
  </si>
  <si>
    <t>検査機器等管理費</t>
    <rPh sb="0" eb="2">
      <t>ケンサ</t>
    </rPh>
    <rPh sb="2" eb="4">
      <t>キキ</t>
    </rPh>
    <rPh sb="4" eb="5">
      <t>トウ</t>
    </rPh>
    <rPh sb="5" eb="8">
      <t>カンリヒ</t>
    </rPh>
    <phoneticPr fontId="3"/>
  </si>
  <si>
    <t>外注検査キット管理費</t>
    <rPh sb="0" eb="2">
      <t>ガイチュウ</t>
    </rPh>
    <rPh sb="2" eb="4">
      <t>ケンサ</t>
    </rPh>
    <rPh sb="7" eb="10">
      <t>カンリヒ</t>
    </rPh>
    <phoneticPr fontId="3"/>
  </si>
  <si>
    <t>⑪</t>
    <phoneticPr fontId="3"/>
  </si>
  <si>
    <t>注1）詳細は高知大学医学部附属病院治験等算定要領を参照する。</t>
    <rPh sb="0" eb="1">
      <t>チュウ</t>
    </rPh>
    <rPh sb="3" eb="5">
      <t>ショウサイ</t>
    </rPh>
    <rPh sb="6" eb="10">
      <t>コウチダイガク</t>
    </rPh>
    <rPh sb="10" eb="12">
      <t>イガク</t>
    </rPh>
    <rPh sb="12" eb="13">
      <t>ブ</t>
    </rPh>
    <rPh sb="13" eb="15">
      <t>フゾク</t>
    </rPh>
    <rPh sb="15" eb="17">
      <t>ビョウイン</t>
    </rPh>
    <rPh sb="17" eb="19">
      <t>チケン</t>
    </rPh>
    <rPh sb="19" eb="20">
      <t>トウ</t>
    </rPh>
    <rPh sb="20" eb="22">
      <t>サンテイ</t>
    </rPh>
    <rPh sb="22" eb="24">
      <t>ヨウリョウ</t>
    </rPh>
    <rPh sb="25" eb="27">
      <t>サンショウ</t>
    </rPh>
    <phoneticPr fontId="3"/>
  </si>
  <si>
    <t>名</t>
    <rPh sb="0" eb="1">
      <t>メイ</t>
    </rPh>
    <phoneticPr fontId="3"/>
  </si>
  <si>
    <t>診療科長</t>
    <rPh sb="0" eb="2">
      <t>シンリョウ</t>
    </rPh>
    <rPh sb="2" eb="4">
      <t>カチョウ</t>
    </rPh>
    <phoneticPr fontId="3"/>
  </si>
  <si>
    <t>目標とする被験者数</t>
    <rPh sb="0" eb="2">
      <t>モクヒョウ</t>
    </rPh>
    <rPh sb="5" eb="9">
      <t>ヒケンシャスウ</t>
    </rPh>
    <phoneticPr fontId="3"/>
  </si>
  <si>
    <t>治験薬管理費Ａポイント数</t>
    <phoneticPr fontId="3"/>
  </si>
  <si>
    <t>□</t>
  </si>
  <si>
    <t>例</t>
    <rPh sb="0" eb="1">
      <t>レイ</t>
    </rPh>
    <phoneticPr fontId="3"/>
  </si>
  <si>
    <t>ポイント</t>
    <phoneticPr fontId="3"/>
  </si>
  <si>
    <t>台</t>
    <rPh sb="0" eb="1">
      <t>ダイ</t>
    </rPh>
    <phoneticPr fontId="3"/>
  </si>
  <si>
    <t>検査機器等貸与数</t>
    <rPh sb="0" eb="2">
      <t>ケンサ</t>
    </rPh>
    <rPh sb="2" eb="4">
      <t>キキ</t>
    </rPh>
    <rPh sb="4" eb="5">
      <t>トウ</t>
    </rPh>
    <rPh sb="5" eb="7">
      <t>タイヨ</t>
    </rPh>
    <rPh sb="7" eb="8">
      <t>スウ</t>
    </rPh>
    <phoneticPr fontId="3"/>
  </si>
  <si>
    <t>治験薬管理費Ａポイント数×1,000円 /契約･年度</t>
    <rPh sb="0" eb="3">
      <t>チケンヤク</t>
    </rPh>
    <rPh sb="3" eb="6">
      <t>カンリヒ</t>
    </rPh>
    <rPh sb="11" eb="12">
      <t>スウ</t>
    </rPh>
    <rPh sb="18" eb="19">
      <t>エン</t>
    </rPh>
    <rPh sb="21" eb="23">
      <t>ケイヤク</t>
    </rPh>
    <rPh sb="24" eb="26">
      <t>ネンド</t>
    </rPh>
    <phoneticPr fontId="3"/>
  </si>
  <si>
    <t>130,000円 /契約</t>
    <rPh sb="10" eb="12">
      <t>ケイヤク</t>
    </rPh>
    <phoneticPr fontId="3"/>
  </si>
  <si>
    <t>100,000円 /契約･年度</t>
    <rPh sb="10" eb="12">
      <t>ケイヤク</t>
    </rPh>
    <rPh sb="13" eb="15">
      <t>ネンド</t>
    </rPh>
    <phoneticPr fontId="3"/>
  </si>
  <si>
    <t>10,000円 /契約･年度</t>
    <rPh sb="6" eb="7">
      <t>エン</t>
    </rPh>
    <phoneticPr fontId="3"/>
  </si>
  <si>
    <t>40,000円 /契約</t>
    <rPh sb="9" eb="11">
      <t>ケイヤク</t>
    </rPh>
    <phoneticPr fontId="3"/>
  </si>
  <si>
    <t>回</t>
    <rPh sb="0" eb="1">
      <t>カイ</t>
    </rPh>
    <phoneticPr fontId="3"/>
  </si>
  <si>
    <t>10,000円×来院回数</t>
    <rPh sb="6" eb="7">
      <t>エン</t>
    </rPh>
    <rPh sb="8" eb="10">
      <t>ライイン</t>
    </rPh>
    <rPh sb="10" eb="12">
      <t>カイスウ</t>
    </rPh>
    <phoneticPr fontId="3"/>
  </si>
  <si>
    <t>症例</t>
    <rPh sb="0" eb="2">
      <t>ショウレイ</t>
    </rPh>
    <phoneticPr fontId="3"/>
  </si>
  <si>
    <t>臨床試験研究経費ポイント数</t>
    <rPh sb="0" eb="4">
      <t>リンショウシケン</t>
    </rPh>
    <rPh sb="4" eb="6">
      <t>ケンキュウ</t>
    </rPh>
    <rPh sb="6" eb="8">
      <t>ケイヒ</t>
    </rPh>
    <rPh sb="12" eb="13">
      <t>スウ</t>
    </rPh>
    <phoneticPr fontId="3"/>
  </si>
  <si>
    <t>治験薬管理費Ｂポイント数</t>
    <phoneticPr fontId="3"/>
  </si>
  <si>
    <t>臨床試験研究経費ポイント数×7,000円×実施症例数</t>
    <rPh sb="0" eb="4">
      <t>リンショウシケン</t>
    </rPh>
    <rPh sb="4" eb="6">
      <t>ケンキュウ</t>
    </rPh>
    <rPh sb="6" eb="8">
      <t>ケイヒ</t>
    </rPh>
    <rPh sb="12" eb="13">
      <t>スウ</t>
    </rPh>
    <rPh sb="19" eb="20">
      <t>エン</t>
    </rPh>
    <rPh sb="21" eb="23">
      <t>ジッシ</t>
    </rPh>
    <rPh sb="23" eb="26">
      <t>ショウレイスウ</t>
    </rPh>
    <phoneticPr fontId="3"/>
  </si>
  <si>
    <r>
      <t>(臨床試験研究経費ポイント数×5,000円＋消費税相当額</t>
    </r>
    <r>
      <rPr>
        <vertAlign val="superscript"/>
        <sz val="9"/>
        <rFont val="ＭＳ 明朝"/>
        <family val="1"/>
        <charset val="128"/>
      </rPr>
      <t>※1</t>
    </r>
    <r>
      <rPr>
        <sz val="9"/>
        <rFont val="ＭＳ 明朝"/>
        <family val="1"/>
        <charset val="128"/>
      </rPr>
      <t>)×実施症例数</t>
    </r>
    <rPh sb="1" eb="5">
      <t>リンショウシケン</t>
    </rPh>
    <rPh sb="5" eb="7">
      <t>ケンキュウ</t>
    </rPh>
    <rPh sb="7" eb="9">
      <t>ケイヒ</t>
    </rPh>
    <rPh sb="13" eb="14">
      <t>スウ</t>
    </rPh>
    <rPh sb="20" eb="21">
      <t>エン</t>
    </rPh>
    <rPh sb="22" eb="25">
      <t>ショウヒゼイ</t>
    </rPh>
    <rPh sb="25" eb="28">
      <t>ソウトウガク</t>
    </rPh>
    <rPh sb="32" eb="34">
      <t>ジッシ</t>
    </rPh>
    <rPh sb="34" eb="37">
      <t>ショウレイスウ</t>
    </rPh>
    <phoneticPr fontId="3"/>
  </si>
  <si>
    <t>治験薬管理費Ｂポイント数×1,000円×実施症例数</t>
    <rPh sb="0" eb="3">
      <t>チケンヤク</t>
    </rPh>
    <rPh sb="3" eb="6">
      <t>カンリヒ</t>
    </rPh>
    <rPh sb="11" eb="12">
      <t>スウ</t>
    </rPh>
    <rPh sb="18" eb="19">
      <t>エン</t>
    </rPh>
    <rPh sb="20" eb="22">
      <t>ジッシ</t>
    </rPh>
    <rPh sb="22" eb="25">
      <t>ショウレイスウ</t>
    </rPh>
    <phoneticPr fontId="3"/>
  </si>
  <si>
    <t>150,000円 /契約</t>
    <rPh sb="10" eb="12">
      <t>ケイヤク</t>
    </rPh>
    <phoneticPr fontId="3"/>
  </si>
  <si>
    <t>120,000円 /契約･年度</t>
    <rPh sb="10" eb="12">
      <t>ケイヤク</t>
    </rPh>
    <rPh sb="13" eb="15">
      <t>ネンド</t>
    </rPh>
    <phoneticPr fontId="3"/>
  </si>
  <si>
    <t>システム利用料</t>
    <rPh sb="4" eb="6">
      <t>リヨウ</t>
    </rPh>
    <rPh sb="6" eb="7">
      <t>リョウ</t>
    </rPh>
    <phoneticPr fontId="3"/>
  </si>
  <si>
    <t>【 契約単位・初回契約時に算定する経費（西暦</t>
    <rPh sb="13" eb="15">
      <t>サンテイ</t>
    </rPh>
    <rPh sb="17" eb="19">
      <t>ケイヒ</t>
    </rPh>
    <rPh sb="20" eb="22">
      <t>セイレキ</t>
    </rPh>
    <phoneticPr fontId="3"/>
  </si>
  <si>
    <t>【 契約単位・年度更新時に算定する経費（西暦</t>
    <rPh sb="7" eb="9">
      <t>ネンド</t>
    </rPh>
    <rPh sb="9" eb="11">
      <t>コウシン</t>
    </rPh>
    <rPh sb="13" eb="15">
      <t>サンテイ</t>
    </rPh>
    <rPh sb="17" eb="19">
      <t>ケイヒ</t>
    </rPh>
    <rPh sb="20" eb="22">
      <t>セイレキ</t>
    </rPh>
    <phoneticPr fontId="3"/>
  </si>
  <si>
    <t>【 契約単位・発生状況に応じて算定する経費 】</t>
    <rPh sb="7" eb="9">
      <t>ハッセイ</t>
    </rPh>
    <rPh sb="9" eb="11">
      <t>ジョウキョウ</t>
    </rPh>
    <rPh sb="12" eb="13">
      <t>オウ</t>
    </rPh>
    <rPh sb="15" eb="17">
      <t>サンテイ</t>
    </rPh>
    <rPh sb="19" eb="21">
      <t>ケイヒ</t>
    </rPh>
    <phoneticPr fontId="3"/>
  </si>
  <si>
    <t>WEB等トレーニング費</t>
    <rPh sb="3" eb="4">
      <t>トウ</t>
    </rPh>
    <rPh sb="10" eb="11">
      <t>ヒ</t>
    </rPh>
    <phoneticPr fontId="3"/>
  </si>
  <si>
    <t>症例ファイル作成費</t>
    <rPh sb="0" eb="2">
      <t>ショウレイ</t>
    </rPh>
    <rPh sb="6" eb="9">
      <t>サクセイヒ</t>
    </rPh>
    <phoneticPr fontId="3"/>
  </si>
  <si>
    <t>なし</t>
    <phoneticPr fontId="3"/>
  </si>
  <si>
    <t>30分以上1時間未満（1名当たり</t>
    <rPh sb="12" eb="13">
      <t>メイ</t>
    </rPh>
    <rPh sb="13" eb="14">
      <t>ア</t>
    </rPh>
    <phoneticPr fontId="3"/>
  </si>
  <si>
    <t>1時間以上1時間30分未満（1名当たり</t>
    <phoneticPr fontId="3"/>
  </si>
  <si>
    <t>1時間30分以上（1名当たり</t>
    <phoneticPr fontId="3"/>
  </si>
  <si>
    <t>円）：</t>
    <rPh sb="0" eb="1">
      <t>エン</t>
    </rPh>
    <phoneticPr fontId="3"/>
  </si>
  <si>
    <r>
      <t>（内訳）</t>
    </r>
    <r>
      <rPr>
        <sz val="11"/>
        <color theme="0" tint="-0.34998626667073579"/>
        <rFont val="ＭＳ 明朝"/>
        <family val="1"/>
        <charset val="128"/>
      </rPr>
      <t>例：△△科医師○名、CRC○名…等</t>
    </r>
    <rPh sb="1" eb="3">
      <t>ウチワケ</t>
    </rPh>
    <phoneticPr fontId="3"/>
  </si>
  <si>
    <t>初回：100,000円＋(10,000円×目標被験者数)</t>
    <rPh sb="0" eb="2">
      <t>ショカイ</t>
    </rPh>
    <rPh sb="10" eb="11">
      <t>エン</t>
    </rPh>
    <rPh sb="19" eb="20">
      <t>エン</t>
    </rPh>
    <rPh sb="21" eb="23">
      <t>モクヒョウ</t>
    </rPh>
    <rPh sb="23" eb="26">
      <t>ヒケンシャ</t>
    </rPh>
    <rPh sb="26" eb="27">
      <t>スウ</t>
    </rPh>
    <phoneticPr fontId="3"/>
  </si>
  <si>
    <t>被験者数追加時：10,000円×追加被験者数</t>
    <rPh sb="0" eb="4">
      <t>ヒケンシャスウ</t>
    </rPh>
    <rPh sb="4" eb="6">
      <t>ツイカ</t>
    </rPh>
    <rPh sb="6" eb="7">
      <t>ジ</t>
    </rPh>
    <rPh sb="16" eb="18">
      <t>ツイカ</t>
    </rPh>
    <phoneticPr fontId="3"/>
  </si>
  <si>
    <t>■</t>
  </si>
  <si>
    <t>契約終了後のモニタリング、監査費用</t>
    <rPh sb="0" eb="2">
      <t>ケイヤク</t>
    </rPh>
    <rPh sb="2" eb="5">
      <t>シュウリョウゴ</t>
    </rPh>
    <rPh sb="13" eb="15">
      <t>カンサ</t>
    </rPh>
    <rPh sb="15" eb="17">
      <t>ヒヨウ</t>
    </rPh>
    <phoneticPr fontId="3"/>
  </si>
  <si>
    <t>③</t>
    <phoneticPr fontId="3"/>
  </si>
  <si>
    <t>あり（目標とする被験者数：</t>
    <rPh sb="3" eb="5">
      <t>モクヒョウ</t>
    </rPh>
    <rPh sb="8" eb="12">
      <t>ヒケンシャスウ</t>
    </rPh>
    <phoneticPr fontId="3"/>
  </si>
  <si>
    <t>あり（追加被験者数：</t>
    <rPh sb="3" eb="5">
      <t>ツイカ</t>
    </rPh>
    <rPh sb="5" eb="9">
      <t>ヒケンシャスウ</t>
    </rPh>
    <phoneticPr fontId="3"/>
  </si>
  <si>
    <t>発生なし</t>
    <rPh sb="0" eb="2">
      <t>ハッセイ</t>
    </rPh>
    <phoneticPr fontId="3"/>
  </si>
  <si>
    <t>発生あり</t>
    <rPh sb="0" eb="2">
      <t>ハッセイ</t>
    </rPh>
    <phoneticPr fontId="3"/>
  </si>
  <si>
    <t>治験実施計画書の大幅な
改訂に係る対応費</t>
    <rPh sb="0" eb="2">
      <t>チケン</t>
    </rPh>
    <rPh sb="2" eb="4">
      <t>ジッシ</t>
    </rPh>
    <rPh sb="4" eb="7">
      <t>ケイカクショ</t>
    </rPh>
    <rPh sb="8" eb="10">
      <t>オオハバ</t>
    </rPh>
    <rPh sb="12" eb="14">
      <t>カイテイ</t>
    </rPh>
    <rPh sb="15" eb="16">
      <t>カカ</t>
    </rPh>
    <rPh sb="17" eb="19">
      <t>タイオウ</t>
    </rPh>
    <rPh sb="19" eb="20">
      <t>ヒ</t>
    </rPh>
    <phoneticPr fontId="3"/>
  </si>
  <si>
    <t>治験実施計画書の大幅な改訂に係る対応費</t>
    <rPh sb="18" eb="19">
      <t>ヒ</t>
    </rPh>
    <phoneticPr fontId="3"/>
  </si>
  <si>
    <t>1回当たり</t>
    <rPh sb="1" eb="2">
      <t>カイ</t>
    </rPh>
    <rPh sb="2" eb="3">
      <t>ア</t>
    </rPh>
    <phoneticPr fontId="3"/>
  </si>
  <si>
    <t>円</t>
    <rPh sb="0" eb="1">
      <t>エン</t>
    </rPh>
    <phoneticPr fontId="3"/>
  </si>
  <si>
    <t>特殊対応費</t>
    <rPh sb="0" eb="2">
      <t>トクシュ</t>
    </rPh>
    <rPh sb="2" eb="5">
      <t>タイオウヒ</t>
    </rPh>
    <phoneticPr fontId="3"/>
  </si>
  <si>
    <t>（詳細を記載）</t>
    <rPh sb="1" eb="3">
      <t>ショウサイ</t>
    </rPh>
    <rPh sb="4" eb="6">
      <t>キサイ</t>
    </rPh>
    <phoneticPr fontId="3"/>
  </si>
  <si>
    <t>（①＋②＋③＋④＋⑤）×20％</t>
    <phoneticPr fontId="3"/>
  </si>
  <si>
    <t>契約単位で算定する経費（発生状況に応じて算定する経費）</t>
    <rPh sb="0" eb="2">
      <t>ケイヤク</t>
    </rPh>
    <rPh sb="2" eb="4">
      <t>タンイ</t>
    </rPh>
    <rPh sb="5" eb="7">
      <t>サンテイ</t>
    </rPh>
    <rPh sb="9" eb="11">
      <t>ケイヒ</t>
    </rPh>
    <rPh sb="12" eb="14">
      <t>ハッセイ</t>
    </rPh>
    <rPh sb="14" eb="16">
      <t>ジョウキョウ</t>
    </rPh>
    <rPh sb="17" eb="18">
      <t>オウ</t>
    </rPh>
    <rPh sb="20" eb="22">
      <t>サンテイ</t>
    </rPh>
    <rPh sb="24" eb="26">
      <t>ケイヒ</t>
    </rPh>
    <phoneticPr fontId="3"/>
  </si>
  <si>
    <t xml:space="preserve">WEB等トレーニング人数×単価 </t>
    <rPh sb="13" eb="15">
      <t>タンカ</t>
    </rPh>
    <phoneticPr fontId="3"/>
  </si>
  <si>
    <t>症例ファイル作成費</t>
    <rPh sb="0" eb="2">
      <t>ショウレイ</t>
    </rPh>
    <rPh sb="6" eb="8">
      <t>サクセイ</t>
    </rPh>
    <rPh sb="8" eb="9">
      <t>ヒ</t>
    </rPh>
    <phoneticPr fontId="3"/>
  </si>
  <si>
    <t>あり</t>
    <phoneticPr fontId="3"/>
  </si>
  <si>
    <t>WEB等トレーニング費</t>
    <phoneticPr fontId="3"/>
  </si>
  <si>
    <t>【 症例単位・症例登録に係る経費】</t>
    <rPh sb="2" eb="4">
      <t>ショウレイ</t>
    </rPh>
    <rPh sb="4" eb="6">
      <t>タンイ</t>
    </rPh>
    <rPh sb="7" eb="9">
      <t>ショウレイ</t>
    </rPh>
    <rPh sb="9" eb="11">
      <t>トウロク</t>
    </rPh>
    <rPh sb="12" eb="13">
      <t>カカ</t>
    </rPh>
    <rPh sb="14" eb="16">
      <t>ケイヒ</t>
    </rPh>
    <phoneticPr fontId="3"/>
  </si>
  <si>
    <t>症例単位・症例登録に係る経費（1症例あたり）</t>
    <rPh sb="0" eb="2">
      <t>ショウレイ</t>
    </rPh>
    <rPh sb="2" eb="4">
      <t>タンイ</t>
    </rPh>
    <rPh sb="5" eb="7">
      <t>ショウレイ</t>
    </rPh>
    <rPh sb="7" eb="9">
      <t>トウロク</t>
    </rPh>
    <rPh sb="10" eb="11">
      <t>カカ</t>
    </rPh>
    <rPh sb="12" eb="14">
      <t>ケイヒ</t>
    </rPh>
    <rPh sb="16" eb="18">
      <t>ショウレイ</t>
    </rPh>
    <phoneticPr fontId="3"/>
  </si>
  <si>
    <t>臨床試験研究経費ポイント数×7,000円×実施症例数×50％</t>
    <rPh sb="0" eb="4">
      <t>リンショウシケン</t>
    </rPh>
    <rPh sb="4" eb="6">
      <t>ケンキュウ</t>
    </rPh>
    <rPh sb="6" eb="8">
      <t>ケイヒ</t>
    </rPh>
    <rPh sb="12" eb="13">
      <t>スウ</t>
    </rPh>
    <rPh sb="19" eb="20">
      <t>エン</t>
    </rPh>
    <rPh sb="21" eb="23">
      <t>ジッシ</t>
    </rPh>
    <rPh sb="23" eb="26">
      <t>ショウレイスウ</t>
    </rPh>
    <phoneticPr fontId="3"/>
  </si>
  <si>
    <t>治験薬管理費Ｂポイント数×1,000円×実施症例数×50％</t>
    <rPh sb="0" eb="3">
      <t>チケンヤク</t>
    </rPh>
    <rPh sb="3" eb="6">
      <t>カンリヒ</t>
    </rPh>
    <rPh sb="11" eb="12">
      <t>スウ</t>
    </rPh>
    <rPh sb="18" eb="19">
      <t>エン</t>
    </rPh>
    <rPh sb="20" eb="22">
      <t>ジッシ</t>
    </rPh>
    <rPh sb="22" eb="25">
      <t>ショウレイスウ</t>
    </rPh>
    <phoneticPr fontId="3"/>
  </si>
  <si>
    <r>
      <t>(臨床試験研究経費ポイント数×5,000円＋消費税相当額</t>
    </r>
    <r>
      <rPr>
        <vertAlign val="superscript"/>
        <sz val="8.5"/>
        <rFont val="ＭＳ 明朝"/>
        <family val="1"/>
        <charset val="128"/>
      </rPr>
      <t>※1</t>
    </r>
    <r>
      <rPr>
        <sz val="8.5"/>
        <rFont val="ＭＳ 明朝"/>
        <family val="1"/>
        <charset val="128"/>
      </rPr>
      <t>)×実施症例数×50％</t>
    </r>
    <rPh sb="1" eb="5">
      <t>リンショウシケン</t>
    </rPh>
    <rPh sb="5" eb="7">
      <t>ケンキュウ</t>
    </rPh>
    <rPh sb="7" eb="9">
      <t>ケイヒ</t>
    </rPh>
    <rPh sb="13" eb="14">
      <t>スウ</t>
    </rPh>
    <rPh sb="20" eb="21">
      <t>エン</t>
    </rPh>
    <rPh sb="22" eb="25">
      <t>ショウヒゼイ</t>
    </rPh>
    <rPh sb="25" eb="28">
      <t>ソウトウガク</t>
    </rPh>
    <rPh sb="32" eb="34">
      <t>ジッシ</t>
    </rPh>
    <rPh sb="34" eb="37">
      <t>ショウレイスウ</t>
    </rPh>
    <phoneticPr fontId="3"/>
  </si>
  <si>
    <t>10,000円×貸与数 /契約･年度</t>
    <rPh sb="8" eb="10">
      <t>タイヨ</t>
    </rPh>
    <rPh sb="10" eb="11">
      <t>スウ</t>
    </rPh>
    <phoneticPr fontId="3"/>
  </si>
  <si>
    <t>⑫</t>
    <phoneticPr fontId="3"/>
  </si>
  <si>
    <t>治験に要する経費（消費税込み）</t>
    <rPh sb="0" eb="2">
      <t>チケン</t>
    </rPh>
    <rPh sb="3" eb="4">
      <t>ヨウ</t>
    </rPh>
    <rPh sb="6" eb="8">
      <t>ケイヒ</t>
    </rPh>
    <rPh sb="9" eb="12">
      <t>ショウヒゼイ</t>
    </rPh>
    <rPh sb="12" eb="13">
      <t>コ</t>
    </rPh>
    <phoneticPr fontId="3"/>
  </si>
  <si>
    <t>検査機器等貸与数</t>
    <phoneticPr fontId="3"/>
  </si>
  <si>
    <t>システム利用月数</t>
    <rPh sb="4" eb="6">
      <t>リヨウ</t>
    </rPh>
    <rPh sb="6" eb="8">
      <t>ツキスウ</t>
    </rPh>
    <phoneticPr fontId="3"/>
  </si>
  <si>
    <t>か月</t>
    <rPh sb="1" eb="2">
      <t>ゲツ</t>
    </rPh>
    <phoneticPr fontId="3"/>
  </si>
  <si>
    <t>120,000円 /契約･年度　※初年度のみ月割</t>
    <rPh sb="10" eb="12">
      <t>ケイヤク</t>
    </rPh>
    <rPh sb="13" eb="15">
      <t>ネンド</t>
    </rPh>
    <rPh sb="17" eb="20">
      <t>ショネンド</t>
    </rPh>
    <rPh sb="22" eb="24">
      <t>ツキワ</t>
    </rPh>
    <phoneticPr fontId="3"/>
  </si>
  <si>
    <t>（①＋②＋③＋④＋⑤＋⑥＋⑦＋⑧＋⑨＋⑩＋⑪の合計）×20％</t>
    <rPh sb="23" eb="25">
      <t>ゴウケイ</t>
    </rPh>
    <phoneticPr fontId="3"/>
  </si>
  <si>
    <t>年度以降）】</t>
    <rPh sb="2" eb="4">
      <t>イコウ</t>
    </rPh>
    <phoneticPr fontId="3"/>
  </si>
  <si>
    <t>治験に要する経費（消費税込み）</t>
    <rPh sb="0" eb="2">
      <t>チケン</t>
    </rPh>
    <rPh sb="3" eb="4">
      <t>ヨウ</t>
    </rPh>
    <rPh sb="6" eb="8">
      <t>ケイヒ</t>
    </rPh>
    <phoneticPr fontId="3"/>
  </si>
  <si>
    <t>注3）表中消費税相当額を加えていない経費については表に記載された金額等に消費税を含む。</t>
    <rPh sb="3" eb="5">
      <t>ヒョウチュウ</t>
    </rPh>
    <rPh sb="5" eb="8">
      <t>ショウヒゼイ</t>
    </rPh>
    <rPh sb="8" eb="10">
      <t>ソウトウ</t>
    </rPh>
    <rPh sb="10" eb="11">
      <t>ガク</t>
    </rPh>
    <rPh sb="12" eb="13">
      <t>クワ</t>
    </rPh>
    <rPh sb="18" eb="20">
      <t>ケイヒ</t>
    </rPh>
    <rPh sb="25" eb="26">
      <t>ヒョウ</t>
    </rPh>
    <rPh sb="27" eb="29">
      <t>キサイ</t>
    </rPh>
    <rPh sb="32" eb="34">
      <t>キンガク</t>
    </rPh>
    <rPh sb="34" eb="35">
      <t>トウ</t>
    </rPh>
    <rPh sb="36" eb="39">
      <t>ショウヒゼイ</t>
    </rPh>
    <rPh sb="40" eb="41">
      <t>フク</t>
    </rPh>
    <phoneticPr fontId="3"/>
  </si>
  <si>
    <t>臨床試験研究経費ポイント数×7,000円×実施症例数×25％</t>
    <rPh sb="0" eb="4">
      <t>リンショウシケン</t>
    </rPh>
    <rPh sb="4" eb="6">
      <t>ケンキュウ</t>
    </rPh>
    <rPh sb="6" eb="8">
      <t>ケイヒ</t>
    </rPh>
    <rPh sb="12" eb="13">
      <t>スウ</t>
    </rPh>
    <rPh sb="19" eb="20">
      <t>エン</t>
    </rPh>
    <rPh sb="21" eb="23">
      <t>ジッシ</t>
    </rPh>
    <rPh sb="23" eb="26">
      <t>ショウレイスウ</t>
    </rPh>
    <phoneticPr fontId="3"/>
  </si>
  <si>
    <r>
      <t>(臨床試験研究経費ポイント数×5,000円＋消費税相当額</t>
    </r>
    <r>
      <rPr>
        <vertAlign val="superscript"/>
        <sz val="8.5"/>
        <rFont val="ＭＳ 明朝"/>
        <family val="1"/>
        <charset val="128"/>
      </rPr>
      <t>※1</t>
    </r>
    <r>
      <rPr>
        <sz val="8.5"/>
        <rFont val="ＭＳ 明朝"/>
        <family val="1"/>
        <charset val="128"/>
      </rPr>
      <t>)×実施症例数×25％</t>
    </r>
    <rPh sb="1" eb="5">
      <t>リンショウシケン</t>
    </rPh>
    <rPh sb="5" eb="7">
      <t>ケンキュウ</t>
    </rPh>
    <rPh sb="7" eb="9">
      <t>ケイヒ</t>
    </rPh>
    <rPh sb="13" eb="14">
      <t>スウ</t>
    </rPh>
    <rPh sb="20" eb="21">
      <t>エン</t>
    </rPh>
    <rPh sb="22" eb="25">
      <t>ショウヒゼイ</t>
    </rPh>
    <rPh sb="25" eb="28">
      <t>ソウトウガク</t>
    </rPh>
    <rPh sb="32" eb="34">
      <t>ジッシ</t>
    </rPh>
    <rPh sb="34" eb="37">
      <t>ショウレイスウ</t>
    </rPh>
    <phoneticPr fontId="3"/>
  </si>
  <si>
    <t>治験薬管理費Ｂポイント数×1,000円×実施症例数×25％</t>
    <rPh sb="0" eb="3">
      <t>チケンヤク</t>
    </rPh>
    <rPh sb="3" eb="6">
      <t>カンリヒ</t>
    </rPh>
    <rPh sb="11" eb="12">
      <t>スウ</t>
    </rPh>
    <rPh sb="18" eb="19">
      <t>エン</t>
    </rPh>
    <rPh sb="20" eb="22">
      <t>ジッシ</t>
    </rPh>
    <rPh sb="22" eb="25">
      <t>ショウレイスウ</t>
    </rPh>
    <phoneticPr fontId="3"/>
  </si>
  <si>
    <t>【 症例単位・症例登録に係る経費（Ⅰ期）】</t>
    <rPh sb="2" eb="4">
      <t>ショウレイ</t>
    </rPh>
    <rPh sb="4" eb="6">
      <t>タンイ</t>
    </rPh>
    <rPh sb="7" eb="9">
      <t>ショウレイ</t>
    </rPh>
    <rPh sb="9" eb="11">
      <t>トウロク</t>
    </rPh>
    <rPh sb="12" eb="13">
      <t>カカ</t>
    </rPh>
    <rPh sb="14" eb="16">
      <t>ケイヒ</t>
    </rPh>
    <rPh sb="18" eb="19">
      <t>キ</t>
    </rPh>
    <phoneticPr fontId="3"/>
  </si>
  <si>
    <t>症例単位・症例登録に係る経費（1症例あたり）（Ⅰ期）</t>
    <rPh sb="0" eb="2">
      <t>ショウレイ</t>
    </rPh>
    <rPh sb="2" eb="4">
      <t>タンイ</t>
    </rPh>
    <rPh sb="5" eb="7">
      <t>ショウレイ</t>
    </rPh>
    <rPh sb="7" eb="9">
      <t>トウロク</t>
    </rPh>
    <rPh sb="10" eb="11">
      <t>カカ</t>
    </rPh>
    <rPh sb="12" eb="14">
      <t>ケイヒ</t>
    </rPh>
    <rPh sb="16" eb="18">
      <t>ショウレイ</t>
    </rPh>
    <rPh sb="24" eb="25">
      <t>キ</t>
    </rPh>
    <phoneticPr fontId="3"/>
  </si>
  <si>
    <t>症例単位・症例登録に係る経費（1症例あたり）（Ⅱ期）</t>
    <rPh sb="0" eb="2">
      <t>ショウレイ</t>
    </rPh>
    <rPh sb="2" eb="4">
      <t>タンイ</t>
    </rPh>
    <rPh sb="5" eb="7">
      <t>ショウレイ</t>
    </rPh>
    <rPh sb="7" eb="9">
      <t>トウロク</t>
    </rPh>
    <rPh sb="10" eb="11">
      <t>カカ</t>
    </rPh>
    <rPh sb="12" eb="14">
      <t>ケイヒ</t>
    </rPh>
    <rPh sb="16" eb="18">
      <t>ショウレイ</t>
    </rPh>
    <rPh sb="24" eb="25">
      <t>キ</t>
    </rPh>
    <phoneticPr fontId="3"/>
  </si>
  <si>
    <t>症例単位・症例登録に係る経費（1症例あたり）（Ⅲ期）</t>
    <rPh sb="0" eb="2">
      <t>ショウレイ</t>
    </rPh>
    <rPh sb="2" eb="4">
      <t>タンイ</t>
    </rPh>
    <rPh sb="5" eb="7">
      <t>ショウレイ</t>
    </rPh>
    <rPh sb="7" eb="9">
      <t>トウロク</t>
    </rPh>
    <rPh sb="10" eb="11">
      <t>カカ</t>
    </rPh>
    <rPh sb="12" eb="14">
      <t>ケイヒ</t>
    </rPh>
    <rPh sb="16" eb="18">
      <t>ショウレイ</t>
    </rPh>
    <rPh sb="24" eb="25">
      <t>キ</t>
    </rPh>
    <phoneticPr fontId="3"/>
  </si>
  <si>
    <t>【 症例単位・症例登録に係る経費（Ⅲ期）】</t>
    <rPh sb="2" eb="4">
      <t>ショウレイ</t>
    </rPh>
    <rPh sb="4" eb="6">
      <t>タンイ</t>
    </rPh>
    <rPh sb="7" eb="9">
      <t>ショウレイ</t>
    </rPh>
    <rPh sb="9" eb="11">
      <t>トウロク</t>
    </rPh>
    <rPh sb="12" eb="13">
      <t>カカ</t>
    </rPh>
    <rPh sb="14" eb="16">
      <t>ケイヒ</t>
    </rPh>
    <rPh sb="18" eb="19">
      <t>キ</t>
    </rPh>
    <phoneticPr fontId="3"/>
  </si>
  <si>
    <t>【 症例単位・症例登録に係る経費（Ⅱ期）】</t>
    <rPh sb="2" eb="4">
      <t>ショウレイ</t>
    </rPh>
    <rPh sb="4" eb="6">
      <t>タンイ</t>
    </rPh>
    <rPh sb="7" eb="9">
      <t>ショウレイ</t>
    </rPh>
    <rPh sb="9" eb="11">
      <t>トウロク</t>
    </rPh>
    <rPh sb="12" eb="13">
      <t>カカ</t>
    </rPh>
    <rPh sb="14" eb="16">
      <t>ケイヒ</t>
    </rPh>
    <rPh sb="18" eb="19">
      <t>キ</t>
    </rPh>
    <phoneticPr fontId="3"/>
  </si>
  <si>
    <t>【 症例単位・その他経費】</t>
    <rPh sb="2" eb="4">
      <t>ショウレイ</t>
    </rPh>
    <rPh sb="4" eb="6">
      <t>タンイ</t>
    </rPh>
    <rPh sb="9" eb="10">
      <t>タ</t>
    </rPh>
    <rPh sb="10" eb="12">
      <t>ケイヒ</t>
    </rPh>
    <phoneticPr fontId="3"/>
  </si>
  <si>
    <t>SAE対応費</t>
    <rPh sb="3" eb="6">
      <t>タイオウヒ</t>
    </rPh>
    <phoneticPr fontId="3"/>
  </si>
  <si>
    <t>（60,000円×＋消費税相当額※1)×対応回数</t>
    <rPh sb="7" eb="8">
      <t>エン</t>
    </rPh>
    <rPh sb="20" eb="22">
      <t>タイオウ</t>
    </rPh>
    <rPh sb="22" eb="23">
      <t>カイ</t>
    </rPh>
    <phoneticPr fontId="3"/>
  </si>
  <si>
    <t>画像提供費</t>
    <phoneticPr fontId="3"/>
  </si>
  <si>
    <t>（20,000円×＋消費税相当額※1)×対応回数</t>
    <rPh sb="7" eb="8">
      <t>エン</t>
    </rPh>
    <rPh sb="20" eb="22">
      <t>タイオウ</t>
    </rPh>
    <rPh sb="22" eb="23">
      <t>カイ</t>
    </rPh>
    <phoneticPr fontId="3"/>
  </si>
  <si>
    <t xml:space="preserve"> 3,000円×提供回数</t>
    <rPh sb="6" eb="7">
      <t>エン</t>
    </rPh>
    <rPh sb="8" eb="10">
      <t>テイキョウ</t>
    </rPh>
    <rPh sb="10" eb="11">
      <t>カイ</t>
    </rPh>
    <phoneticPr fontId="3"/>
  </si>
  <si>
    <t>SAE対応回数</t>
    <rPh sb="3" eb="5">
      <t>タイオウ</t>
    </rPh>
    <rPh sb="5" eb="7">
      <t>カイスウ</t>
    </rPh>
    <phoneticPr fontId="3"/>
  </si>
  <si>
    <t>生存調査対応回数</t>
    <rPh sb="0" eb="2">
      <t>セイゾン</t>
    </rPh>
    <rPh sb="2" eb="4">
      <t>チョウサ</t>
    </rPh>
    <rPh sb="4" eb="6">
      <t>タイオウ</t>
    </rPh>
    <rPh sb="6" eb="8">
      <t>カイスウ</t>
    </rPh>
    <phoneticPr fontId="3"/>
  </si>
  <si>
    <t>画像提供回数</t>
    <rPh sb="0" eb="2">
      <t>ガゾウ</t>
    </rPh>
    <rPh sb="2" eb="4">
      <t>テイキョウ</t>
    </rPh>
    <rPh sb="4" eb="6">
      <t>カイスウ</t>
    </rPh>
    <phoneticPr fontId="3"/>
  </si>
  <si>
    <t xml:space="preserve"> 初回発生</t>
    <rPh sb="1" eb="3">
      <t>ショカイ</t>
    </rPh>
    <rPh sb="3" eb="5">
      <t>ハッセイ</t>
    </rPh>
    <phoneticPr fontId="3"/>
  </si>
  <si>
    <t xml:space="preserve"> 被験者数追加</t>
    <rPh sb="1" eb="5">
      <t>ヒケンシャスウ</t>
    </rPh>
    <rPh sb="5" eb="7">
      <t>ツイカ</t>
    </rPh>
    <phoneticPr fontId="3"/>
  </si>
  <si>
    <t>例）</t>
    <rPh sb="0" eb="1">
      <t>レイ</t>
    </rPh>
    <phoneticPr fontId="3"/>
  </si>
  <si>
    <t>症例単位で算定する経費（負担軽減経費）</t>
    <rPh sb="0" eb="2">
      <t>ショウレイ</t>
    </rPh>
    <rPh sb="2" eb="4">
      <t>タンイ</t>
    </rPh>
    <rPh sb="5" eb="7">
      <t>サンテイ</t>
    </rPh>
    <rPh sb="9" eb="11">
      <t>ケイヒ</t>
    </rPh>
    <rPh sb="12" eb="14">
      <t>フタン</t>
    </rPh>
    <rPh sb="14" eb="16">
      <t>ケイゲン</t>
    </rPh>
    <rPh sb="16" eb="18">
      <t>ケイヒ</t>
    </rPh>
    <phoneticPr fontId="3"/>
  </si>
  <si>
    <t>契約単位で算定する経費（初回契約時に算定する経費）</t>
    <rPh sb="0" eb="2">
      <t>ケイヤク</t>
    </rPh>
    <rPh sb="2" eb="4">
      <t>タンイ</t>
    </rPh>
    <rPh sb="5" eb="7">
      <t>サンテイ</t>
    </rPh>
    <rPh sb="9" eb="11">
      <t>ケイヒ</t>
    </rPh>
    <rPh sb="12" eb="14">
      <t>ショカイ</t>
    </rPh>
    <rPh sb="14" eb="16">
      <t>ケイヤク</t>
    </rPh>
    <rPh sb="16" eb="17">
      <t>ジ</t>
    </rPh>
    <rPh sb="18" eb="20">
      <t>サンテイ</t>
    </rPh>
    <rPh sb="22" eb="24">
      <t>ケイヒ</t>
    </rPh>
    <phoneticPr fontId="3"/>
  </si>
  <si>
    <t>契約単位で算定する経費（年度更新時に算定する経費）</t>
    <rPh sb="0" eb="2">
      <t>ケイヤク</t>
    </rPh>
    <rPh sb="2" eb="4">
      <t>タンイ</t>
    </rPh>
    <rPh sb="5" eb="7">
      <t>サンテイ</t>
    </rPh>
    <rPh sb="9" eb="11">
      <t>ケイヒ</t>
    </rPh>
    <rPh sb="12" eb="14">
      <t>ネンド</t>
    </rPh>
    <rPh sb="14" eb="17">
      <t>コウシンジ</t>
    </rPh>
    <rPh sb="18" eb="20">
      <t>サンテイ</t>
    </rPh>
    <rPh sb="22" eb="24">
      <t>ケイヒ</t>
    </rPh>
    <phoneticPr fontId="3"/>
  </si>
  <si>
    <t>【 症例単位・被験者負担軽減経費 】</t>
    <rPh sb="2" eb="4">
      <t>ショウレイ</t>
    </rPh>
    <rPh sb="4" eb="6">
      <t>タンイ</t>
    </rPh>
    <rPh sb="7" eb="10">
      <t>ヒケンシャ</t>
    </rPh>
    <rPh sb="10" eb="12">
      <t>フタン</t>
    </rPh>
    <rPh sb="12" eb="14">
      <t>ケイゲン</t>
    </rPh>
    <rPh sb="14" eb="16">
      <t>ケイヒ</t>
    </rPh>
    <phoneticPr fontId="3"/>
  </si>
  <si>
    <t>【 症例単位・脱落症例に係る経費 】</t>
    <rPh sb="2" eb="4">
      <t>ショウレイ</t>
    </rPh>
    <rPh sb="4" eb="6">
      <t>タンイ</t>
    </rPh>
    <rPh sb="7" eb="10">
      <t>ダツラクショウ</t>
    </rPh>
    <rPh sb="10" eb="11">
      <t>レイ</t>
    </rPh>
    <rPh sb="12" eb="13">
      <t>カカ</t>
    </rPh>
    <rPh sb="14" eb="16">
      <t>ケイヒ</t>
    </rPh>
    <phoneticPr fontId="3"/>
  </si>
  <si>
    <t>症例単位で算定する経費（脱落症例に係る経費）</t>
    <rPh sb="0" eb="2">
      <t>ショウレイ</t>
    </rPh>
    <rPh sb="2" eb="4">
      <t>タンイ</t>
    </rPh>
    <rPh sb="5" eb="7">
      <t>サンテイ</t>
    </rPh>
    <rPh sb="9" eb="11">
      <t>ケイヒ</t>
    </rPh>
    <rPh sb="12" eb="15">
      <t>ダツラクショウ</t>
    </rPh>
    <rPh sb="15" eb="16">
      <t>レイ</t>
    </rPh>
    <rPh sb="17" eb="18">
      <t>カカ</t>
    </rPh>
    <rPh sb="19" eb="21">
      <t>ケイヒ</t>
    </rPh>
    <phoneticPr fontId="3"/>
  </si>
  <si>
    <t>症例単位で算定する経費（その他経費）</t>
    <rPh sb="0" eb="2">
      <t>ショウレイ</t>
    </rPh>
    <rPh sb="2" eb="4">
      <t>タンイ</t>
    </rPh>
    <rPh sb="5" eb="7">
      <t>サンテイ</t>
    </rPh>
    <rPh sb="9" eb="11">
      <t>ケイヒ</t>
    </rPh>
    <rPh sb="14" eb="15">
      <t>タ</t>
    </rPh>
    <rPh sb="15" eb="17">
      <t>ケイヒ</t>
    </rPh>
    <phoneticPr fontId="3"/>
  </si>
  <si>
    <t>□治験　　□製造販売後臨床試験</t>
    <rPh sb="6" eb="11">
      <t>セイゾウハンバイゴ</t>
    </rPh>
    <rPh sb="11" eb="15">
      <t>リンショウシケン</t>
    </rPh>
    <phoneticPr fontId="3"/>
  </si>
  <si>
    <t>□医薬品　□医療機器　□再生医療等製品</t>
    <rPh sb="6" eb="10">
      <t>イリョウキキ</t>
    </rPh>
    <rPh sb="12" eb="16">
      <t>サイセイイリョウ</t>
    </rPh>
    <rPh sb="16" eb="17">
      <t>トウ</t>
    </rPh>
    <rPh sb="17" eb="19">
      <t>セイヒン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</si>
</sst>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quot;西暦&quot;yyyy&quot;年&quot;m&quot;月&quot;d&quot;日&quot;"/>
  </numFmts>
  <fonts count="23">
    <font>
      <sz val="11"/>
      <name val="ＭＳ Ｐゴシック"/>
      <family val="3"/>
      <charset val="128"/>
    </font>
    <font>
      <sz val="11"/>
      <name val="ＭＳ Ｐゴシック"/>
      <family val="3"/>
      <charset val="128"/>
    </font>
    <font>
      <sz val="9"/>
      <name val="ＭＳ ゴシック"/>
      <family val="3"/>
      <charset val="128"/>
    </font>
    <font>
      <sz val="6"/>
      <name val="ＭＳ Ｐゴシック"/>
      <family val="3"/>
      <charset val="128"/>
    </font>
    <font>
      <sz val="11"/>
      <name val="ＭＳ 明朝"/>
      <family val="1"/>
      <charset val="128"/>
    </font>
    <font>
      <b/>
      <sz val="16"/>
      <name val="ＭＳ 明朝"/>
      <family val="1"/>
      <charset val="128"/>
    </font>
    <font>
      <b/>
      <sz val="13"/>
      <name val="ＭＳ 明朝"/>
      <family val="1"/>
      <charset val="128"/>
    </font>
    <font>
      <sz val="10"/>
      <name val="ＭＳ 明朝"/>
      <family val="1"/>
      <charset val="128"/>
    </font>
    <font>
      <sz val="11"/>
      <color theme="1"/>
      <name val="ＭＳ Ｐゴシック"/>
      <family val="3"/>
      <charset val="128"/>
      <scheme val="minor"/>
    </font>
    <font>
      <sz val="8"/>
      <name val="ＭＳ 明朝"/>
      <family val="1"/>
      <charset val="128"/>
    </font>
    <font>
      <sz val="9"/>
      <name val="ＭＳ 明朝"/>
      <family val="1"/>
      <charset val="128"/>
    </font>
    <font>
      <sz val="9.5"/>
      <name val="ＭＳ 明朝"/>
      <family val="1"/>
      <charset val="128"/>
    </font>
    <font>
      <sz val="11"/>
      <color rgb="FFFF00FF"/>
      <name val="ＭＳ 明朝"/>
      <family val="1"/>
      <charset val="128"/>
    </font>
    <font>
      <sz val="9"/>
      <color indexed="81"/>
      <name val="MS P ゴシック"/>
      <family val="3"/>
      <charset val="128"/>
    </font>
    <font>
      <sz val="11"/>
      <color theme="0"/>
      <name val="ＭＳ 明朝"/>
      <family val="1"/>
      <charset val="128"/>
    </font>
    <font>
      <sz val="10"/>
      <color theme="0" tint="-0.34998626667073579"/>
      <name val="ＭＳ 明朝"/>
      <family val="1"/>
      <charset val="128"/>
    </font>
    <font>
      <sz val="11"/>
      <color theme="0" tint="-0.34998626667073579"/>
      <name val="ＭＳ 明朝"/>
      <family val="1"/>
      <charset val="128"/>
    </font>
    <font>
      <b/>
      <sz val="11"/>
      <name val="ＭＳ 明朝"/>
      <family val="1"/>
      <charset val="128"/>
    </font>
    <font>
      <vertAlign val="superscript"/>
      <sz val="9"/>
      <name val="ＭＳ 明朝"/>
      <family val="1"/>
      <charset val="128"/>
    </font>
    <font>
      <sz val="10.5"/>
      <name val="ＭＳ 明朝"/>
      <family val="1"/>
      <charset val="128"/>
    </font>
    <font>
      <sz val="11"/>
      <color theme="0" tint="-0.499984740745262"/>
      <name val="ＭＳ 明朝"/>
      <family val="1"/>
      <charset val="128"/>
    </font>
    <font>
      <sz val="8.5"/>
      <name val="ＭＳ 明朝"/>
      <family val="1"/>
      <charset val="128"/>
    </font>
    <font>
      <vertAlign val="superscript"/>
      <sz val="8.5"/>
      <name val="ＭＳ 明朝"/>
      <family val="1"/>
      <charset val="128"/>
    </font>
  </fonts>
  <fills count="2">
    <fill>
      <patternFill patternType="none"/>
    </fill>
    <fill>
      <patternFill patternType="gray125"/>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left style="thin">
        <color indexed="64"/>
      </left>
      <right/>
      <top/>
      <bottom/>
      <diagonal/>
    </border>
    <border>
      <left/>
      <right style="hair">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thin">
        <color indexed="64"/>
      </right>
      <top/>
      <bottom/>
      <diagonal/>
    </border>
    <border>
      <left style="thin">
        <color indexed="64"/>
      </left>
      <right style="thin">
        <color indexed="64"/>
      </right>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0" fontId="8" fillId="0" borderId="0">
      <alignment vertical="center"/>
    </xf>
  </cellStyleXfs>
  <cellXfs count="265">
    <xf numFmtId="0" fontId="0" fillId="0" borderId="0" xfId="0"/>
    <xf numFmtId="0" fontId="2" fillId="0" borderId="0" xfId="0" applyFont="1"/>
    <xf numFmtId="0" fontId="4" fillId="0" borderId="0" xfId="0" applyFont="1"/>
    <xf numFmtId="0" fontId="5" fillId="0" borderId="0" xfId="0" applyFont="1"/>
    <xf numFmtId="0" fontId="5" fillId="0" borderId="0" xfId="0" applyFont="1" applyAlignment="1">
      <alignment horizontal="distributed"/>
    </xf>
    <xf numFmtId="0" fontId="4" fillId="0" borderId="0" xfId="0" applyFont="1" applyAlignment="1">
      <alignment horizontal="left"/>
    </xf>
    <xf numFmtId="49" fontId="4" fillId="0" borderId="0" xfId="0" applyNumberFormat="1" applyFont="1" applyAlignment="1">
      <alignment vertical="center"/>
    </xf>
    <xf numFmtId="0" fontId="4" fillId="0" borderId="0" xfId="0" applyFont="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7" fillId="0" borderId="12" xfId="0" applyFont="1" applyBorder="1" applyAlignment="1">
      <alignment vertical="center"/>
    </xf>
    <xf numFmtId="49" fontId="4" fillId="0" borderId="0" xfId="0" applyNumberFormat="1" applyFont="1"/>
    <xf numFmtId="0" fontId="6" fillId="0" borderId="0" xfId="0" applyFont="1" applyAlignment="1">
      <alignment horizontal="center"/>
    </xf>
    <xf numFmtId="0" fontId="7" fillId="0" borderId="5" xfId="0" applyFont="1" applyBorder="1" applyAlignment="1">
      <alignment vertical="center"/>
    </xf>
    <xf numFmtId="0" fontId="4" fillId="0" borderId="17" xfId="0" applyFont="1" applyBorder="1"/>
    <xf numFmtId="0" fontId="4" fillId="0" borderId="12" xfId="0" applyFont="1" applyBorder="1" applyAlignment="1">
      <alignment vertical="center"/>
    </xf>
    <xf numFmtId="38" fontId="7" fillId="0" borderId="12" xfId="1" applyFont="1" applyBorder="1" applyAlignment="1">
      <alignment vertical="center"/>
    </xf>
    <xf numFmtId="0" fontId="9" fillId="0" borderId="12" xfId="0" applyFont="1" applyBorder="1" applyAlignment="1">
      <alignment vertical="center" wrapText="1"/>
    </xf>
    <xf numFmtId="0" fontId="4" fillId="0" borderId="0" xfId="0" applyFont="1" applyAlignment="1">
      <alignment horizontal="center" vertical="center"/>
    </xf>
    <xf numFmtId="0" fontId="6" fillId="0" borderId="0" xfId="0" applyFont="1"/>
    <xf numFmtId="0" fontId="7" fillId="0" borderId="12" xfId="0" applyFont="1" applyBorder="1" applyAlignment="1">
      <alignment horizontal="distributed" vertical="center"/>
    </xf>
    <xf numFmtId="0" fontId="4" fillId="0" borderId="12" xfId="0" applyFont="1" applyBorder="1" applyAlignment="1">
      <alignment horizontal="distributed" vertical="center"/>
    </xf>
    <xf numFmtId="0" fontId="9" fillId="0" borderId="12" xfId="0" applyFont="1" applyBorder="1" applyAlignment="1">
      <alignment vertical="center"/>
    </xf>
    <xf numFmtId="0" fontId="9" fillId="0" borderId="12" xfId="0" applyFont="1" applyBorder="1" applyAlignment="1">
      <alignment horizontal="center" vertical="center" wrapText="1"/>
    </xf>
    <xf numFmtId="0" fontId="7" fillId="0" borderId="12" xfId="0" applyFont="1" applyBorder="1" applyAlignment="1">
      <alignment vertical="center" wrapText="1"/>
    </xf>
    <xf numFmtId="0" fontId="7" fillId="0" borderId="0" xfId="0" applyFont="1" applyAlignment="1">
      <alignment vertical="center"/>
    </xf>
    <xf numFmtId="0" fontId="12" fillId="0" borderId="0" xfId="0" applyFont="1" applyAlignment="1">
      <alignment horizontal="left"/>
    </xf>
    <xf numFmtId="0" fontId="12" fillId="0" borderId="0" xfId="0" applyFont="1"/>
    <xf numFmtId="0" fontId="2" fillId="0" borderId="26" xfId="0"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4" fillId="0" borderId="26" xfId="0" applyFont="1" applyBorder="1"/>
    <xf numFmtId="0" fontId="10" fillId="0" borderId="0" xfId="0" applyFont="1" applyAlignment="1">
      <alignment horizontal="center" vertical="center"/>
    </xf>
    <xf numFmtId="0" fontId="6" fillId="0" borderId="0" xfId="0" applyFont="1" applyAlignment="1">
      <alignment vertical="center"/>
    </xf>
    <xf numFmtId="176" fontId="4" fillId="0" borderId="0" xfId="0" applyNumberFormat="1" applyFont="1"/>
    <xf numFmtId="177" fontId="4" fillId="0" borderId="0" xfId="0" applyNumberFormat="1" applyFont="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38" fontId="4" fillId="0" borderId="11"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9" fillId="0" borderId="12" xfId="0" applyFont="1" applyBorder="1" applyAlignment="1">
      <alignment horizontal="left" vertical="center" wrapText="1"/>
    </xf>
    <xf numFmtId="0" fontId="7" fillId="0" borderId="12" xfId="1" applyNumberFormat="1" applyFont="1" applyBorder="1" applyAlignment="1">
      <alignment horizontal="left" vertical="center"/>
    </xf>
    <xf numFmtId="0" fontId="7" fillId="0" borderId="12" xfId="0" applyFont="1" applyBorder="1" applyAlignment="1">
      <alignment horizontal="left" vertical="center" wrapText="1"/>
    </xf>
    <xf numFmtId="0" fontId="4" fillId="0" borderId="11" xfId="0" applyFont="1" applyBorder="1" applyAlignment="1">
      <alignment horizontal="center" vertical="center"/>
    </xf>
    <xf numFmtId="0" fontId="15"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6" fillId="0" borderId="0" xfId="0" applyNumberFormat="1" applyFont="1"/>
    <xf numFmtId="0" fontId="16" fillId="0" borderId="0" xfId="0" applyFont="1"/>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shrinkToFit="1"/>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xf numFmtId="0" fontId="4" fillId="0" borderId="2" xfId="0" applyFont="1" applyBorder="1"/>
    <xf numFmtId="0" fontId="4" fillId="0" borderId="30" xfId="0" applyFont="1" applyBorder="1" applyAlignment="1">
      <alignment vertical="center"/>
    </xf>
    <xf numFmtId="0" fontId="4" fillId="0" borderId="28" xfId="0" applyFont="1" applyBorder="1" applyAlignment="1">
      <alignment vertical="center"/>
    </xf>
    <xf numFmtId="0" fontId="17" fillId="0" borderId="0" xfId="0" applyFont="1" applyAlignment="1">
      <alignment vertical="center"/>
    </xf>
    <xf numFmtId="0" fontId="10" fillId="0" borderId="6" xfId="0" applyFont="1" applyBorder="1" applyAlignment="1">
      <alignment vertical="center"/>
    </xf>
    <xf numFmtId="0" fontId="10" fillId="0" borderId="8" xfId="0" applyFont="1" applyBorder="1" applyAlignment="1">
      <alignment vertical="center"/>
    </xf>
    <xf numFmtId="0" fontId="10" fillId="0" borderId="5" xfId="0" applyFont="1" applyBorder="1" applyAlignment="1">
      <alignment vertical="center"/>
    </xf>
    <xf numFmtId="0" fontId="7" fillId="0" borderId="12" xfId="1" applyNumberFormat="1" applyFont="1" applyBorder="1" applyAlignment="1">
      <alignment vertical="center"/>
    </xf>
    <xf numFmtId="0" fontId="4" fillId="0" borderId="33" xfId="0" applyFont="1" applyBorder="1"/>
    <xf numFmtId="0" fontId="4" fillId="0" borderId="33" xfId="0" applyFont="1" applyBorder="1" applyAlignment="1">
      <alignment vertical="center"/>
    </xf>
    <xf numFmtId="0" fontId="4" fillId="0" borderId="32" xfId="0" applyFont="1" applyBorder="1"/>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horizontal="left" vertical="center"/>
    </xf>
    <xf numFmtId="0" fontId="10" fillId="0" borderId="14" xfId="0" applyFont="1" applyBorder="1" applyAlignment="1">
      <alignment vertical="center"/>
    </xf>
    <xf numFmtId="0" fontId="4" fillId="0" borderId="14" xfId="0" applyFont="1" applyBorder="1" applyAlignment="1">
      <alignment vertical="center"/>
    </xf>
    <xf numFmtId="0" fontId="4" fillId="0" borderId="12" xfId="1" applyNumberFormat="1" applyFont="1" applyBorder="1" applyAlignment="1">
      <alignment vertical="center"/>
    </xf>
    <xf numFmtId="0" fontId="4" fillId="0" borderId="12" xfId="1" applyNumberFormat="1" applyFont="1" applyBorder="1" applyAlignment="1">
      <alignment horizontal="left" vertical="center"/>
    </xf>
    <xf numFmtId="0" fontId="4" fillId="0" borderId="22" xfId="0" applyFont="1" applyBorder="1" applyAlignment="1">
      <alignment vertical="center"/>
    </xf>
    <xf numFmtId="0" fontId="4" fillId="0" borderId="27" xfId="0" applyFont="1" applyBorder="1" applyAlignment="1">
      <alignment vertical="center"/>
    </xf>
    <xf numFmtId="49" fontId="4" fillId="0" borderId="22" xfId="0" applyNumberFormat="1" applyFont="1" applyBorder="1" applyAlignment="1">
      <alignment horizontal="left" vertical="center"/>
    </xf>
    <xf numFmtId="0" fontId="4" fillId="0" borderId="2" xfId="0" applyFont="1" applyBorder="1" applyAlignment="1">
      <alignment vertical="center"/>
    </xf>
    <xf numFmtId="0" fontId="4" fillId="0" borderId="37" xfId="0" applyFont="1" applyBorder="1" applyAlignment="1">
      <alignment vertical="center"/>
    </xf>
    <xf numFmtId="49" fontId="4" fillId="0" borderId="37" xfId="0" applyNumberFormat="1" applyFont="1" applyBorder="1" applyAlignment="1">
      <alignment horizontal="left" vertical="center"/>
    </xf>
    <xf numFmtId="0" fontId="4" fillId="0" borderId="35" xfId="0" applyFont="1" applyBorder="1" applyAlignment="1">
      <alignment vertical="center" shrinkToFit="1"/>
    </xf>
    <xf numFmtId="0" fontId="4" fillId="0" borderId="36" xfId="0" applyFont="1" applyBorder="1" applyAlignment="1">
      <alignment vertical="center" shrinkToFit="1"/>
    </xf>
    <xf numFmtId="0" fontId="4" fillId="0" borderId="38" xfId="0" applyFont="1" applyBorder="1" applyAlignment="1">
      <alignment vertical="center"/>
    </xf>
    <xf numFmtId="0" fontId="4" fillId="0" borderId="36" xfId="0" applyFont="1" applyBorder="1" applyAlignment="1">
      <alignment vertical="center"/>
    </xf>
    <xf numFmtId="0" fontId="4" fillId="0" borderId="22" xfId="0" applyFont="1" applyBorder="1"/>
    <xf numFmtId="0" fontId="4" fillId="0" borderId="35" xfId="0" applyFont="1" applyBorder="1"/>
    <xf numFmtId="0" fontId="4" fillId="0" borderId="43" xfId="0" applyFont="1" applyBorder="1"/>
    <xf numFmtId="49" fontId="4" fillId="0" borderId="0" xfId="0" applyNumberFormat="1" applyFont="1" applyAlignment="1">
      <alignment horizontal="left" vertical="center"/>
    </xf>
    <xf numFmtId="49" fontId="4" fillId="0" borderId="3" xfId="0" applyNumberFormat="1" applyFont="1" applyBorder="1" applyAlignment="1">
      <alignment horizontal="left"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left" vertical="center"/>
    </xf>
    <xf numFmtId="0" fontId="4" fillId="0" borderId="11" xfId="0" applyFont="1" applyBorder="1" applyAlignment="1">
      <alignment vertical="center"/>
    </xf>
    <xf numFmtId="0" fontId="4" fillId="0" borderId="13" xfId="0" applyFont="1" applyBorder="1" applyAlignment="1">
      <alignment vertical="center"/>
    </xf>
    <xf numFmtId="0" fontId="19" fillId="0" borderId="12" xfId="0" applyFont="1" applyBorder="1" applyAlignment="1">
      <alignment vertical="center"/>
    </xf>
    <xf numFmtId="0" fontId="4" fillId="0" borderId="12"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32" xfId="0" applyFont="1" applyBorder="1" applyAlignment="1">
      <alignment horizontal="center" vertical="center"/>
    </xf>
    <xf numFmtId="0" fontId="4" fillId="0" borderId="32"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3" xfId="0" applyFont="1" applyBorder="1" applyAlignment="1">
      <alignment horizontal="center" vertical="center"/>
    </xf>
    <xf numFmtId="0" fontId="4" fillId="0" borderId="49" xfId="0" applyFont="1" applyBorder="1" applyAlignment="1">
      <alignment vertical="center"/>
    </xf>
    <xf numFmtId="0" fontId="4" fillId="0" borderId="32" xfId="0" applyFont="1" applyBorder="1" applyAlignment="1">
      <alignment horizontal="left" vertical="center"/>
    </xf>
    <xf numFmtId="0" fontId="4" fillId="0" borderId="54" xfId="0" applyFont="1" applyBorder="1" applyAlignment="1">
      <alignment vertical="center"/>
    </xf>
    <xf numFmtId="0" fontId="4" fillId="0" borderId="54" xfId="0" applyFont="1" applyBorder="1" applyAlignment="1">
      <alignment horizontal="center" vertical="center"/>
    </xf>
    <xf numFmtId="0" fontId="4" fillId="0" borderId="54" xfId="0" applyFont="1" applyBorder="1" applyAlignment="1">
      <alignment horizontal="lef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54" xfId="0" applyFont="1" applyBorder="1"/>
    <xf numFmtId="0" fontId="4" fillId="0" borderId="41" xfId="0" applyFont="1" applyBorder="1"/>
    <xf numFmtId="0" fontId="4" fillId="0" borderId="42" xfId="0" applyFont="1" applyBorder="1"/>
    <xf numFmtId="0" fontId="4" fillId="0" borderId="55" xfId="0" applyFont="1" applyBorder="1"/>
    <xf numFmtId="0" fontId="4" fillId="0" borderId="48" xfId="0" applyFont="1" applyBorder="1" applyAlignment="1">
      <alignment vertical="center"/>
    </xf>
    <xf numFmtId="0" fontId="4" fillId="0" borderId="26" xfId="0" applyFont="1" applyBorder="1" applyAlignment="1">
      <alignment vertical="center"/>
    </xf>
    <xf numFmtId="0" fontId="4" fillId="0" borderId="47" xfId="0" applyFont="1" applyBorder="1" applyAlignment="1">
      <alignment vertical="center"/>
    </xf>
    <xf numFmtId="0" fontId="4" fillId="0" borderId="57" xfId="0" applyFont="1" applyBorder="1" applyAlignment="1">
      <alignment vertical="center"/>
    </xf>
    <xf numFmtId="0" fontId="4" fillId="0" borderId="59"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56" xfId="0" applyFont="1" applyBorder="1" applyAlignment="1">
      <alignment horizontal="center" vertical="center"/>
    </xf>
    <xf numFmtId="38" fontId="4" fillId="0" borderId="53" xfId="1" applyFont="1" applyBorder="1" applyAlignment="1">
      <alignment vertical="center"/>
    </xf>
    <xf numFmtId="0" fontId="4" fillId="0" borderId="29" xfId="0" applyFont="1" applyBorder="1" applyAlignment="1">
      <alignment vertical="center"/>
    </xf>
    <xf numFmtId="0" fontId="4" fillId="0" borderId="60" xfId="0" applyFont="1" applyBorder="1" applyAlignment="1">
      <alignment vertical="center"/>
    </xf>
    <xf numFmtId="0" fontId="4" fillId="0" borderId="50" xfId="0" applyFont="1" applyBorder="1" applyAlignment="1">
      <alignment vertical="center"/>
    </xf>
    <xf numFmtId="0" fontId="4" fillId="0" borderId="61" xfId="0" applyFont="1" applyBorder="1"/>
    <xf numFmtId="3" fontId="4" fillId="0" borderId="7" xfId="0" applyNumberFormat="1" applyFont="1" applyBorder="1" applyAlignment="1">
      <alignment vertical="center"/>
    </xf>
    <xf numFmtId="3" fontId="4" fillId="0" borderId="6" xfId="0" applyNumberFormat="1" applyFont="1" applyBorder="1" applyAlignment="1">
      <alignment vertical="center"/>
    </xf>
    <xf numFmtId="0" fontId="20" fillId="0" borderId="12" xfId="0" applyFont="1" applyBorder="1" applyAlignment="1">
      <alignment vertical="center"/>
    </xf>
    <xf numFmtId="0" fontId="21" fillId="0" borderId="14" xfId="0" applyFont="1" applyBorder="1" applyAlignment="1">
      <alignment vertical="center"/>
    </xf>
    <xf numFmtId="0" fontId="10" fillId="0" borderId="12" xfId="0" applyFont="1" applyBorder="1" applyAlignment="1">
      <alignment vertical="center"/>
    </xf>
    <xf numFmtId="38" fontId="10" fillId="0" borderId="12" xfId="1" applyFont="1" applyBorder="1" applyAlignment="1">
      <alignment vertical="center"/>
    </xf>
    <xf numFmtId="0" fontId="10" fillId="0" borderId="12" xfId="0" applyFont="1" applyBorder="1" applyAlignment="1">
      <alignment vertical="center" wrapText="1"/>
    </xf>
    <xf numFmtId="0" fontId="9" fillId="0" borderId="65" xfId="0" applyFont="1" applyBorder="1" applyAlignment="1">
      <alignment horizontal="center" vertical="center"/>
    </xf>
    <xf numFmtId="0" fontId="4" fillId="0" borderId="65" xfId="0" applyFont="1" applyBorder="1" applyAlignment="1">
      <alignment vertical="center"/>
    </xf>
    <xf numFmtId="0" fontId="4" fillId="0" borderId="65" xfId="0" applyFont="1" applyBorder="1" applyAlignment="1">
      <alignment horizontal="center" vertical="center"/>
    </xf>
    <xf numFmtId="0" fontId="4" fillId="0" borderId="66" xfId="0" applyFont="1" applyBorder="1" applyAlignment="1">
      <alignment vertical="center"/>
    </xf>
    <xf numFmtId="38" fontId="4" fillId="0" borderId="0" xfId="1" applyFont="1" applyBorder="1" applyAlignment="1">
      <alignment vertical="center"/>
    </xf>
    <xf numFmtId="0" fontId="11" fillId="0" borderId="32" xfId="0" applyFont="1" applyBorder="1" applyAlignment="1">
      <alignment vertical="center"/>
    </xf>
    <xf numFmtId="0" fontId="4" fillId="0" borderId="67" xfId="0" applyFont="1" applyBorder="1" applyAlignment="1">
      <alignment vertical="center"/>
    </xf>
    <xf numFmtId="0" fontId="4" fillId="0" borderId="26" xfId="0" applyFont="1" applyFill="1" applyBorder="1" applyAlignment="1">
      <alignment vertical="center" wrapText="1"/>
    </xf>
    <xf numFmtId="0" fontId="4" fillId="0" borderId="0" xfId="0" applyFont="1" applyFill="1" applyAlignment="1">
      <alignment vertical="center" wrapText="1"/>
    </xf>
    <xf numFmtId="0" fontId="4" fillId="0" borderId="47" xfId="0" applyFont="1" applyFill="1" applyBorder="1" applyAlignment="1">
      <alignment vertical="center" wrapText="1"/>
    </xf>
    <xf numFmtId="0" fontId="4" fillId="0" borderId="26" xfId="0"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29" xfId="0" applyFont="1" applyFill="1" applyBorder="1" applyAlignment="1">
      <alignment vertical="center" wrapText="1"/>
    </xf>
    <xf numFmtId="0" fontId="9" fillId="0" borderId="0" xfId="0" applyFont="1" applyAlignment="1">
      <alignment horizontal="center"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38" fontId="4" fillId="0" borderId="11"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4" fillId="0" borderId="3" xfId="0" applyFont="1" applyBorder="1" applyAlignment="1">
      <alignment horizontal="distributed"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38" fontId="4" fillId="0" borderId="20" xfId="1" applyFont="1" applyBorder="1" applyAlignment="1">
      <alignment horizontal="right" vertical="center"/>
    </xf>
    <xf numFmtId="38" fontId="4" fillId="0" borderId="18" xfId="1" applyFont="1" applyBorder="1" applyAlignment="1">
      <alignment horizontal="right" vertical="center"/>
    </xf>
    <xf numFmtId="38" fontId="4" fillId="0" borderId="21" xfId="1" applyFont="1" applyBorder="1" applyAlignment="1">
      <alignment horizontal="right" vertical="center"/>
    </xf>
    <xf numFmtId="0" fontId="7" fillId="0" borderId="0" xfId="0" applyFont="1" applyAlignment="1">
      <alignment horizontal="distributed" vertical="center"/>
    </xf>
    <xf numFmtId="0" fontId="4" fillId="0" borderId="0" xfId="0" applyFont="1" applyAlignment="1">
      <alignment horizontal="distributed" vertical="center"/>
    </xf>
    <xf numFmtId="38" fontId="4" fillId="0" borderId="0" xfId="1" applyFont="1" applyBorder="1" applyAlignment="1">
      <alignment horizontal="right" vertical="center"/>
    </xf>
    <xf numFmtId="38" fontId="4" fillId="0" borderId="27" xfId="1" applyFont="1" applyBorder="1" applyAlignment="1">
      <alignment horizontal="right" vertical="center"/>
    </xf>
    <xf numFmtId="0" fontId="4" fillId="0" borderId="33" xfId="0" applyFont="1" applyBorder="1" applyAlignment="1">
      <alignment horizontal="distributed" vertical="center" shrinkToFit="1"/>
    </xf>
    <xf numFmtId="0" fontId="4" fillId="0" borderId="38" xfId="0" applyFont="1" applyBorder="1" applyAlignment="1">
      <alignment horizontal="center" vertical="center"/>
    </xf>
    <xf numFmtId="0" fontId="4" fillId="0" borderId="33" xfId="0" applyFont="1" applyBorder="1" applyAlignment="1">
      <alignment horizontal="center" vertical="center"/>
    </xf>
    <xf numFmtId="38" fontId="4" fillId="0" borderId="38" xfId="1" applyFont="1" applyBorder="1" applyAlignment="1">
      <alignment horizontal="right" vertical="center"/>
    </xf>
    <xf numFmtId="0" fontId="0" fillId="0" borderId="33" xfId="0" applyBorder="1"/>
    <xf numFmtId="0" fontId="0" fillId="0" borderId="34" xfId="0" applyBorder="1"/>
    <xf numFmtId="0" fontId="9" fillId="0" borderId="12" xfId="0" applyFont="1" applyBorder="1" applyAlignment="1">
      <alignment horizontal="left" vertical="center" wrapText="1"/>
    </xf>
    <xf numFmtId="38" fontId="4" fillId="0" borderId="3" xfId="1" applyFont="1" applyBorder="1" applyAlignment="1">
      <alignment vertical="center"/>
    </xf>
    <xf numFmtId="38" fontId="4" fillId="0" borderId="4" xfId="1" applyFont="1"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22" xfId="0" applyFont="1" applyBorder="1" applyAlignment="1">
      <alignment horizontal="center" vertical="center" textRotation="255"/>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0" fontId="4" fillId="0" borderId="2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0" xfId="0" applyFont="1" applyAlignment="1">
      <alignment horizontal="center"/>
    </xf>
    <xf numFmtId="0" fontId="4" fillId="0" borderId="29"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177" fontId="4" fillId="0" borderId="0" xfId="0" applyNumberFormat="1" applyFont="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4" fillId="0" borderId="65" xfId="0" applyFont="1" applyBorder="1" applyAlignment="1">
      <alignment horizontal="left" vertical="center"/>
    </xf>
    <xf numFmtId="0" fontId="11" fillId="0" borderId="1" xfId="0" applyFont="1" applyBorder="1" applyAlignment="1">
      <alignment horizontal="center" vertical="center"/>
    </xf>
    <xf numFmtId="0" fontId="4" fillId="0" borderId="63"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38" fontId="4" fillId="0" borderId="44" xfId="1" applyFont="1" applyBorder="1" applyAlignment="1">
      <alignment horizontal="right" vertical="center"/>
    </xf>
    <xf numFmtId="38" fontId="4" fillId="0" borderId="45" xfId="1" applyFont="1" applyBorder="1" applyAlignment="1">
      <alignment horizontal="right" vertical="center"/>
    </xf>
    <xf numFmtId="38" fontId="4" fillId="0" borderId="46" xfId="1" applyFont="1" applyBorder="1" applyAlignment="1">
      <alignment horizontal="right" vertical="center"/>
    </xf>
    <xf numFmtId="38" fontId="4" fillId="0" borderId="7" xfId="1" applyFont="1" applyBorder="1" applyAlignment="1">
      <alignment horizontal="right" vertical="center"/>
    </xf>
    <xf numFmtId="38" fontId="4" fillId="0" borderId="6" xfId="1" applyFont="1" applyBorder="1" applyAlignment="1">
      <alignment horizontal="right" vertical="center"/>
    </xf>
    <xf numFmtId="38" fontId="4" fillId="0" borderId="8" xfId="1" applyFont="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38" fontId="4" fillId="0" borderId="53" xfId="1" applyFont="1" applyBorder="1" applyAlignment="1">
      <alignment horizontal="center" vertical="center"/>
    </xf>
    <xf numFmtId="38" fontId="4" fillId="0" borderId="0" xfId="1"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38" fontId="7" fillId="0" borderId="6" xfId="1" applyFont="1" applyBorder="1" applyAlignment="1">
      <alignment horizontal="center" vertical="center"/>
    </xf>
    <xf numFmtId="38" fontId="4" fillId="0" borderId="6" xfId="1" applyFont="1" applyBorder="1" applyAlignment="1">
      <alignment horizontal="center" vertical="center"/>
    </xf>
    <xf numFmtId="0" fontId="6" fillId="0" borderId="0" xfId="0" applyFont="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1" fillId="0" borderId="33" xfId="0" applyFont="1" applyBorder="1"/>
    <xf numFmtId="0" fontId="1" fillId="0" borderId="34" xfId="0" applyFont="1" applyBorder="1"/>
    <xf numFmtId="0" fontId="4" fillId="0" borderId="1" xfId="0" applyFont="1" applyBorder="1" applyAlignment="1">
      <alignment horizontal="center" vertical="center" wrapText="1"/>
    </xf>
    <xf numFmtId="0" fontId="4" fillId="0" borderId="26"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47"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center" vertical="center"/>
    </xf>
    <xf numFmtId="38" fontId="4" fillId="0" borderId="33" xfId="1" applyFont="1" applyBorder="1" applyAlignment="1">
      <alignment horizontal="right" vertical="center"/>
    </xf>
    <xf numFmtId="38" fontId="4" fillId="0" borderId="34" xfId="1" applyFont="1" applyBorder="1" applyAlignment="1">
      <alignment horizontal="right" vertical="center"/>
    </xf>
    <xf numFmtId="0" fontId="4" fillId="0" borderId="6" xfId="0" applyFont="1" applyBorder="1" applyAlignment="1">
      <alignment horizontal="left" vertical="center"/>
    </xf>
    <xf numFmtId="38" fontId="4" fillId="0" borderId="14" xfId="1" applyFont="1" applyBorder="1" applyAlignment="1">
      <alignment vertical="center"/>
    </xf>
    <xf numFmtId="38" fontId="4" fillId="0" borderId="5" xfId="1" applyFont="1" applyBorder="1" applyAlignment="1">
      <alignment vertical="center"/>
    </xf>
    <xf numFmtId="38" fontId="4" fillId="0" borderId="15" xfId="1"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47" xfId="0" applyFont="1" applyBorder="1" applyAlignment="1">
      <alignment horizontal="center" vertical="center"/>
    </xf>
    <xf numFmtId="0" fontId="2" fillId="0" borderId="3" xfId="0" applyFont="1" applyBorder="1" applyAlignment="1">
      <alignment horizontal="center" vertical="center"/>
    </xf>
    <xf numFmtId="0" fontId="4" fillId="0" borderId="16" xfId="0" applyFont="1" applyBorder="1" applyAlignment="1">
      <alignment horizontal="center" vertical="center" textRotation="255"/>
    </xf>
    <xf numFmtId="0" fontId="4" fillId="0" borderId="36" xfId="0" applyFont="1" applyBorder="1" applyAlignment="1">
      <alignment horizontal="center" vertical="center"/>
    </xf>
    <xf numFmtId="38" fontId="4" fillId="0" borderId="11" xfId="1" applyFont="1" applyBorder="1" applyAlignment="1">
      <alignment vertical="center"/>
    </xf>
    <xf numFmtId="38" fontId="4" fillId="0" borderId="12" xfId="1" applyFont="1" applyBorder="1" applyAlignment="1">
      <alignment vertical="center"/>
    </xf>
    <xf numFmtId="38" fontId="4" fillId="0" borderId="13" xfId="1" applyFont="1" applyBorder="1" applyAlignment="1">
      <alignment vertical="center"/>
    </xf>
    <xf numFmtId="0" fontId="4" fillId="0" borderId="2" xfId="0" applyFont="1" applyBorder="1" applyAlignment="1">
      <alignment horizontal="distributed" vertical="center"/>
    </xf>
    <xf numFmtId="0" fontId="4" fillId="0" borderId="64" xfId="0" applyFont="1" applyBorder="1" applyAlignment="1">
      <alignment horizontal="left" vertical="center"/>
    </xf>
    <xf numFmtId="177" fontId="14" fillId="0" borderId="0" xfId="0" applyNumberFormat="1" applyFont="1" applyAlignment="1">
      <alignment horizontal="center" vertical="center"/>
    </xf>
    <xf numFmtId="0" fontId="7" fillId="0" borderId="32" xfId="0" applyFont="1" applyBorder="1" applyAlignment="1">
      <alignment horizontal="center" vertical="center"/>
    </xf>
    <xf numFmtId="0" fontId="4" fillId="0" borderId="62" xfId="0" applyFont="1" applyBorder="1" applyAlignment="1">
      <alignment horizontal="center" vertical="center" textRotation="255"/>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00"/>
      <color rgb="FFFF00FF"/>
      <color rgb="FFCC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Y47"/>
  <sheetViews>
    <sheetView showGridLines="0" tabSelected="1" zoomScaleNormal="100" workbookViewId="0">
      <selection activeCell="AK14" sqref="AK14"/>
    </sheetView>
  </sheetViews>
  <sheetFormatPr defaultColWidth="3.625" defaultRowHeight="13.5"/>
  <cols>
    <col min="1" max="26" width="3.625" style="2" customWidth="1"/>
    <col min="27" max="33" width="4.125" style="2" customWidth="1"/>
    <col min="34" max="16384" width="3.625" style="2"/>
  </cols>
  <sheetData>
    <row r="1" spans="1:32" ht="15" customHeight="1">
      <c r="A1" s="1"/>
      <c r="B1" s="1"/>
      <c r="P1" s="197" t="s">
        <v>0</v>
      </c>
      <c r="Q1" s="197"/>
      <c r="R1" s="197"/>
      <c r="S1" s="197"/>
      <c r="T1" s="197"/>
      <c r="U1" s="197"/>
      <c r="V1" s="197"/>
      <c r="W1" s="197"/>
      <c r="X1" s="197"/>
      <c r="Y1" s="197"/>
      <c r="Z1" s="197"/>
    </row>
    <row r="2" spans="1:32" ht="15" customHeight="1">
      <c r="P2" s="197" t="s">
        <v>1</v>
      </c>
      <c r="Q2" s="197"/>
      <c r="R2" s="198" t="s">
        <v>182</v>
      </c>
      <c r="S2" s="198"/>
      <c r="T2" s="198"/>
      <c r="U2" s="198"/>
      <c r="V2" s="198"/>
      <c r="W2" s="198"/>
      <c r="X2" s="198"/>
      <c r="Y2" s="198"/>
      <c r="Z2" s="198"/>
    </row>
    <row r="3" spans="1:32" ht="15" customHeight="1">
      <c r="P3" s="197"/>
      <c r="Q3" s="197"/>
      <c r="R3" s="198" t="s">
        <v>183</v>
      </c>
      <c r="S3" s="198"/>
      <c r="T3" s="198"/>
      <c r="U3" s="198"/>
      <c r="V3" s="198"/>
      <c r="W3" s="198"/>
      <c r="X3" s="198"/>
      <c r="Y3" s="198"/>
      <c r="Z3" s="198"/>
    </row>
    <row r="4" spans="1:32" ht="6" customHeight="1">
      <c r="AC4" s="199"/>
      <c r="AD4" s="199"/>
      <c r="AE4" s="199"/>
      <c r="AF4" s="199"/>
    </row>
    <row r="5" spans="1:32" ht="13.5" customHeight="1">
      <c r="S5" s="35"/>
      <c r="U5" s="203">
        <v>45566</v>
      </c>
      <c r="V5" s="203"/>
      <c r="W5" s="203"/>
      <c r="X5" s="203"/>
      <c r="Y5" s="203"/>
      <c r="Z5" s="203"/>
    </row>
    <row r="6" spans="1:32" ht="12" customHeight="1">
      <c r="S6" s="35"/>
      <c r="U6" s="36"/>
      <c r="V6" s="36"/>
      <c r="W6" s="36"/>
      <c r="X6" s="36"/>
      <c r="Y6" s="36"/>
      <c r="Z6" s="36"/>
    </row>
    <row r="7" spans="1:32" ht="18.75">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3"/>
      <c r="AB7" s="3"/>
      <c r="AC7" s="3"/>
      <c r="AD7" s="3"/>
      <c r="AE7" s="3"/>
      <c r="AF7" s="3"/>
    </row>
    <row r="8" spans="1:32" ht="6" customHeight="1">
      <c r="A8" s="3"/>
      <c r="B8" s="3"/>
      <c r="C8" s="3"/>
      <c r="D8" s="3"/>
      <c r="E8" s="3"/>
      <c r="F8" s="3"/>
      <c r="G8" s="4"/>
      <c r="H8" s="4"/>
      <c r="I8" s="4"/>
      <c r="J8" s="4"/>
      <c r="K8" s="4"/>
      <c r="L8" s="4"/>
      <c r="M8" s="4"/>
      <c r="N8" s="4"/>
      <c r="O8" s="4"/>
      <c r="P8" s="4"/>
      <c r="Q8" s="4"/>
      <c r="R8" s="4"/>
      <c r="S8" s="4"/>
      <c r="T8" s="4"/>
      <c r="U8" s="4"/>
      <c r="V8" s="4"/>
      <c r="W8" s="4"/>
      <c r="X8" s="4"/>
      <c r="Y8" s="4"/>
      <c r="Z8" s="4"/>
      <c r="AA8" s="4"/>
      <c r="AB8" s="3"/>
      <c r="AC8" s="3"/>
      <c r="AD8" s="3"/>
      <c r="AE8" s="3"/>
      <c r="AF8" s="3"/>
    </row>
    <row r="9" spans="1:32" ht="15">
      <c r="A9" s="20"/>
      <c r="D9" s="20" t="s">
        <v>106</v>
      </c>
      <c r="E9" s="20"/>
      <c r="I9" s="20"/>
      <c r="J9" s="20"/>
      <c r="K9" s="20"/>
      <c r="L9" s="20"/>
      <c r="M9" s="20"/>
      <c r="N9" s="20"/>
      <c r="O9" s="20"/>
      <c r="P9" s="20"/>
      <c r="S9" s="205">
        <v>2024</v>
      </c>
      <c r="T9" s="205"/>
      <c r="U9" s="34" t="s">
        <v>68</v>
      </c>
      <c r="V9" s="20"/>
      <c r="W9" s="20"/>
      <c r="X9" s="20"/>
      <c r="Y9" s="20"/>
      <c r="Z9" s="20"/>
      <c r="AA9" s="20"/>
      <c r="AB9" s="20"/>
      <c r="AC9" s="20"/>
      <c r="AD9" s="20"/>
      <c r="AE9" s="20"/>
      <c r="AF9" s="20"/>
    </row>
    <row r="10" spans="1:32" ht="12" customHeight="1"/>
    <row r="11" spans="1:32">
      <c r="A11" s="5" t="s">
        <v>2</v>
      </c>
      <c r="B11" s="27"/>
      <c r="C11" s="28"/>
      <c r="D11" s="28"/>
      <c r="E11" s="28"/>
    </row>
    <row r="12" spans="1:32" ht="6" customHeight="1"/>
    <row r="13" spans="1:32"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32"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32"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32" ht="27" customHeight="1" thickBot="1">
      <c r="A16" s="208" t="s">
        <v>82</v>
      </c>
      <c r="B16" s="208"/>
      <c r="C16" s="208"/>
      <c r="D16" s="208"/>
      <c r="E16" s="208"/>
      <c r="F16" s="208"/>
      <c r="G16" s="195"/>
      <c r="H16" s="196"/>
      <c r="I16" s="196"/>
      <c r="J16" s="196"/>
      <c r="K16" s="196"/>
      <c r="L16" s="139"/>
      <c r="M16" s="138" t="s">
        <v>5</v>
      </c>
      <c r="N16" s="139"/>
      <c r="O16" s="138"/>
      <c r="P16" s="139"/>
      <c r="Q16" s="206"/>
      <c r="R16" s="206"/>
      <c r="S16" s="206"/>
      <c r="T16" s="206"/>
      <c r="U16" s="206"/>
      <c r="V16" s="206"/>
      <c r="W16" s="139"/>
      <c r="X16" s="196"/>
      <c r="Y16" s="196"/>
      <c r="Z16" s="141"/>
    </row>
    <row r="17" spans="1:26" ht="27" customHeight="1" thickTop="1">
      <c r="A17" s="190" t="s">
        <v>83</v>
      </c>
      <c r="B17" s="190"/>
      <c r="C17" s="190"/>
      <c r="D17" s="190"/>
      <c r="E17" s="190"/>
      <c r="F17" s="190"/>
      <c r="G17" s="193"/>
      <c r="H17" s="194"/>
      <c r="I17" s="194"/>
      <c r="J17" s="194"/>
      <c r="K17" s="108" t="s">
        <v>86</v>
      </c>
      <c r="L17" s="101"/>
      <c r="M17" s="190" t="s">
        <v>84</v>
      </c>
      <c r="N17" s="190"/>
      <c r="O17" s="190"/>
      <c r="P17" s="190"/>
      <c r="Q17" s="190"/>
      <c r="R17" s="190"/>
      <c r="S17" s="190"/>
      <c r="T17" s="190"/>
      <c r="U17" s="200"/>
      <c r="V17" s="190"/>
      <c r="W17" s="193"/>
      <c r="X17" s="127" t="s">
        <v>87</v>
      </c>
      <c r="Y17" s="59"/>
      <c r="Z17" s="59"/>
    </row>
    <row r="18" spans="1:26" ht="27" customHeight="1">
      <c r="A18" s="207" t="s">
        <v>147</v>
      </c>
      <c r="B18" s="207"/>
      <c r="C18" s="207"/>
      <c r="D18" s="207"/>
      <c r="E18" s="207"/>
      <c r="F18" s="207"/>
      <c r="G18" s="191"/>
      <c r="H18" s="192"/>
      <c r="I18" s="192"/>
      <c r="J18" s="192"/>
      <c r="K18" s="100" t="s">
        <v>148</v>
      </c>
      <c r="L18" s="54"/>
      <c r="M18" s="202" t="s">
        <v>146</v>
      </c>
      <c r="N18" s="202"/>
      <c r="O18" s="202"/>
      <c r="P18" s="202"/>
      <c r="Q18" s="202"/>
      <c r="R18" s="202"/>
      <c r="S18" s="202"/>
      <c r="T18" s="202"/>
      <c r="U18" s="201"/>
      <c r="V18" s="202"/>
      <c r="W18" s="191"/>
      <c r="X18" s="100" t="s">
        <v>88</v>
      </c>
      <c r="Y18" s="56"/>
      <c r="Z18" s="55"/>
    </row>
    <row r="19" spans="1:26" s="7" customFormat="1" ht="33" customHeight="1"/>
    <row r="20" spans="1:26" s="7" customFormat="1" ht="18" customHeight="1">
      <c r="A20" s="60" t="s">
        <v>145</v>
      </c>
      <c r="C20" s="53"/>
      <c r="D20" s="53"/>
      <c r="E20" s="53"/>
      <c r="F20" s="53"/>
      <c r="G20" s="53"/>
    </row>
    <row r="21" spans="1:26" s="7" customFormat="1" ht="5.25" customHeight="1"/>
    <row r="22" spans="1:26" s="7" customFormat="1" ht="21" customHeight="1">
      <c r="A22" s="8"/>
      <c r="B22" s="10"/>
      <c r="C22" s="181" t="s">
        <v>6</v>
      </c>
      <c r="D22" s="181"/>
      <c r="E22" s="181"/>
      <c r="F22" s="181"/>
      <c r="G22" s="181"/>
      <c r="H22" s="181"/>
      <c r="I22" s="9"/>
      <c r="J22" s="180" t="s">
        <v>7</v>
      </c>
      <c r="K22" s="181"/>
      <c r="L22" s="181"/>
      <c r="M22" s="181"/>
      <c r="N22" s="181"/>
      <c r="O22" s="181"/>
      <c r="P22" s="181"/>
      <c r="Q22" s="181"/>
      <c r="R22" s="181"/>
      <c r="S22" s="181"/>
      <c r="T22" s="181"/>
      <c r="U22" s="181"/>
      <c r="V22" s="181"/>
      <c r="W22" s="180" t="s">
        <v>8</v>
      </c>
      <c r="X22" s="181"/>
      <c r="Y22" s="181"/>
      <c r="Z22" s="182"/>
    </row>
    <row r="23" spans="1:26" s="7" customFormat="1" ht="24" customHeight="1">
      <c r="A23" s="183" t="s">
        <v>18</v>
      </c>
      <c r="B23" s="185" t="s">
        <v>40</v>
      </c>
      <c r="C23" s="45" t="s">
        <v>47</v>
      </c>
      <c r="D23" s="156" t="s">
        <v>31</v>
      </c>
      <c r="E23" s="156"/>
      <c r="F23" s="156"/>
      <c r="G23" s="156"/>
      <c r="H23" s="156"/>
      <c r="I23" s="157"/>
      <c r="J23" s="16" t="s">
        <v>103</v>
      </c>
      <c r="K23" s="11"/>
      <c r="L23" s="11"/>
      <c r="M23" s="10"/>
      <c r="N23" s="10"/>
      <c r="O23" s="61"/>
      <c r="P23" s="61"/>
      <c r="Q23" s="61"/>
      <c r="R23" s="61"/>
      <c r="S23" s="61"/>
      <c r="T23" s="61"/>
      <c r="U23" s="61"/>
      <c r="V23" s="62"/>
      <c r="W23" s="158">
        <v>150000</v>
      </c>
      <c r="X23" s="159"/>
      <c r="Y23" s="159"/>
      <c r="Z23" s="160"/>
    </row>
    <row r="24" spans="1:26" s="7" customFormat="1" ht="24" customHeight="1">
      <c r="A24" s="184"/>
      <c r="B24" s="186"/>
      <c r="C24" s="45" t="s">
        <v>54</v>
      </c>
      <c r="D24" s="156" t="s">
        <v>32</v>
      </c>
      <c r="E24" s="156"/>
      <c r="F24" s="156"/>
      <c r="G24" s="156"/>
      <c r="H24" s="156"/>
      <c r="I24" s="157"/>
      <c r="J24" s="16" t="s">
        <v>104</v>
      </c>
      <c r="K24" s="11"/>
      <c r="L24" s="11"/>
      <c r="O24" s="63"/>
      <c r="P24" s="63"/>
      <c r="Q24" s="63"/>
      <c r="R24" s="61"/>
      <c r="S24" s="61"/>
      <c r="T24" s="61"/>
      <c r="U24" s="61"/>
      <c r="V24" s="62"/>
      <c r="W24" s="187"/>
      <c r="X24" s="188"/>
      <c r="Y24" s="188"/>
      <c r="Z24" s="189"/>
    </row>
    <row r="25" spans="1:26" s="7" customFormat="1" ht="24" customHeight="1">
      <c r="A25" s="184"/>
      <c r="B25" s="186"/>
      <c r="C25" s="45" t="s">
        <v>20</v>
      </c>
      <c r="D25" s="37" t="s">
        <v>76</v>
      </c>
      <c r="E25" s="37"/>
      <c r="F25" s="37"/>
      <c r="G25" s="37"/>
      <c r="H25" s="37"/>
      <c r="I25" s="38"/>
      <c r="J25" s="16" t="s">
        <v>91</v>
      </c>
      <c r="K25" s="11"/>
      <c r="L25" s="11"/>
      <c r="M25" s="11"/>
      <c r="N25" s="11"/>
      <c r="O25" s="11"/>
      <c r="P25" s="22"/>
      <c r="Q25" s="22"/>
      <c r="R25" s="22"/>
      <c r="S25" s="16"/>
      <c r="T25" s="16"/>
      <c r="U25" s="16"/>
      <c r="V25" s="16"/>
      <c r="W25" s="158">
        <v>130000</v>
      </c>
      <c r="X25" s="159"/>
      <c r="Y25" s="159"/>
      <c r="Z25" s="160"/>
    </row>
    <row r="26" spans="1:26" s="7" customFormat="1" ht="24" customHeight="1">
      <c r="A26" s="184"/>
      <c r="B26" s="186"/>
      <c r="C26" s="45" t="s">
        <v>41</v>
      </c>
      <c r="D26" s="156" t="s">
        <v>105</v>
      </c>
      <c r="E26" s="156"/>
      <c r="F26" s="156"/>
      <c r="G26" s="156"/>
      <c r="H26" s="156"/>
      <c r="I26" s="157"/>
      <c r="J26" s="16" t="s">
        <v>149</v>
      </c>
      <c r="K26" s="16"/>
      <c r="L26" s="16"/>
      <c r="M26" s="11"/>
      <c r="N26" s="11"/>
      <c r="O26" s="11"/>
      <c r="P26" s="18"/>
      <c r="Q26" s="18"/>
      <c r="R26" s="18"/>
      <c r="S26" s="18"/>
      <c r="T26" s="18"/>
      <c r="U26" s="18"/>
      <c r="V26" s="18"/>
      <c r="W26" s="158">
        <f>10000*G18</f>
        <v>0</v>
      </c>
      <c r="X26" s="159"/>
      <c r="Y26" s="159"/>
      <c r="Z26" s="160"/>
    </row>
    <row r="27" spans="1:26" s="7" customFormat="1" ht="24" customHeight="1">
      <c r="A27" s="184"/>
      <c r="B27" s="186"/>
      <c r="C27" s="45" t="s">
        <v>42</v>
      </c>
      <c r="D27" s="156" t="s">
        <v>33</v>
      </c>
      <c r="E27" s="156"/>
      <c r="F27" s="156"/>
      <c r="G27" s="156"/>
      <c r="H27" s="156"/>
      <c r="I27" s="157"/>
      <c r="J27" s="16" t="s">
        <v>92</v>
      </c>
      <c r="K27" s="16"/>
      <c r="L27" s="16"/>
      <c r="M27" s="11"/>
      <c r="N27" s="11"/>
      <c r="O27" s="11"/>
      <c r="P27" s="177"/>
      <c r="Q27" s="177"/>
      <c r="R27" s="177"/>
      <c r="S27" s="177"/>
      <c r="T27" s="177"/>
      <c r="U27" s="177"/>
      <c r="V27" s="177"/>
      <c r="W27" s="158">
        <v>100000</v>
      </c>
      <c r="X27" s="159"/>
      <c r="Y27" s="159"/>
      <c r="Z27" s="160"/>
    </row>
    <row r="28" spans="1:26" s="7" customFormat="1" ht="24" customHeight="1">
      <c r="A28" s="184"/>
      <c r="B28" s="186"/>
      <c r="C28" s="45" t="s">
        <v>36</v>
      </c>
      <c r="D28" s="156" t="s">
        <v>34</v>
      </c>
      <c r="E28" s="156"/>
      <c r="F28" s="156"/>
      <c r="G28" s="156"/>
      <c r="H28" s="156"/>
      <c r="I28" s="157"/>
      <c r="J28" s="16" t="s">
        <v>90</v>
      </c>
      <c r="K28" s="16"/>
      <c r="L28" s="16"/>
      <c r="M28" s="21"/>
      <c r="N28" s="22"/>
      <c r="O28" s="22"/>
      <c r="P28" s="42"/>
      <c r="Q28" s="42"/>
      <c r="R28" s="42"/>
      <c r="S28" s="42"/>
      <c r="T28" s="42"/>
      <c r="U28" s="23"/>
      <c r="V28" s="23"/>
      <c r="W28" s="158">
        <f>U17*1000</f>
        <v>0</v>
      </c>
      <c r="X28" s="159"/>
      <c r="Y28" s="159"/>
      <c r="Z28" s="160"/>
    </row>
    <row r="29" spans="1:26" s="7" customFormat="1" ht="24" customHeight="1">
      <c r="A29" s="184"/>
      <c r="B29" s="186"/>
      <c r="C29" s="45" t="s">
        <v>55</v>
      </c>
      <c r="D29" s="156" t="s">
        <v>35</v>
      </c>
      <c r="E29" s="156"/>
      <c r="F29" s="156"/>
      <c r="G29" s="156"/>
      <c r="H29" s="156"/>
      <c r="I29" s="157"/>
      <c r="J29" s="73" t="s">
        <v>93</v>
      </c>
      <c r="K29" s="64"/>
      <c r="L29" s="64"/>
      <c r="M29" s="64"/>
      <c r="N29" s="64"/>
      <c r="O29" s="64"/>
      <c r="P29" s="44"/>
      <c r="Q29" s="42"/>
      <c r="R29" s="42"/>
      <c r="S29" s="42"/>
      <c r="T29" s="42"/>
      <c r="U29" s="42"/>
      <c r="V29" s="24"/>
      <c r="W29" s="158">
        <v>10000</v>
      </c>
      <c r="X29" s="159"/>
      <c r="Y29" s="159"/>
      <c r="Z29" s="160"/>
    </row>
    <row r="30" spans="1:26" s="7" customFormat="1" ht="24" customHeight="1">
      <c r="A30" s="184"/>
      <c r="B30" s="186"/>
      <c r="C30" s="45" t="s">
        <v>56</v>
      </c>
      <c r="D30" s="37" t="s">
        <v>70</v>
      </c>
      <c r="E30" s="37"/>
      <c r="F30" s="37"/>
      <c r="G30" s="37"/>
      <c r="H30" s="37"/>
      <c r="I30" s="38"/>
      <c r="J30" s="74" t="s">
        <v>71</v>
      </c>
      <c r="K30" s="16"/>
      <c r="L30" s="16"/>
      <c r="M30" s="43"/>
      <c r="N30" s="43"/>
      <c r="O30" s="43"/>
      <c r="P30" s="44"/>
      <c r="Q30" s="42"/>
      <c r="R30" s="42"/>
      <c r="S30" s="42"/>
      <c r="T30" s="42"/>
      <c r="U30" s="42"/>
      <c r="V30" s="24"/>
      <c r="W30" s="39"/>
      <c r="X30" s="40"/>
      <c r="Y30" s="40"/>
      <c r="Z30" s="41">
        <v>0</v>
      </c>
    </row>
    <row r="31" spans="1:26" s="7" customFormat="1" ht="24" customHeight="1">
      <c r="A31" s="184"/>
      <c r="B31" s="186"/>
      <c r="C31" s="45" t="s">
        <v>38</v>
      </c>
      <c r="D31" s="156" t="s">
        <v>37</v>
      </c>
      <c r="E31" s="156"/>
      <c r="F31" s="156"/>
      <c r="G31" s="156"/>
      <c r="H31" s="156"/>
      <c r="I31" s="157"/>
      <c r="J31" s="16" t="s">
        <v>94</v>
      </c>
      <c r="K31" s="16"/>
      <c r="L31" s="16"/>
      <c r="M31" s="11"/>
      <c r="N31" s="11"/>
      <c r="O31" s="11"/>
      <c r="P31" s="177"/>
      <c r="Q31" s="177"/>
      <c r="R31" s="177"/>
      <c r="S31" s="177"/>
      <c r="T31" s="177"/>
      <c r="U31" s="177"/>
      <c r="V31" s="177"/>
      <c r="W31" s="158">
        <v>40000</v>
      </c>
      <c r="X31" s="159"/>
      <c r="Y31" s="159"/>
      <c r="Z31" s="160"/>
    </row>
    <row r="32" spans="1:26" s="7" customFormat="1" ht="24" customHeight="1">
      <c r="A32" s="184"/>
      <c r="B32" s="186"/>
      <c r="C32" s="45" t="s">
        <v>57</v>
      </c>
      <c r="D32" s="156" t="s">
        <v>77</v>
      </c>
      <c r="E32" s="156"/>
      <c r="F32" s="156"/>
      <c r="G32" s="156"/>
      <c r="H32" s="156"/>
      <c r="I32" s="157"/>
      <c r="J32" s="16" t="s">
        <v>143</v>
      </c>
      <c r="K32" s="16"/>
      <c r="L32" s="16"/>
      <c r="M32" s="11"/>
      <c r="N32" s="11"/>
      <c r="O32" s="11"/>
      <c r="P32" s="18"/>
      <c r="Q32" s="18"/>
      <c r="R32" s="18"/>
      <c r="S32" s="18"/>
      <c r="T32" s="18"/>
      <c r="U32" s="18"/>
      <c r="V32" s="18"/>
      <c r="W32" s="158">
        <f>10000*U18</f>
        <v>0</v>
      </c>
      <c r="X32" s="159"/>
      <c r="Y32" s="159"/>
      <c r="Z32" s="160"/>
    </row>
    <row r="33" spans="1:51" s="7" customFormat="1" ht="24" customHeight="1">
      <c r="A33" s="184"/>
      <c r="B33" s="186"/>
      <c r="C33" s="45" t="s">
        <v>79</v>
      </c>
      <c r="D33" s="156" t="s">
        <v>78</v>
      </c>
      <c r="E33" s="156"/>
      <c r="F33" s="156"/>
      <c r="G33" s="156"/>
      <c r="H33" s="156"/>
      <c r="I33" s="157"/>
      <c r="J33" s="73" t="s">
        <v>93</v>
      </c>
      <c r="K33" s="16"/>
      <c r="L33" s="16"/>
      <c r="M33" s="11"/>
      <c r="N33" s="11"/>
      <c r="O33" s="11"/>
      <c r="P33" s="177"/>
      <c r="Q33" s="177"/>
      <c r="R33" s="177"/>
      <c r="S33" s="177"/>
      <c r="T33" s="177"/>
      <c r="U33" s="177"/>
      <c r="V33" s="177"/>
      <c r="W33" s="158">
        <v>10000</v>
      </c>
      <c r="X33" s="159"/>
      <c r="Y33" s="159"/>
      <c r="Z33" s="160"/>
      <c r="AL33" s="155"/>
      <c r="AM33" s="155"/>
      <c r="AN33" s="155"/>
      <c r="AO33" s="155"/>
      <c r="AP33" s="155"/>
      <c r="AQ33" s="155"/>
      <c r="AR33" s="155"/>
      <c r="AS33" s="155"/>
      <c r="AT33" s="155"/>
      <c r="AU33" s="155"/>
      <c r="AV33" s="155"/>
      <c r="AW33" s="155"/>
      <c r="AX33" s="155"/>
      <c r="AY33" s="155"/>
    </row>
    <row r="34" spans="1:51" s="7" customFormat="1" ht="24" customHeight="1">
      <c r="A34" s="184"/>
      <c r="B34" s="186"/>
      <c r="C34" s="45" t="s">
        <v>144</v>
      </c>
      <c r="D34" s="156" t="s">
        <v>39</v>
      </c>
      <c r="E34" s="156"/>
      <c r="F34" s="156"/>
      <c r="G34" s="156"/>
      <c r="H34" s="156"/>
      <c r="I34" s="157"/>
      <c r="J34" s="135" t="s">
        <v>150</v>
      </c>
      <c r="K34" s="135"/>
      <c r="L34" s="135"/>
      <c r="M34" s="136"/>
      <c r="N34" s="136"/>
      <c r="O34" s="136"/>
      <c r="P34" s="137"/>
      <c r="Q34" s="137"/>
      <c r="R34" s="137"/>
      <c r="S34" s="137"/>
      <c r="T34" s="137"/>
      <c r="U34" s="137"/>
      <c r="V34" s="137"/>
      <c r="W34" s="158">
        <f>SUM(W23:Z33)*0.2</f>
        <v>88000</v>
      </c>
      <c r="X34" s="159"/>
      <c r="Y34" s="159"/>
      <c r="Z34" s="160"/>
    </row>
    <row r="35" spans="1:51" ht="25.5" customHeight="1">
      <c r="A35" s="57"/>
      <c r="B35" s="56"/>
      <c r="C35" s="161" t="s">
        <v>10</v>
      </c>
      <c r="D35" s="161"/>
      <c r="E35" s="161"/>
      <c r="F35" s="161"/>
      <c r="G35" s="161"/>
      <c r="H35" s="161"/>
      <c r="I35" s="58"/>
      <c r="J35" s="54"/>
      <c r="K35" s="54"/>
      <c r="L35" s="54"/>
      <c r="M35" s="161" t="s">
        <v>11</v>
      </c>
      <c r="N35" s="161"/>
      <c r="O35" s="161"/>
      <c r="P35" s="161"/>
      <c r="Q35" s="161"/>
      <c r="R35" s="161"/>
      <c r="S35" s="161"/>
      <c r="T35" s="54"/>
      <c r="U35" s="54"/>
      <c r="V35" s="54"/>
      <c r="W35" s="80" t="s">
        <v>52</v>
      </c>
      <c r="X35" s="178">
        <f>SUM(W23:Z34)</f>
        <v>528000</v>
      </c>
      <c r="Y35" s="178"/>
      <c r="Z35" s="179"/>
    </row>
    <row r="36" spans="1:51" ht="25.5" customHeight="1">
      <c r="A36" s="85"/>
      <c r="C36" s="167" t="s">
        <v>13</v>
      </c>
      <c r="D36" s="167"/>
      <c r="E36" s="167"/>
      <c r="F36" s="167"/>
      <c r="G36" s="167"/>
      <c r="H36" s="167"/>
      <c r="I36" s="76"/>
      <c r="J36" s="7"/>
      <c r="K36" s="7"/>
      <c r="L36" s="7"/>
      <c r="M36" s="168" t="s">
        <v>14</v>
      </c>
      <c r="N36" s="168"/>
      <c r="O36" s="168"/>
      <c r="P36" s="168"/>
      <c r="Q36" s="168"/>
      <c r="R36" s="168"/>
      <c r="S36" s="168"/>
      <c r="T36" s="7"/>
      <c r="U36" s="7"/>
      <c r="V36" s="7"/>
      <c r="W36" s="77" t="s">
        <v>53</v>
      </c>
      <c r="X36" s="169">
        <f>X35*0.3</f>
        <v>158400</v>
      </c>
      <c r="Y36" s="169"/>
      <c r="Z36" s="170"/>
    </row>
    <row r="37" spans="1:51" ht="25.5" customHeight="1" thickBot="1">
      <c r="A37" s="86"/>
      <c r="B37" s="65"/>
      <c r="C37" s="171" t="s">
        <v>16</v>
      </c>
      <c r="D37" s="171"/>
      <c r="E37" s="171"/>
      <c r="F37" s="171"/>
      <c r="G37" s="171"/>
      <c r="H37" s="171"/>
      <c r="I37" s="84"/>
      <c r="J37" s="172" t="s">
        <v>28</v>
      </c>
      <c r="K37" s="173"/>
      <c r="L37" s="173"/>
      <c r="M37" s="173"/>
      <c r="N37" s="173"/>
      <c r="O37" s="173"/>
      <c r="P37" s="173"/>
      <c r="Q37" s="173"/>
      <c r="R37" s="173"/>
      <c r="S37" s="173"/>
      <c r="T37" s="173"/>
      <c r="U37" s="173"/>
      <c r="V37" s="173"/>
      <c r="W37" s="174">
        <f>X35+X36</f>
        <v>686400</v>
      </c>
      <c r="X37" s="175"/>
      <c r="Y37" s="175"/>
      <c r="Z37" s="176"/>
    </row>
    <row r="38" spans="1:51" ht="30" customHeight="1" thickBot="1">
      <c r="A38" s="162" t="s">
        <v>176</v>
      </c>
      <c r="B38" s="163"/>
      <c r="C38" s="163"/>
      <c r="D38" s="163"/>
      <c r="E38" s="163"/>
      <c r="F38" s="163"/>
      <c r="G38" s="163"/>
      <c r="H38" s="163"/>
      <c r="I38" s="163"/>
      <c r="J38" s="163"/>
      <c r="K38" s="163"/>
      <c r="L38" s="163"/>
      <c r="M38" s="163"/>
      <c r="N38" s="163"/>
      <c r="O38" s="163"/>
      <c r="P38" s="163"/>
      <c r="Q38" s="163"/>
      <c r="R38" s="163"/>
      <c r="S38" s="163"/>
      <c r="T38" s="163"/>
      <c r="U38" s="163"/>
      <c r="V38" s="163"/>
      <c r="W38" s="164">
        <f>W37</f>
        <v>686400</v>
      </c>
      <c r="X38" s="165"/>
      <c r="Y38" s="165"/>
      <c r="Z38" s="166"/>
    </row>
    <row r="39" spans="1:51" ht="3" customHeight="1"/>
    <row r="40" spans="1:51" s="7" customFormat="1" ht="18" customHeight="1">
      <c r="A40" s="26" t="s">
        <v>80</v>
      </c>
      <c r="B40" s="46"/>
      <c r="C40" s="47"/>
      <c r="D40" s="48"/>
      <c r="E40" s="48"/>
      <c r="F40" s="48"/>
      <c r="G40" s="48"/>
      <c r="H40" s="48"/>
      <c r="I40" s="48"/>
      <c r="J40" s="48"/>
      <c r="K40" s="48"/>
      <c r="L40" s="48"/>
      <c r="M40" s="48"/>
      <c r="N40" s="48"/>
      <c r="O40" s="48"/>
      <c r="P40" s="48"/>
      <c r="Q40" s="48"/>
      <c r="R40" s="48"/>
      <c r="S40" s="48"/>
      <c r="T40" s="48"/>
      <c r="U40" s="48"/>
      <c r="V40" s="48"/>
      <c r="W40" s="48"/>
      <c r="X40" s="48"/>
      <c r="Y40" s="48"/>
    </row>
    <row r="41" spans="1:51" s="7" customFormat="1" ht="18" customHeight="1">
      <c r="A41" s="26" t="s">
        <v>59</v>
      </c>
      <c r="B41" s="46"/>
      <c r="C41" s="47"/>
      <c r="D41" s="48"/>
      <c r="E41" s="48"/>
      <c r="F41" s="48"/>
      <c r="G41" s="48"/>
      <c r="H41" s="48"/>
      <c r="I41" s="48"/>
      <c r="J41" s="48"/>
      <c r="K41" s="48"/>
      <c r="L41" s="48"/>
      <c r="M41" s="48"/>
      <c r="N41" s="48"/>
      <c r="O41" s="48"/>
      <c r="P41" s="48"/>
      <c r="Q41" s="48"/>
      <c r="R41" s="48"/>
      <c r="S41" s="48"/>
      <c r="T41" s="48"/>
      <c r="U41" s="48"/>
      <c r="V41" s="48"/>
      <c r="W41" s="48"/>
      <c r="X41" s="48"/>
      <c r="Y41" s="48"/>
    </row>
    <row r="42" spans="1:51" s="7" customFormat="1" ht="18" customHeight="1">
      <c r="A42" s="26" t="s">
        <v>153</v>
      </c>
      <c r="B42" s="46"/>
      <c r="C42" s="47"/>
      <c r="D42" s="48"/>
      <c r="E42" s="48"/>
      <c r="F42" s="48"/>
      <c r="G42" s="48"/>
      <c r="H42" s="48"/>
      <c r="I42" s="48"/>
      <c r="J42" s="48"/>
      <c r="K42" s="48"/>
      <c r="L42" s="48"/>
      <c r="M42" s="48"/>
      <c r="N42" s="48"/>
      <c r="O42" s="48"/>
      <c r="P42" s="48"/>
      <c r="Q42" s="48"/>
      <c r="R42" s="48"/>
      <c r="S42" s="48"/>
      <c r="T42" s="48"/>
      <c r="U42" s="48"/>
      <c r="V42" s="48"/>
      <c r="W42" s="48"/>
      <c r="X42" s="48"/>
      <c r="Y42" s="48"/>
    </row>
    <row r="43" spans="1:51">
      <c r="A43" s="50"/>
      <c r="B43" s="50"/>
      <c r="C43" s="49"/>
      <c r="D43" s="50"/>
      <c r="E43" s="50"/>
      <c r="F43" s="50"/>
      <c r="G43" s="50"/>
      <c r="H43" s="50"/>
      <c r="I43" s="50"/>
      <c r="J43" s="50"/>
      <c r="K43" s="50"/>
      <c r="L43" s="50"/>
      <c r="M43" s="50"/>
      <c r="N43" s="50"/>
      <c r="O43" s="50"/>
      <c r="P43" s="50"/>
      <c r="Q43" s="50"/>
      <c r="R43" s="50"/>
      <c r="S43" s="50"/>
      <c r="T43" s="50"/>
      <c r="U43" s="50"/>
      <c r="V43" s="50"/>
      <c r="W43" s="50"/>
      <c r="X43" s="50"/>
      <c r="Y43" s="50"/>
    </row>
    <row r="44" spans="1:51">
      <c r="A44" s="50"/>
      <c r="B44" s="50"/>
      <c r="C44" s="49"/>
      <c r="D44" s="50"/>
      <c r="E44" s="50"/>
      <c r="F44" s="50"/>
      <c r="G44" s="50"/>
      <c r="H44" s="50"/>
      <c r="I44" s="50"/>
      <c r="J44" s="50"/>
      <c r="K44" s="50"/>
      <c r="L44" s="50"/>
      <c r="M44" s="50"/>
      <c r="N44" s="50"/>
      <c r="O44" s="50"/>
      <c r="P44" s="50"/>
      <c r="Q44" s="50"/>
      <c r="R44" s="50"/>
      <c r="S44" s="50"/>
      <c r="T44" s="50"/>
      <c r="U44" s="50"/>
      <c r="V44" s="50"/>
      <c r="W44" s="50"/>
      <c r="X44" s="50"/>
      <c r="Y44" s="50"/>
    </row>
    <row r="45" spans="1:51">
      <c r="A45" s="50"/>
      <c r="B45" s="50"/>
      <c r="C45" s="49"/>
      <c r="D45" s="50"/>
      <c r="E45" s="50"/>
      <c r="F45" s="50"/>
      <c r="G45" s="50"/>
      <c r="H45" s="50"/>
      <c r="I45" s="50"/>
      <c r="J45" s="50"/>
      <c r="K45" s="50"/>
      <c r="L45" s="50"/>
      <c r="M45" s="50"/>
      <c r="N45" s="50"/>
      <c r="O45" s="50"/>
      <c r="P45" s="50"/>
      <c r="Q45" s="50"/>
      <c r="R45" s="50"/>
      <c r="S45" s="50"/>
      <c r="T45" s="50"/>
      <c r="U45" s="50"/>
      <c r="V45" s="50"/>
      <c r="W45" s="50"/>
      <c r="X45" s="50"/>
      <c r="Y45" s="50"/>
    </row>
    <row r="46" spans="1:51">
      <c r="A46" s="50"/>
      <c r="B46" s="50"/>
      <c r="C46" s="49"/>
      <c r="D46" s="50"/>
      <c r="E46" s="50"/>
      <c r="F46" s="50"/>
      <c r="G46" s="50"/>
      <c r="H46" s="50"/>
      <c r="I46" s="50"/>
      <c r="J46" s="50"/>
      <c r="K46" s="50"/>
      <c r="L46" s="50"/>
      <c r="M46" s="50"/>
      <c r="N46" s="50"/>
      <c r="O46" s="50"/>
      <c r="P46" s="50"/>
      <c r="Q46" s="50"/>
      <c r="R46" s="50"/>
      <c r="S46" s="50"/>
      <c r="T46" s="50"/>
      <c r="U46" s="50"/>
      <c r="V46" s="50"/>
      <c r="W46" s="50"/>
      <c r="X46" s="50"/>
      <c r="Y46" s="50"/>
    </row>
    <row r="47" spans="1:51">
      <c r="C47" s="12"/>
    </row>
  </sheetData>
  <mergeCells count="66">
    <mergeCell ref="AC4:AF4"/>
    <mergeCell ref="U17:W17"/>
    <mergeCell ref="U18:W18"/>
    <mergeCell ref="U5:Z5"/>
    <mergeCell ref="A7:Z7"/>
    <mergeCell ref="S9:T9"/>
    <mergeCell ref="Q16:V16"/>
    <mergeCell ref="X16:Y16"/>
    <mergeCell ref="A13:F14"/>
    <mergeCell ref="A18:F18"/>
    <mergeCell ref="A16:F16"/>
    <mergeCell ref="A15:F15"/>
    <mergeCell ref="G13:Z14"/>
    <mergeCell ref="G15:Z15"/>
    <mergeCell ref="M18:T18"/>
    <mergeCell ref="M17:T17"/>
    <mergeCell ref="G16:K16"/>
    <mergeCell ref="P1:Q1"/>
    <mergeCell ref="R1:Z1"/>
    <mergeCell ref="P2:Q3"/>
    <mergeCell ref="R2:Z2"/>
    <mergeCell ref="R3:Z3"/>
    <mergeCell ref="A17:F17"/>
    <mergeCell ref="G18:J18"/>
    <mergeCell ref="G17:J17"/>
    <mergeCell ref="C22:H22"/>
    <mergeCell ref="J22:V22"/>
    <mergeCell ref="W22:Z22"/>
    <mergeCell ref="A23:A34"/>
    <mergeCell ref="B23:B34"/>
    <mergeCell ref="D23:I23"/>
    <mergeCell ref="W23:Z23"/>
    <mergeCell ref="D24:I24"/>
    <mergeCell ref="D31:I31"/>
    <mergeCell ref="P31:V31"/>
    <mergeCell ref="W31:Z31"/>
    <mergeCell ref="W24:Z24"/>
    <mergeCell ref="W25:Z25"/>
    <mergeCell ref="D27:I27"/>
    <mergeCell ref="P27:V27"/>
    <mergeCell ref="D26:I26"/>
    <mergeCell ref="W27:Z27"/>
    <mergeCell ref="D28:I28"/>
    <mergeCell ref="X35:Z35"/>
    <mergeCell ref="W28:Z28"/>
    <mergeCell ref="D29:I29"/>
    <mergeCell ref="W29:Z29"/>
    <mergeCell ref="W26:Z26"/>
    <mergeCell ref="D32:I32"/>
    <mergeCell ref="W32:Z32"/>
    <mergeCell ref="AL33:AY33"/>
    <mergeCell ref="D34:I34"/>
    <mergeCell ref="W34:Z34"/>
    <mergeCell ref="C35:H35"/>
    <mergeCell ref="A38:V38"/>
    <mergeCell ref="W38:Z38"/>
    <mergeCell ref="C36:H36"/>
    <mergeCell ref="M36:S36"/>
    <mergeCell ref="X36:Z36"/>
    <mergeCell ref="C37:H37"/>
    <mergeCell ref="J37:V37"/>
    <mergeCell ref="W37:Z37"/>
    <mergeCell ref="D33:I33"/>
    <mergeCell ref="P33:V33"/>
    <mergeCell ref="W33:Z33"/>
    <mergeCell ref="M35:S35"/>
  </mergeCells>
  <phoneticPr fontId="3"/>
  <dataValidations count="2">
    <dataValidation type="list" allowBlank="1" showInputMessage="1" showErrorMessage="1" sqref="G18:J18">
      <formula1>"0,1,2,3,4,5,6,7,8,9,10,11,12"</formula1>
    </dataValidation>
    <dataValidation type="list" allowBlank="1" showInputMessage="1" showErrorMessage="1" sqref="U18:W18">
      <formula1>"0,1,2,3,4,5,6,7,8,9,10"</formula1>
    </dataValidation>
  </dataValidations>
  <pageMargins left="0.74803149606299213" right="0.19685039370078741" top="0.35433070866141736" bottom="0.23622047244094491" header="0.51181102362204722" footer="0.59055118110236227"/>
  <pageSetup paperSize="9" scale="96" orientation="portrait" r:id="rId1"/>
  <headerFooter alignWithMargins="0"/>
  <colBreaks count="1" manualBreakCount="1">
    <brk id="27"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H43"/>
  <sheetViews>
    <sheetView showGridLines="0" topLeftCell="A13" zoomScaleNormal="100" workbookViewId="0">
      <selection activeCell="G16" sqref="G16:K16"/>
    </sheetView>
  </sheetViews>
  <sheetFormatPr defaultColWidth="3.625" defaultRowHeight="13.5"/>
  <cols>
    <col min="1" max="26" width="3.625" style="2" customWidth="1"/>
    <col min="27" max="16384" width="3.625" style="2"/>
  </cols>
  <sheetData>
    <row r="1" spans="1:28" ht="15" customHeight="1">
      <c r="A1" s="1"/>
      <c r="B1" s="1"/>
      <c r="P1" s="249" t="s">
        <v>0</v>
      </c>
      <c r="Q1" s="250"/>
      <c r="R1" s="197"/>
      <c r="S1" s="197"/>
      <c r="T1" s="197"/>
      <c r="U1" s="197"/>
      <c r="V1" s="197"/>
      <c r="W1" s="197"/>
      <c r="X1" s="197"/>
      <c r="Y1" s="197"/>
      <c r="Z1" s="197"/>
    </row>
    <row r="2" spans="1:28" ht="15" customHeight="1">
      <c r="P2" s="197" t="s">
        <v>1</v>
      </c>
      <c r="Q2" s="197"/>
      <c r="R2" s="198" t="s">
        <v>74</v>
      </c>
      <c r="S2" s="198"/>
      <c r="T2" s="198"/>
      <c r="U2" s="198"/>
      <c r="V2" s="198"/>
      <c r="W2" s="198"/>
      <c r="X2" s="198"/>
      <c r="Y2" s="198"/>
      <c r="Z2" s="198"/>
      <c r="AA2" s="29"/>
      <c r="AB2" s="30"/>
    </row>
    <row r="3" spans="1:28" ht="15" customHeight="1">
      <c r="P3" s="197"/>
      <c r="Q3" s="197"/>
      <c r="R3" s="198" t="s">
        <v>75</v>
      </c>
      <c r="S3" s="198"/>
      <c r="T3" s="198"/>
      <c r="U3" s="198"/>
      <c r="V3" s="198"/>
      <c r="W3" s="198"/>
      <c r="X3" s="198"/>
      <c r="Y3" s="198"/>
      <c r="Z3" s="198"/>
      <c r="AA3" s="29"/>
      <c r="AB3" s="30"/>
    </row>
    <row r="4" spans="1:28" ht="7.5" customHeight="1">
      <c r="V4" s="199"/>
      <c r="W4" s="199"/>
      <c r="X4" s="199"/>
      <c r="Y4" s="199"/>
    </row>
    <row r="5" spans="1:28" ht="13.5" customHeight="1">
      <c r="S5" s="35"/>
      <c r="U5" s="203">
        <v>45566</v>
      </c>
      <c r="V5" s="203"/>
      <c r="W5" s="203"/>
      <c r="X5" s="203"/>
      <c r="Y5" s="203"/>
      <c r="Z5" s="203"/>
    </row>
    <row r="6" spans="1:28" ht="12" customHeight="1">
      <c r="S6" s="35"/>
      <c r="U6" s="36"/>
      <c r="V6" s="36"/>
      <c r="W6" s="36"/>
      <c r="X6" s="36"/>
      <c r="Y6" s="36"/>
      <c r="Z6" s="36"/>
    </row>
    <row r="7" spans="1:28" ht="18.75" customHeight="1">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row>
    <row r="8" spans="1:28" ht="6" customHeight="1">
      <c r="A8" s="3"/>
      <c r="B8" s="3"/>
      <c r="C8" s="3"/>
      <c r="D8" s="3"/>
      <c r="E8" s="3"/>
      <c r="F8" s="4"/>
      <c r="G8" s="4"/>
      <c r="H8" s="4"/>
      <c r="I8" s="4"/>
      <c r="J8" s="4"/>
      <c r="K8" s="4"/>
      <c r="L8" s="4"/>
      <c r="M8" s="4"/>
      <c r="N8" s="4"/>
      <c r="O8" s="4"/>
      <c r="P8" s="4"/>
      <c r="Q8" s="4"/>
      <c r="R8" s="4"/>
      <c r="S8" s="4"/>
      <c r="T8" s="4"/>
      <c r="U8" s="4"/>
      <c r="V8" s="3"/>
      <c r="W8" s="3"/>
      <c r="X8" s="3"/>
      <c r="Y8" s="3"/>
    </row>
    <row r="9" spans="1:28" ht="15">
      <c r="A9" s="205" t="s">
        <v>163</v>
      </c>
      <c r="B9" s="205"/>
      <c r="C9" s="205"/>
      <c r="D9" s="205"/>
      <c r="E9" s="205"/>
      <c r="F9" s="205"/>
      <c r="G9" s="205"/>
      <c r="H9" s="205"/>
      <c r="I9" s="205"/>
      <c r="J9" s="205"/>
      <c r="K9" s="205"/>
      <c r="L9" s="205"/>
      <c r="M9" s="205"/>
      <c r="N9" s="205"/>
      <c r="O9" s="205"/>
      <c r="P9" s="205"/>
      <c r="Q9" s="205"/>
      <c r="R9" s="205"/>
      <c r="S9" s="205"/>
      <c r="T9" s="205"/>
      <c r="U9" s="205"/>
      <c r="V9" s="205"/>
      <c r="W9" s="205"/>
      <c r="X9" s="205"/>
      <c r="Y9" s="205"/>
    </row>
    <row r="10" spans="1:28" ht="12"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8">
      <c r="A11" s="5" t="s">
        <v>2</v>
      </c>
      <c r="B11" s="5"/>
    </row>
    <row r="12" spans="1:28" ht="6" customHeight="1"/>
    <row r="13" spans="1:28"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28"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28"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28" ht="27" customHeight="1" thickBot="1">
      <c r="A16" s="208" t="s">
        <v>82</v>
      </c>
      <c r="B16" s="208"/>
      <c r="C16" s="208"/>
      <c r="D16" s="208"/>
      <c r="E16" s="208"/>
      <c r="F16" s="208"/>
      <c r="G16" s="195"/>
      <c r="H16" s="196"/>
      <c r="I16" s="196"/>
      <c r="J16" s="196"/>
      <c r="K16" s="196"/>
      <c r="L16" s="139"/>
      <c r="M16" s="138" t="s">
        <v>5</v>
      </c>
      <c r="N16" s="139"/>
      <c r="O16" s="138"/>
      <c r="P16" s="139"/>
      <c r="Q16" s="206"/>
      <c r="R16" s="206"/>
      <c r="S16" s="206"/>
      <c r="T16" s="206"/>
      <c r="U16" s="206"/>
      <c r="V16" s="206"/>
      <c r="W16" s="139"/>
      <c r="X16" s="196"/>
      <c r="Y16" s="196"/>
      <c r="Z16" s="141"/>
    </row>
    <row r="17" spans="1:34" ht="27" customHeight="1" thickTop="1">
      <c r="A17" s="251" t="s">
        <v>169</v>
      </c>
      <c r="B17" s="252"/>
      <c r="C17" s="252"/>
      <c r="D17" s="252"/>
      <c r="E17" s="252"/>
      <c r="F17" s="253"/>
      <c r="G17" s="220">
        <v>0</v>
      </c>
      <c r="H17" s="221"/>
      <c r="I17" s="221"/>
      <c r="J17" s="7" t="s">
        <v>24</v>
      </c>
      <c r="L17" s="102"/>
      <c r="M17" s="102"/>
      <c r="N17" s="102"/>
      <c r="O17" s="102"/>
      <c r="P17" s="252"/>
      <c r="Q17" s="252"/>
      <c r="R17" s="252"/>
      <c r="S17" s="7"/>
      <c r="U17" s="194"/>
      <c r="V17" s="194"/>
      <c r="W17" s="194"/>
      <c r="X17" s="102"/>
      <c r="Y17" s="102"/>
      <c r="Z17" s="127"/>
    </row>
    <row r="18" spans="1:34" ht="27" customHeight="1">
      <c r="A18" s="191" t="s">
        <v>170</v>
      </c>
      <c r="B18" s="192"/>
      <c r="C18" s="192"/>
      <c r="D18" s="192"/>
      <c r="E18" s="192"/>
      <c r="F18" s="201"/>
      <c r="G18" s="220">
        <v>0</v>
      </c>
      <c r="H18" s="221"/>
      <c r="I18" s="221"/>
      <c r="J18" s="66" t="s">
        <v>24</v>
      </c>
      <c r="K18" s="56"/>
      <c r="L18" s="54"/>
      <c r="M18" s="54"/>
      <c r="N18" s="54"/>
      <c r="O18" s="54"/>
      <c r="P18" s="192"/>
      <c r="Q18" s="192"/>
      <c r="R18" s="192"/>
      <c r="S18" s="54"/>
      <c r="T18" s="56"/>
      <c r="U18" s="192"/>
      <c r="V18" s="192"/>
      <c r="W18" s="192"/>
      <c r="X18" s="54"/>
      <c r="Y18" s="54"/>
      <c r="Z18" s="55"/>
    </row>
    <row r="19" spans="1:34" ht="27" customHeight="1">
      <c r="A19" s="193" t="s">
        <v>171</v>
      </c>
      <c r="B19" s="194"/>
      <c r="C19" s="194"/>
      <c r="D19" s="194"/>
      <c r="E19" s="194"/>
      <c r="F19" s="200"/>
      <c r="G19" s="220">
        <v>0</v>
      </c>
      <c r="H19" s="221"/>
      <c r="I19" s="221"/>
      <c r="J19" s="54" t="s">
        <v>24</v>
      </c>
      <c r="K19" s="67"/>
      <c r="L19" s="54"/>
      <c r="M19" s="54"/>
      <c r="N19" s="54"/>
      <c r="O19" s="54"/>
      <c r="P19" s="192"/>
      <c r="Q19" s="192"/>
      <c r="R19" s="192"/>
      <c r="S19" s="54"/>
      <c r="T19" s="56"/>
      <c r="U19" s="192"/>
      <c r="V19" s="192"/>
      <c r="W19" s="192"/>
      <c r="X19" s="54"/>
      <c r="Y19" s="54"/>
      <c r="Z19" s="55"/>
    </row>
    <row r="20" spans="1:34" ht="33" customHeight="1">
      <c r="A20" s="19"/>
      <c r="B20" s="19"/>
      <c r="C20" s="19"/>
      <c r="D20" s="19"/>
      <c r="E20" s="19"/>
      <c r="F20" s="19"/>
      <c r="G20" s="19"/>
      <c r="H20" s="19"/>
      <c r="I20" s="19"/>
      <c r="J20" s="7"/>
      <c r="L20" s="7"/>
      <c r="M20" s="7"/>
      <c r="N20" s="7"/>
      <c r="O20" s="7"/>
      <c r="P20" s="19"/>
      <c r="Q20" s="19"/>
      <c r="R20" s="19"/>
      <c r="S20" s="7"/>
      <c r="U20" s="19"/>
      <c r="V20" s="19"/>
      <c r="W20" s="19"/>
      <c r="X20" s="7"/>
      <c r="Y20" s="7"/>
      <c r="Z20" s="7"/>
    </row>
    <row r="21" spans="1:34" s="7" customFormat="1" ht="18" customHeight="1">
      <c r="A21" s="60" t="s">
        <v>145</v>
      </c>
    </row>
    <row r="22" spans="1:34" s="7" customFormat="1" ht="5.25" customHeight="1"/>
    <row r="23" spans="1:34" s="7" customFormat="1" ht="21" customHeight="1">
      <c r="A23" s="180" t="s">
        <v>48</v>
      </c>
      <c r="B23" s="181"/>
      <c r="C23" s="181"/>
      <c r="D23" s="181"/>
      <c r="E23" s="181"/>
      <c r="F23" s="181"/>
      <c r="G23" s="181"/>
      <c r="H23" s="180" t="s">
        <v>49</v>
      </c>
      <c r="I23" s="181"/>
      <c r="J23" s="181"/>
      <c r="K23" s="181"/>
      <c r="L23" s="181"/>
      <c r="M23" s="181"/>
      <c r="N23" s="181"/>
      <c r="O23" s="181"/>
      <c r="P23" s="181"/>
      <c r="Q23" s="181"/>
      <c r="R23" s="181"/>
      <c r="S23" s="181"/>
      <c r="T23" s="181"/>
      <c r="U23" s="181"/>
      <c r="V23" s="182"/>
      <c r="W23" s="180" t="s">
        <v>8</v>
      </c>
      <c r="X23" s="181"/>
      <c r="Y23" s="181"/>
      <c r="Z23" s="182"/>
    </row>
    <row r="24" spans="1:34" s="7" customFormat="1" ht="30" customHeight="1">
      <c r="A24" s="183" t="s">
        <v>46</v>
      </c>
      <c r="B24" s="183" t="s">
        <v>40</v>
      </c>
      <c r="C24" s="51" t="s">
        <v>45</v>
      </c>
      <c r="D24" s="245" t="s">
        <v>164</v>
      </c>
      <c r="E24" s="245"/>
      <c r="F24" s="245"/>
      <c r="G24" s="245"/>
      <c r="H24" s="72" t="s">
        <v>165</v>
      </c>
      <c r="I24" s="14"/>
      <c r="J24" s="14"/>
      <c r="K24" s="14"/>
      <c r="L24" s="14"/>
      <c r="M24" s="14"/>
      <c r="N24" s="14"/>
      <c r="O24" s="14"/>
      <c r="P24" s="14"/>
      <c r="Q24" s="14"/>
      <c r="R24" s="14"/>
      <c r="S24" s="14"/>
      <c r="T24" s="14"/>
      <c r="U24" s="14"/>
      <c r="V24" s="14"/>
      <c r="W24" s="246">
        <f>60000*1.1*G17</f>
        <v>0</v>
      </c>
      <c r="X24" s="247"/>
      <c r="Y24" s="247"/>
      <c r="Z24" s="248"/>
    </row>
    <row r="25" spans="1:34" s="7" customFormat="1" ht="30" customHeight="1">
      <c r="A25" s="184"/>
      <c r="B25" s="184"/>
      <c r="C25" s="69" t="s">
        <v>15</v>
      </c>
      <c r="D25" s="245" t="s">
        <v>26</v>
      </c>
      <c r="E25" s="245"/>
      <c r="F25" s="245"/>
      <c r="G25" s="245"/>
      <c r="H25" s="72" t="s">
        <v>167</v>
      </c>
      <c r="I25" s="14"/>
      <c r="J25" s="14"/>
      <c r="K25" s="14"/>
      <c r="L25" s="14"/>
      <c r="M25" s="14"/>
      <c r="N25" s="14"/>
      <c r="O25" s="14"/>
      <c r="P25" s="14"/>
      <c r="Q25" s="14"/>
      <c r="R25" s="14"/>
      <c r="S25" s="14"/>
      <c r="T25" s="14"/>
      <c r="U25" s="14"/>
      <c r="V25" s="14"/>
      <c r="W25" s="246">
        <f>20000*1.1*G18</f>
        <v>0</v>
      </c>
      <c r="X25" s="247"/>
      <c r="Y25" s="247"/>
      <c r="Z25" s="248"/>
    </row>
    <row r="26" spans="1:34" s="7" customFormat="1" ht="30" customHeight="1">
      <c r="A26" s="184"/>
      <c r="B26" s="184"/>
      <c r="C26" s="51" t="s">
        <v>20</v>
      </c>
      <c r="D26" s="245" t="s">
        <v>166</v>
      </c>
      <c r="E26" s="245"/>
      <c r="F26" s="245"/>
      <c r="G26" s="245"/>
      <c r="H26" s="72" t="s">
        <v>168</v>
      </c>
      <c r="I26" s="14"/>
      <c r="J26" s="14"/>
      <c r="K26" s="14"/>
      <c r="L26" s="14"/>
      <c r="M26" s="14"/>
      <c r="N26" s="14"/>
      <c r="O26" s="14"/>
      <c r="P26" s="14"/>
      <c r="Q26" s="14"/>
      <c r="R26" s="14"/>
      <c r="S26" s="14"/>
      <c r="T26" s="14"/>
      <c r="U26" s="14"/>
      <c r="V26" s="14"/>
      <c r="W26" s="246">
        <f>3000*G19</f>
        <v>0</v>
      </c>
      <c r="X26" s="247"/>
      <c r="Y26" s="247"/>
      <c r="Z26" s="248"/>
      <c r="AH26" s="33"/>
    </row>
    <row r="27" spans="1:34" s="7" customFormat="1" ht="30" customHeight="1">
      <c r="A27" s="184"/>
      <c r="B27" s="264"/>
      <c r="C27" s="69" t="s">
        <v>41</v>
      </c>
      <c r="D27" s="37" t="s">
        <v>9</v>
      </c>
      <c r="E27" s="37"/>
      <c r="F27" s="37"/>
      <c r="G27" s="37"/>
      <c r="H27" s="75" t="s">
        <v>67</v>
      </c>
      <c r="I27" s="26"/>
      <c r="J27" s="26"/>
      <c r="K27" s="26"/>
      <c r="L27" s="26"/>
      <c r="M27" s="26"/>
      <c r="N27" s="26"/>
      <c r="O27" s="26"/>
      <c r="P27" s="26"/>
      <c r="Q27" s="26"/>
      <c r="R27" s="26"/>
      <c r="S27" s="26"/>
      <c r="T27" s="26"/>
      <c r="U27" s="26"/>
      <c r="V27" s="26"/>
      <c r="W27" s="158">
        <f>SUM(W24:Z26)*0.2</f>
        <v>0</v>
      </c>
      <c r="X27" s="159"/>
      <c r="Y27" s="159"/>
      <c r="Z27" s="160"/>
    </row>
    <row r="28" spans="1:34" ht="32.25" customHeight="1">
      <c r="A28" s="78"/>
      <c r="B28" s="161" t="s">
        <v>10</v>
      </c>
      <c r="C28" s="161"/>
      <c r="D28" s="161"/>
      <c r="E28" s="161"/>
      <c r="F28" s="161"/>
      <c r="G28" s="54"/>
      <c r="H28" s="79"/>
      <c r="I28" s="54"/>
      <c r="J28" s="54"/>
      <c r="K28" s="161" t="s">
        <v>50</v>
      </c>
      <c r="L28" s="161"/>
      <c r="M28" s="161"/>
      <c r="N28" s="161"/>
      <c r="O28" s="161"/>
      <c r="P28" s="161"/>
      <c r="Q28" s="161"/>
      <c r="R28" s="161"/>
      <c r="S28" s="54"/>
      <c r="T28" s="54"/>
      <c r="U28" s="54"/>
      <c r="V28" s="58"/>
      <c r="W28" s="80" t="s">
        <v>52</v>
      </c>
      <c r="X28" s="178">
        <f>SUM(W24:Z27)</f>
        <v>0</v>
      </c>
      <c r="Y28" s="178"/>
      <c r="Z28" s="179"/>
    </row>
    <row r="29" spans="1:34" ht="32.25" customHeight="1">
      <c r="A29" s="75"/>
      <c r="B29" s="168" t="s">
        <v>13</v>
      </c>
      <c r="C29" s="168"/>
      <c r="D29" s="168"/>
      <c r="E29" s="168"/>
      <c r="F29" s="168"/>
      <c r="G29" s="7"/>
      <c r="H29" s="75"/>
      <c r="I29" s="7"/>
      <c r="J29" s="7"/>
      <c r="K29" s="168" t="s">
        <v>51</v>
      </c>
      <c r="L29" s="168"/>
      <c r="M29" s="168"/>
      <c r="N29" s="168"/>
      <c r="O29" s="168"/>
      <c r="P29" s="168"/>
      <c r="Q29" s="168"/>
      <c r="R29" s="168"/>
      <c r="S29" s="7"/>
      <c r="T29" s="7"/>
      <c r="U29" s="7"/>
      <c r="V29" s="76"/>
      <c r="W29" s="77" t="s">
        <v>53</v>
      </c>
      <c r="X29" s="169">
        <f>X28*0.3</f>
        <v>0</v>
      </c>
      <c r="Y29" s="169"/>
      <c r="Z29" s="170"/>
    </row>
    <row r="30" spans="1:34" ht="32.25" customHeight="1" thickBot="1">
      <c r="A30" s="81"/>
      <c r="B30" s="171" t="s">
        <v>16</v>
      </c>
      <c r="C30" s="171"/>
      <c r="D30" s="171"/>
      <c r="E30" s="171"/>
      <c r="F30" s="171"/>
      <c r="G30" s="82"/>
      <c r="H30" s="83"/>
      <c r="I30" s="66"/>
      <c r="J30" s="66"/>
      <c r="K30" s="173" t="s">
        <v>28</v>
      </c>
      <c r="L30" s="173"/>
      <c r="M30" s="173"/>
      <c r="N30" s="173"/>
      <c r="O30" s="173"/>
      <c r="P30" s="173"/>
      <c r="Q30" s="173"/>
      <c r="R30" s="173"/>
      <c r="S30" s="66"/>
      <c r="T30" s="66"/>
      <c r="U30" s="66"/>
      <c r="V30" s="84"/>
      <c r="W30" s="174">
        <f>X28+X29</f>
        <v>0</v>
      </c>
      <c r="X30" s="243"/>
      <c r="Y30" s="243"/>
      <c r="Z30" s="244"/>
    </row>
    <row r="31" spans="1:34" ht="35.25" customHeight="1" thickBot="1">
      <c r="A31" s="162" t="s">
        <v>181</v>
      </c>
      <c r="B31" s="163"/>
      <c r="C31" s="163"/>
      <c r="D31" s="163"/>
      <c r="E31" s="163"/>
      <c r="F31" s="163"/>
      <c r="G31" s="163"/>
      <c r="H31" s="163"/>
      <c r="I31" s="163"/>
      <c r="J31" s="163"/>
      <c r="K31" s="163"/>
      <c r="L31" s="163"/>
      <c r="M31" s="163"/>
      <c r="N31" s="163"/>
      <c r="O31" s="163"/>
      <c r="P31" s="163"/>
      <c r="Q31" s="163"/>
      <c r="R31" s="163"/>
      <c r="S31" s="163"/>
      <c r="T31" s="163"/>
      <c r="U31" s="163"/>
      <c r="V31" s="242"/>
      <c r="W31" s="164">
        <f>W30</f>
        <v>0</v>
      </c>
      <c r="X31" s="165"/>
      <c r="Y31" s="165"/>
      <c r="Z31" s="166"/>
    </row>
    <row r="32" spans="1:34" ht="6" customHeight="1"/>
    <row r="33" spans="1:25" s="7" customFormat="1" ht="18" customHeight="1">
      <c r="A33" s="26" t="s">
        <v>80</v>
      </c>
      <c r="B33" s="46"/>
      <c r="C33" s="47"/>
      <c r="D33" s="48"/>
      <c r="E33" s="48"/>
      <c r="F33" s="48"/>
      <c r="G33" s="48"/>
      <c r="H33" s="48"/>
      <c r="I33" s="48"/>
      <c r="J33" s="48"/>
      <c r="K33" s="48"/>
      <c r="L33" s="48"/>
      <c r="M33" s="48"/>
      <c r="N33" s="48"/>
      <c r="O33" s="48"/>
      <c r="P33" s="48"/>
      <c r="Q33" s="48"/>
      <c r="R33" s="48"/>
      <c r="S33" s="48"/>
      <c r="T33" s="48"/>
      <c r="U33" s="48"/>
      <c r="V33" s="48"/>
      <c r="W33" s="48"/>
      <c r="X33" s="48"/>
      <c r="Y33" s="48"/>
    </row>
    <row r="34" spans="1:25" s="7" customFormat="1" ht="18" customHeight="1">
      <c r="A34" s="26" t="s">
        <v>59</v>
      </c>
      <c r="B34" s="46"/>
      <c r="C34" s="47"/>
      <c r="D34" s="48"/>
      <c r="E34" s="48"/>
      <c r="F34" s="48"/>
      <c r="G34" s="48"/>
      <c r="H34" s="48"/>
      <c r="I34" s="48"/>
      <c r="J34" s="48"/>
      <c r="K34" s="48"/>
      <c r="L34" s="48"/>
      <c r="M34" s="48"/>
      <c r="N34" s="48"/>
      <c r="O34" s="48"/>
      <c r="P34" s="48"/>
      <c r="Q34" s="48"/>
      <c r="R34" s="48"/>
      <c r="S34" s="48"/>
      <c r="T34" s="48"/>
      <c r="U34" s="48"/>
      <c r="V34" s="48"/>
      <c r="W34" s="48"/>
      <c r="X34" s="48"/>
      <c r="Y34" s="48"/>
    </row>
    <row r="35" spans="1:25" s="7" customFormat="1" ht="18" customHeight="1">
      <c r="A35" s="26" t="s">
        <v>153</v>
      </c>
      <c r="B35" s="46"/>
      <c r="C35" s="47"/>
      <c r="D35" s="48"/>
      <c r="E35" s="48"/>
      <c r="F35" s="48"/>
      <c r="G35" s="48"/>
      <c r="H35" s="48"/>
      <c r="I35" s="48"/>
      <c r="J35" s="48"/>
      <c r="K35" s="48"/>
      <c r="L35" s="48"/>
      <c r="M35" s="48"/>
      <c r="N35" s="48"/>
      <c r="O35" s="48"/>
      <c r="P35" s="48"/>
      <c r="Q35" s="48"/>
      <c r="R35" s="48"/>
      <c r="S35" s="48"/>
      <c r="T35" s="48"/>
      <c r="U35" s="48"/>
      <c r="V35" s="48"/>
      <c r="W35" s="48"/>
      <c r="X35" s="48"/>
      <c r="Y35" s="48"/>
    </row>
    <row r="36" spans="1:25" s="7" customFormat="1" ht="18" customHeight="1">
      <c r="A36" s="26" t="s">
        <v>27</v>
      </c>
      <c r="B36" s="46"/>
      <c r="C36" s="47"/>
      <c r="D36" s="48"/>
      <c r="E36" s="48"/>
      <c r="F36" s="48"/>
      <c r="G36" s="48"/>
      <c r="H36" s="48"/>
      <c r="I36" s="48"/>
      <c r="J36" s="48"/>
      <c r="K36" s="48"/>
      <c r="L36" s="48"/>
      <c r="M36" s="48"/>
      <c r="N36" s="48"/>
      <c r="O36" s="48"/>
      <c r="P36" s="48"/>
      <c r="Q36" s="48"/>
      <c r="R36" s="48"/>
      <c r="S36" s="48"/>
      <c r="T36" s="48"/>
      <c r="U36" s="48"/>
      <c r="V36" s="48"/>
      <c r="W36" s="48"/>
      <c r="X36" s="48"/>
      <c r="Y36" s="48"/>
    </row>
    <row r="37" spans="1:25" s="7" customFormat="1" ht="18" customHeight="1">
      <c r="C37" s="6"/>
    </row>
    <row r="38" spans="1:25">
      <c r="C38" s="12"/>
    </row>
    <row r="39" spans="1:25">
      <c r="C39" s="12"/>
    </row>
    <row r="40" spans="1:25">
      <c r="C40" s="12"/>
    </row>
    <row r="41" spans="1:25">
      <c r="C41" s="12"/>
    </row>
    <row r="42" spans="1:25">
      <c r="C42" s="12"/>
    </row>
    <row r="43" spans="1:25">
      <c r="C43" s="12"/>
    </row>
  </sheetData>
  <mergeCells count="52">
    <mergeCell ref="V4:Y4"/>
    <mergeCell ref="P1:Q1"/>
    <mergeCell ref="R1:Z1"/>
    <mergeCell ref="P2:Q3"/>
    <mergeCell ref="R2:Z2"/>
    <mergeCell ref="R3:Z3"/>
    <mergeCell ref="X16:Y16"/>
    <mergeCell ref="U17:W17"/>
    <mergeCell ref="U5:Z5"/>
    <mergeCell ref="A7:Y7"/>
    <mergeCell ref="A9:Y9"/>
    <mergeCell ref="A13:F14"/>
    <mergeCell ref="G13:Z14"/>
    <mergeCell ref="A15:F15"/>
    <mergeCell ref="G15:Z15"/>
    <mergeCell ref="G17:I17"/>
    <mergeCell ref="A17:F17"/>
    <mergeCell ref="P17:R17"/>
    <mergeCell ref="A23:G23"/>
    <mergeCell ref="H23:V23"/>
    <mergeCell ref="W23:Z23"/>
    <mergeCell ref="A24:A27"/>
    <mergeCell ref="W24:Z24"/>
    <mergeCell ref="D25:G25"/>
    <mergeCell ref="W25:Z25"/>
    <mergeCell ref="D26:G26"/>
    <mergeCell ref="W26:Z26"/>
    <mergeCell ref="W27:Z27"/>
    <mergeCell ref="D24:G24"/>
    <mergeCell ref="B24:B27"/>
    <mergeCell ref="A31:V31"/>
    <mergeCell ref="W31:Z31"/>
    <mergeCell ref="X29:Z29"/>
    <mergeCell ref="B30:F30"/>
    <mergeCell ref="K30:R30"/>
    <mergeCell ref="W30:Z30"/>
    <mergeCell ref="B29:F29"/>
    <mergeCell ref="K29:R29"/>
    <mergeCell ref="B28:F28"/>
    <mergeCell ref="K28:R28"/>
    <mergeCell ref="X28:Z28"/>
    <mergeCell ref="U18:W18"/>
    <mergeCell ref="A19:F19"/>
    <mergeCell ref="G19:I19"/>
    <mergeCell ref="P19:R19"/>
    <mergeCell ref="G16:K16"/>
    <mergeCell ref="U19:W19"/>
    <mergeCell ref="A16:F16"/>
    <mergeCell ref="Q16:V16"/>
    <mergeCell ref="A18:F18"/>
    <mergeCell ref="G18:I18"/>
    <mergeCell ref="P18:R18"/>
  </mergeCells>
  <phoneticPr fontId="3"/>
  <dataValidations count="1">
    <dataValidation type="list" allowBlank="1" showInputMessage="1" showErrorMessage="1" sqref="G17:I19">
      <formula1>"0,1,2,3,4,5,6,7,8,9"</formula1>
    </dataValidation>
  </dataValidations>
  <pageMargins left="0.74803149606299213" right="0.19685039370078741" top="0.35433070866141736" bottom="0.23622047244094491" header="0.51181102362204722" footer="0.59055118110236227"/>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AY47"/>
  <sheetViews>
    <sheetView showGridLines="0" zoomScaleNormal="100" workbookViewId="0">
      <selection activeCell="AJ12" sqref="AJ12"/>
    </sheetView>
  </sheetViews>
  <sheetFormatPr defaultColWidth="3.625" defaultRowHeight="13.5"/>
  <cols>
    <col min="1" max="26" width="3.625" style="2" customWidth="1"/>
    <col min="27" max="33" width="4.125" style="2" customWidth="1"/>
    <col min="34" max="16384" width="3.625" style="2"/>
  </cols>
  <sheetData>
    <row r="1" spans="1:32" ht="15" customHeight="1">
      <c r="A1" s="1"/>
      <c r="B1" s="1"/>
      <c r="P1" s="197" t="s">
        <v>0</v>
      </c>
      <c r="Q1" s="197"/>
      <c r="R1" s="197"/>
      <c r="S1" s="197"/>
      <c r="T1" s="197"/>
      <c r="U1" s="197"/>
      <c r="V1" s="197"/>
      <c r="W1" s="197"/>
      <c r="X1" s="197"/>
      <c r="Y1" s="197"/>
      <c r="Z1" s="197"/>
    </row>
    <row r="2" spans="1:32" ht="15" customHeight="1">
      <c r="P2" s="197" t="s">
        <v>1</v>
      </c>
      <c r="Q2" s="197"/>
      <c r="R2" s="198" t="s">
        <v>182</v>
      </c>
      <c r="S2" s="198"/>
      <c r="T2" s="198"/>
      <c r="U2" s="198"/>
      <c r="V2" s="198"/>
      <c r="W2" s="198"/>
      <c r="X2" s="198"/>
      <c r="Y2" s="198"/>
      <c r="Z2" s="198"/>
    </row>
    <row r="3" spans="1:32" ht="15" customHeight="1">
      <c r="P3" s="197"/>
      <c r="Q3" s="197"/>
      <c r="R3" s="198" t="s">
        <v>183</v>
      </c>
      <c r="S3" s="198"/>
      <c r="T3" s="198"/>
      <c r="U3" s="198"/>
      <c r="V3" s="198"/>
      <c r="W3" s="198"/>
      <c r="X3" s="198"/>
      <c r="Y3" s="198"/>
      <c r="Z3" s="198"/>
    </row>
    <row r="4" spans="1:32" ht="6" customHeight="1">
      <c r="AC4" s="199"/>
      <c r="AD4" s="199"/>
      <c r="AE4" s="199"/>
      <c r="AF4" s="199"/>
    </row>
    <row r="5" spans="1:32" ht="13.5" customHeight="1">
      <c r="S5" s="35"/>
      <c r="U5" s="203">
        <v>45566</v>
      </c>
      <c r="V5" s="203"/>
      <c r="W5" s="203"/>
      <c r="X5" s="203"/>
      <c r="Y5" s="203"/>
      <c r="Z5" s="203"/>
    </row>
    <row r="6" spans="1:32" ht="12" customHeight="1">
      <c r="S6" s="35"/>
      <c r="U6" s="36"/>
      <c r="V6" s="36"/>
      <c r="W6" s="36"/>
      <c r="X6" s="36"/>
      <c r="Y6" s="36"/>
      <c r="Z6" s="36"/>
    </row>
    <row r="7" spans="1:32" ht="18.75">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3"/>
      <c r="AB7" s="3"/>
      <c r="AC7" s="3"/>
      <c r="AD7" s="3"/>
      <c r="AE7" s="3"/>
      <c r="AF7" s="3"/>
    </row>
    <row r="8" spans="1:32" ht="6" customHeight="1">
      <c r="A8" s="3"/>
      <c r="B8" s="3"/>
      <c r="C8" s="3"/>
      <c r="D8" s="3"/>
      <c r="E8" s="3"/>
      <c r="F8" s="3"/>
      <c r="G8" s="4"/>
      <c r="H8" s="4"/>
      <c r="I8" s="4"/>
      <c r="J8" s="4"/>
      <c r="K8" s="4"/>
      <c r="L8" s="4"/>
      <c r="M8" s="4"/>
      <c r="N8" s="4"/>
      <c r="O8" s="4"/>
      <c r="P8" s="4"/>
      <c r="Q8" s="4"/>
      <c r="R8" s="4"/>
      <c r="S8" s="4"/>
      <c r="T8" s="4"/>
      <c r="U8" s="4"/>
      <c r="V8" s="4"/>
      <c r="W8" s="4"/>
      <c r="X8" s="4"/>
      <c r="Y8" s="4"/>
      <c r="Z8" s="4"/>
      <c r="AA8" s="4"/>
      <c r="AB8" s="3"/>
      <c r="AC8" s="3"/>
      <c r="AD8" s="3"/>
      <c r="AE8" s="3"/>
      <c r="AF8" s="3"/>
    </row>
    <row r="9" spans="1:32" ht="15">
      <c r="A9" s="20"/>
      <c r="D9" s="20" t="s">
        <v>107</v>
      </c>
      <c r="E9" s="20"/>
      <c r="I9" s="20"/>
      <c r="J9" s="20"/>
      <c r="K9" s="20"/>
      <c r="L9" s="20"/>
      <c r="M9" s="20"/>
      <c r="N9" s="20"/>
      <c r="O9" s="20"/>
      <c r="P9" s="20"/>
      <c r="Q9" s="20"/>
      <c r="R9" s="20"/>
      <c r="S9" s="205">
        <v>2025</v>
      </c>
      <c r="T9" s="205"/>
      <c r="U9" s="34" t="s">
        <v>151</v>
      </c>
      <c r="V9" s="20"/>
      <c r="W9" s="20"/>
      <c r="X9" s="20"/>
      <c r="Y9" s="20"/>
      <c r="Z9" s="20"/>
      <c r="AA9" s="20"/>
      <c r="AB9" s="20"/>
      <c r="AC9" s="20"/>
      <c r="AD9" s="20"/>
      <c r="AE9" s="20"/>
      <c r="AF9" s="20"/>
    </row>
    <row r="10" spans="1:32" ht="12" customHeight="1"/>
    <row r="11" spans="1:32">
      <c r="A11" s="5" t="s">
        <v>2</v>
      </c>
      <c r="B11" s="27"/>
      <c r="C11" s="28"/>
      <c r="D11" s="28"/>
      <c r="E11" s="28"/>
    </row>
    <row r="12" spans="1:32" ht="6" customHeight="1"/>
    <row r="13" spans="1:32"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32"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32"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32" ht="27" customHeight="1" thickBot="1">
      <c r="A16" s="208" t="s">
        <v>82</v>
      </c>
      <c r="B16" s="208"/>
      <c r="C16" s="208"/>
      <c r="D16" s="208"/>
      <c r="E16" s="208"/>
      <c r="F16" s="208"/>
      <c r="G16" s="195"/>
      <c r="H16" s="196"/>
      <c r="I16" s="196"/>
      <c r="J16" s="196"/>
      <c r="K16" s="196"/>
      <c r="L16" s="139"/>
      <c r="M16" s="138" t="s">
        <v>5</v>
      </c>
      <c r="N16" s="139"/>
      <c r="O16" s="138"/>
      <c r="P16" s="139"/>
      <c r="Q16" s="206"/>
      <c r="R16" s="206"/>
      <c r="S16" s="206"/>
      <c r="T16" s="206"/>
      <c r="U16" s="206"/>
      <c r="V16" s="206"/>
      <c r="W16" s="139"/>
      <c r="X16" s="196"/>
      <c r="Y16" s="196"/>
      <c r="Z16" s="141"/>
    </row>
    <row r="17" spans="1:26" ht="27" customHeight="1" thickTop="1">
      <c r="A17" s="190" t="s">
        <v>83</v>
      </c>
      <c r="B17" s="190"/>
      <c r="C17" s="190"/>
      <c r="D17" s="190"/>
      <c r="E17" s="190"/>
      <c r="F17" s="190"/>
      <c r="G17" s="193"/>
      <c r="H17" s="194"/>
      <c r="I17" s="194"/>
      <c r="J17" s="194"/>
      <c r="K17" s="108" t="s">
        <v>86</v>
      </c>
      <c r="L17" s="101"/>
      <c r="M17" s="190" t="s">
        <v>84</v>
      </c>
      <c r="N17" s="190"/>
      <c r="O17" s="190"/>
      <c r="P17" s="190"/>
      <c r="Q17" s="190"/>
      <c r="R17" s="190"/>
      <c r="S17" s="190"/>
      <c r="T17" s="190"/>
      <c r="U17" s="200"/>
      <c r="V17" s="190"/>
      <c r="W17" s="193"/>
      <c r="X17" s="127" t="s">
        <v>87</v>
      </c>
      <c r="Y17" s="59"/>
      <c r="Z17" s="59"/>
    </row>
    <row r="18" spans="1:26" ht="27" customHeight="1">
      <c r="A18" s="207" t="s">
        <v>89</v>
      </c>
      <c r="B18" s="207"/>
      <c r="C18" s="207"/>
      <c r="D18" s="207"/>
      <c r="E18" s="207"/>
      <c r="F18" s="207"/>
      <c r="G18" s="191"/>
      <c r="H18" s="192"/>
      <c r="I18" s="192"/>
      <c r="J18" s="192"/>
      <c r="K18" s="100" t="s">
        <v>88</v>
      </c>
      <c r="L18" s="55"/>
      <c r="M18" s="202"/>
      <c r="N18" s="202"/>
      <c r="O18" s="202"/>
      <c r="P18" s="202"/>
      <c r="Q18" s="202"/>
      <c r="R18" s="202"/>
      <c r="S18" s="202"/>
      <c r="T18" s="191"/>
      <c r="U18" s="211"/>
      <c r="V18" s="212"/>
      <c r="W18" s="213"/>
      <c r="X18" s="54"/>
      <c r="Y18" s="56"/>
      <c r="Z18" s="55"/>
    </row>
    <row r="19" spans="1:26" s="7" customFormat="1" ht="33" customHeight="1"/>
    <row r="20" spans="1:26" s="7" customFormat="1" ht="18" customHeight="1">
      <c r="A20" s="60" t="s">
        <v>152</v>
      </c>
      <c r="C20" s="53"/>
      <c r="D20" s="53"/>
      <c r="E20" s="53"/>
      <c r="F20" s="53"/>
      <c r="G20" s="53"/>
    </row>
    <row r="21" spans="1:26" s="7" customFormat="1" ht="5.25" customHeight="1"/>
    <row r="22" spans="1:26" s="7" customFormat="1" ht="21" customHeight="1">
      <c r="A22" s="8"/>
      <c r="B22" s="10"/>
      <c r="C22" s="181" t="s">
        <v>6</v>
      </c>
      <c r="D22" s="181"/>
      <c r="E22" s="181"/>
      <c r="F22" s="181"/>
      <c r="G22" s="181"/>
      <c r="H22" s="181"/>
      <c r="I22" s="9"/>
      <c r="J22" s="180" t="s">
        <v>7</v>
      </c>
      <c r="K22" s="181"/>
      <c r="L22" s="181"/>
      <c r="M22" s="181"/>
      <c r="N22" s="181"/>
      <c r="O22" s="181"/>
      <c r="P22" s="181"/>
      <c r="Q22" s="181"/>
      <c r="R22" s="181"/>
      <c r="S22" s="181"/>
      <c r="T22" s="181"/>
      <c r="U22" s="181"/>
      <c r="V22" s="181"/>
      <c r="W22" s="180" t="s">
        <v>8</v>
      </c>
      <c r="X22" s="181"/>
      <c r="Y22" s="181"/>
      <c r="Z22" s="182"/>
    </row>
    <row r="23" spans="1:26" s="7" customFormat="1" ht="24" customHeight="1">
      <c r="A23" s="183" t="s">
        <v>18</v>
      </c>
      <c r="B23" s="185" t="s">
        <v>40</v>
      </c>
      <c r="C23" s="45" t="s">
        <v>47</v>
      </c>
      <c r="D23" s="156" t="s">
        <v>31</v>
      </c>
      <c r="E23" s="156"/>
      <c r="F23" s="156"/>
      <c r="G23" s="156"/>
      <c r="H23" s="156"/>
      <c r="I23" s="157"/>
      <c r="J23" s="16" t="s">
        <v>103</v>
      </c>
      <c r="K23" s="11"/>
      <c r="L23" s="11"/>
      <c r="M23" s="10"/>
      <c r="N23" s="10"/>
      <c r="O23" s="61"/>
      <c r="P23" s="61"/>
      <c r="Q23" s="61"/>
      <c r="R23" s="61"/>
      <c r="S23" s="61"/>
      <c r="T23" s="61"/>
      <c r="U23" s="61"/>
      <c r="V23" s="62"/>
      <c r="W23" s="214"/>
      <c r="X23" s="215"/>
      <c r="Y23" s="215"/>
      <c r="Z23" s="216"/>
    </row>
    <row r="24" spans="1:26" s="7" customFormat="1" ht="24" customHeight="1">
      <c r="A24" s="184"/>
      <c r="B24" s="186"/>
      <c r="C24" s="45" t="s">
        <v>54</v>
      </c>
      <c r="D24" s="156" t="s">
        <v>32</v>
      </c>
      <c r="E24" s="156"/>
      <c r="F24" s="156"/>
      <c r="G24" s="156"/>
      <c r="H24" s="156"/>
      <c r="I24" s="157"/>
      <c r="J24" s="16" t="s">
        <v>104</v>
      </c>
      <c r="K24" s="11"/>
      <c r="L24" s="11"/>
      <c r="O24" s="63"/>
      <c r="P24" s="63"/>
      <c r="Q24" s="63"/>
      <c r="R24" s="61"/>
      <c r="S24" s="61"/>
      <c r="T24" s="61"/>
      <c r="U24" s="61"/>
      <c r="V24" s="62"/>
      <c r="W24" s="217">
        <v>120000</v>
      </c>
      <c r="X24" s="218"/>
      <c r="Y24" s="218"/>
      <c r="Z24" s="219"/>
    </row>
    <row r="25" spans="1:26" s="7" customFormat="1" ht="24" customHeight="1">
      <c r="A25" s="184"/>
      <c r="B25" s="186"/>
      <c r="C25" s="45" t="s">
        <v>20</v>
      </c>
      <c r="D25" s="37" t="s">
        <v>76</v>
      </c>
      <c r="E25" s="37"/>
      <c r="F25" s="37"/>
      <c r="G25" s="37"/>
      <c r="H25" s="37"/>
      <c r="I25" s="38"/>
      <c r="J25" s="16" t="s">
        <v>91</v>
      </c>
      <c r="K25" s="11"/>
      <c r="L25" s="11"/>
      <c r="M25" s="11"/>
      <c r="N25" s="11"/>
      <c r="O25" s="11"/>
      <c r="P25" s="22"/>
      <c r="Q25" s="22"/>
      <c r="R25" s="22"/>
      <c r="S25" s="16"/>
      <c r="T25" s="16"/>
      <c r="U25" s="16"/>
      <c r="V25" s="16"/>
      <c r="W25" s="214"/>
      <c r="X25" s="215"/>
      <c r="Y25" s="215"/>
      <c r="Z25" s="216"/>
    </row>
    <row r="26" spans="1:26" s="7" customFormat="1" ht="24" customHeight="1">
      <c r="A26" s="184"/>
      <c r="B26" s="186"/>
      <c r="C26" s="45" t="s">
        <v>41</v>
      </c>
      <c r="D26" s="156" t="s">
        <v>105</v>
      </c>
      <c r="E26" s="156"/>
      <c r="F26" s="156"/>
      <c r="G26" s="156"/>
      <c r="H26" s="156"/>
      <c r="I26" s="157"/>
      <c r="J26" s="16" t="s">
        <v>104</v>
      </c>
      <c r="K26" s="16"/>
      <c r="L26" s="16"/>
      <c r="M26" s="11"/>
      <c r="N26" s="11"/>
      <c r="O26" s="11"/>
      <c r="P26" s="177"/>
      <c r="Q26" s="177"/>
      <c r="R26" s="177"/>
      <c r="S26" s="177"/>
      <c r="T26" s="177"/>
      <c r="U26" s="177"/>
      <c r="V26" s="177"/>
      <c r="W26" s="158">
        <v>120000</v>
      </c>
      <c r="X26" s="159"/>
      <c r="Y26" s="159"/>
      <c r="Z26" s="160"/>
    </row>
    <row r="27" spans="1:26" s="7" customFormat="1" ht="24" customHeight="1">
      <c r="A27" s="184"/>
      <c r="B27" s="186"/>
      <c r="C27" s="45" t="s">
        <v>42</v>
      </c>
      <c r="D27" s="156" t="s">
        <v>33</v>
      </c>
      <c r="E27" s="156"/>
      <c r="F27" s="156"/>
      <c r="G27" s="156"/>
      <c r="H27" s="156"/>
      <c r="I27" s="157"/>
      <c r="J27" s="16" t="s">
        <v>92</v>
      </c>
      <c r="K27" s="16"/>
      <c r="L27" s="16"/>
      <c r="M27" s="11"/>
      <c r="N27" s="11"/>
      <c r="O27" s="11"/>
      <c r="P27" s="177"/>
      <c r="Q27" s="177"/>
      <c r="R27" s="177"/>
      <c r="S27" s="177"/>
      <c r="T27" s="177"/>
      <c r="U27" s="177"/>
      <c r="V27" s="177"/>
      <c r="W27" s="158">
        <v>100000</v>
      </c>
      <c r="X27" s="159"/>
      <c r="Y27" s="159"/>
      <c r="Z27" s="160"/>
    </row>
    <row r="28" spans="1:26" s="7" customFormat="1" ht="24" customHeight="1">
      <c r="A28" s="184"/>
      <c r="B28" s="186"/>
      <c r="C28" s="45" t="s">
        <v>36</v>
      </c>
      <c r="D28" s="156" t="s">
        <v>34</v>
      </c>
      <c r="E28" s="156"/>
      <c r="F28" s="156"/>
      <c r="G28" s="156"/>
      <c r="H28" s="156"/>
      <c r="I28" s="157"/>
      <c r="J28" s="16" t="s">
        <v>90</v>
      </c>
      <c r="K28" s="16"/>
      <c r="L28" s="16"/>
      <c r="M28" s="21"/>
      <c r="N28" s="22"/>
      <c r="O28" s="22"/>
      <c r="P28" s="42"/>
      <c r="Q28" s="42"/>
      <c r="R28" s="42"/>
      <c r="S28" s="42"/>
      <c r="T28" s="42"/>
      <c r="U28" s="23"/>
      <c r="V28" s="23"/>
      <c r="W28" s="158">
        <f>U17*1000</f>
        <v>0</v>
      </c>
      <c r="X28" s="159"/>
      <c r="Y28" s="159"/>
      <c r="Z28" s="160"/>
    </row>
    <row r="29" spans="1:26" s="7" customFormat="1" ht="24" customHeight="1">
      <c r="A29" s="184"/>
      <c r="B29" s="186"/>
      <c r="C29" s="45" t="s">
        <v>55</v>
      </c>
      <c r="D29" s="156" t="s">
        <v>35</v>
      </c>
      <c r="E29" s="156"/>
      <c r="F29" s="156"/>
      <c r="G29" s="156"/>
      <c r="H29" s="156"/>
      <c r="I29" s="157"/>
      <c r="J29" s="73" t="s">
        <v>93</v>
      </c>
      <c r="K29" s="64"/>
      <c r="L29" s="64"/>
      <c r="M29" s="64"/>
      <c r="N29" s="64"/>
      <c r="O29" s="64"/>
      <c r="P29" s="44"/>
      <c r="Q29" s="42"/>
      <c r="R29" s="42"/>
      <c r="S29" s="42"/>
      <c r="T29" s="42"/>
      <c r="U29" s="42"/>
      <c r="V29" s="24"/>
      <c r="W29" s="158">
        <v>10000</v>
      </c>
      <c r="X29" s="159"/>
      <c r="Y29" s="159"/>
      <c r="Z29" s="160"/>
    </row>
    <row r="30" spans="1:26" s="7" customFormat="1" ht="24" customHeight="1">
      <c r="A30" s="184"/>
      <c r="B30" s="186"/>
      <c r="C30" s="45" t="s">
        <v>56</v>
      </c>
      <c r="D30" s="37" t="s">
        <v>70</v>
      </c>
      <c r="E30" s="37"/>
      <c r="F30" s="37"/>
      <c r="G30" s="37"/>
      <c r="H30" s="37"/>
      <c r="I30" s="38"/>
      <c r="J30" s="74" t="s">
        <v>71</v>
      </c>
      <c r="K30" s="16"/>
      <c r="L30" s="16"/>
      <c r="M30" s="43"/>
      <c r="N30" s="43"/>
      <c r="O30" s="43"/>
      <c r="P30" s="44"/>
      <c r="Q30" s="42"/>
      <c r="R30" s="42"/>
      <c r="S30" s="42"/>
      <c r="T30" s="42"/>
      <c r="U30" s="42"/>
      <c r="V30" s="24"/>
      <c r="W30" s="39"/>
      <c r="X30" s="40"/>
      <c r="Y30" s="40"/>
      <c r="Z30" s="41">
        <v>0</v>
      </c>
    </row>
    <row r="31" spans="1:26" s="7" customFormat="1" ht="24" customHeight="1">
      <c r="A31" s="184"/>
      <c r="B31" s="186"/>
      <c r="C31" s="45" t="s">
        <v>38</v>
      </c>
      <c r="D31" s="156" t="s">
        <v>37</v>
      </c>
      <c r="E31" s="156"/>
      <c r="F31" s="156"/>
      <c r="G31" s="156"/>
      <c r="H31" s="156"/>
      <c r="I31" s="157"/>
      <c r="J31" s="16" t="s">
        <v>94</v>
      </c>
      <c r="K31" s="16"/>
      <c r="L31" s="16"/>
      <c r="M31" s="11"/>
      <c r="N31" s="11"/>
      <c r="O31" s="11"/>
      <c r="P31" s="177"/>
      <c r="Q31" s="177"/>
      <c r="R31" s="177"/>
      <c r="S31" s="177"/>
      <c r="T31" s="177"/>
      <c r="U31" s="177"/>
      <c r="V31" s="177"/>
      <c r="W31" s="214"/>
      <c r="X31" s="215"/>
      <c r="Y31" s="215"/>
      <c r="Z31" s="216"/>
    </row>
    <row r="32" spans="1:26" s="7" customFormat="1" ht="24" customHeight="1">
      <c r="A32" s="184"/>
      <c r="B32" s="186"/>
      <c r="C32" s="45" t="s">
        <v>57</v>
      </c>
      <c r="D32" s="156" t="s">
        <v>77</v>
      </c>
      <c r="E32" s="156"/>
      <c r="F32" s="156"/>
      <c r="G32" s="156"/>
      <c r="H32" s="156"/>
      <c r="I32" s="157"/>
      <c r="J32" s="16" t="s">
        <v>143</v>
      </c>
      <c r="K32" s="16"/>
      <c r="L32" s="16"/>
      <c r="M32" s="11"/>
      <c r="N32" s="11"/>
      <c r="O32" s="11"/>
      <c r="P32" s="18"/>
      <c r="Q32" s="18"/>
      <c r="R32" s="18"/>
      <c r="S32" s="18"/>
      <c r="T32" s="18"/>
      <c r="U32" s="18"/>
      <c r="V32" s="18"/>
      <c r="W32" s="158">
        <f>10000*G18</f>
        <v>0</v>
      </c>
      <c r="X32" s="159"/>
      <c r="Y32" s="159"/>
      <c r="Z32" s="160"/>
    </row>
    <row r="33" spans="1:51" s="7" customFormat="1" ht="24" customHeight="1">
      <c r="A33" s="184"/>
      <c r="B33" s="186"/>
      <c r="C33" s="45" t="s">
        <v>79</v>
      </c>
      <c r="D33" s="156" t="s">
        <v>78</v>
      </c>
      <c r="E33" s="156"/>
      <c r="F33" s="156"/>
      <c r="G33" s="156"/>
      <c r="H33" s="156"/>
      <c r="I33" s="157"/>
      <c r="J33" s="73" t="s">
        <v>93</v>
      </c>
      <c r="K33" s="16"/>
      <c r="L33" s="16"/>
      <c r="M33" s="11"/>
      <c r="N33" s="11"/>
      <c r="O33" s="11"/>
      <c r="P33" s="177"/>
      <c r="Q33" s="177"/>
      <c r="R33" s="177"/>
      <c r="S33" s="177"/>
      <c r="T33" s="177"/>
      <c r="U33" s="177"/>
      <c r="V33" s="177"/>
      <c r="W33" s="158">
        <v>10000</v>
      </c>
      <c r="X33" s="159"/>
      <c r="Y33" s="159"/>
      <c r="Z33" s="160"/>
      <c r="AL33" s="155"/>
      <c r="AM33" s="155"/>
      <c r="AN33" s="155"/>
      <c r="AO33" s="155"/>
      <c r="AP33" s="155"/>
      <c r="AQ33" s="155"/>
      <c r="AR33" s="155"/>
      <c r="AS33" s="155"/>
      <c r="AT33" s="155"/>
      <c r="AU33" s="155"/>
      <c r="AV33" s="155"/>
      <c r="AW33" s="155"/>
      <c r="AX33" s="155"/>
      <c r="AY33" s="155"/>
    </row>
    <row r="34" spans="1:51" s="7" customFormat="1" ht="24" customHeight="1">
      <c r="A34" s="184"/>
      <c r="B34" s="186"/>
      <c r="C34" s="45" t="s">
        <v>144</v>
      </c>
      <c r="D34" s="156" t="s">
        <v>39</v>
      </c>
      <c r="E34" s="156"/>
      <c r="F34" s="156"/>
      <c r="G34" s="156"/>
      <c r="H34" s="156"/>
      <c r="I34" s="157"/>
      <c r="J34" s="135" t="s">
        <v>150</v>
      </c>
      <c r="K34" s="11"/>
      <c r="L34" s="11"/>
      <c r="M34" s="17"/>
      <c r="N34" s="17"/>
      <c r="O34" s="17"/>
      <c r="P34" s="25"/>
      <c r="Q34" s="25"/>
      <c r="R34" s="25"/>
      <c r="S34" s="25"/>
      <c r="T34" s="25"/>
      <c r="U34" s="25"/>
      <c r="V34" s="25"/>
      <c r="W34" s="158">
        <f>SUM(W23:Z33)*0.2</f>
        <v>72000</v>
      </c>
      <c r="X34" s="159"/>
      <c r="Y34" s="159"/>
      <c r="Z34" s="160"/>
    </row>
    <row r="35" spans="1:51" ht="25.5" customHeight="1">
      <c r="A35" s="57"/>
      <c r="B35" s="56"/>
      <c r="C35" s="161" t="s">
        <v>10</v>
      </c>
      <c r="D35" s="161"/>
      <c r="E35" s="161"/>
      <c r="F35" s="161"/>
      <c r="G35" s="161"/>
      <c r="H35" s="161"/>
      <c r="I35" s="58"/>
      <c r="J35" s="54"/>
      <c r="K35" s="54"/>
      <c r="L35" s="54"/>
      <c r="M35" s="161" t="s">
        <v>11</v>
      </c>
      <c r="N35" s="161"/>
      <c r="O35" s="161"/>
      <c r="P35" s="161"/>
      <c r="Q35" s="161"/>
      <c r="R35" s="161"/>
      <c r="S35" s="161"/>
      <c r="T35" s="54"/>
      <c r="U35" s="54"/>
      <c r="V35" s="54"/>
      <c r="W35" s="80" t="s">
        <v>52</v>
      </c>
      <c r="X35" s="178">
        <f>SUM(W23:Z34)</f>
        <v>432000</v>
      </c>
      <c r="Y35" s="178"/>
      <c r="Z35" s="179"/>
    </row>
    <row r="36" spans="1:51" ht="25.5" customHeight="1">
      <c r="A36" s="85"/>
      <c r="C36" s="167" t="s">
        <v>13</v>
      </c>
      <c r="D36" s="167"/>
      <c r="E36" s="167"/>
      <c r="F36" s="167"/>
      <c r="G36" s="167"/>
      <c r="H36" s="167"/>
      <c r="I36" s="76"/>
      <c r="J36" s="7"/>
      <c r="K36" s="7"/>
      <c r="L36" s="7"/>
      <c r="M36" s="168" t="s">
        <v>14</v>
      </c>
      <c r="N36" s="168"/>
      <c r="O36" s="168"/>
      <c r="P36" s="168"/>
      <c r="Q36" s="168"/>
      <c r="R36" s="168"/>
      <c r="S36" s="168"/>
      <c r="T36" s="7"/>
      <c r="U36" s="7"/>
      <c r="V36" s="7"/>
      <c r="W36" s="77" t="s">
        <v>53</v>
      </c>
      <c r="X36" s="169">
        <f>X35*0.3</f>
        <v>129600</v>
      </c>
      <c r="Y36" s="169"/>
      <c r="Z36" s="170"/>
    </row>
    <row r="37" spans="1:51" ht="25.5" customHeight="1" thickBot="1">
      <c r="A37" s="86"/>
      <c r="B37" s="65"/>
      <c r="C37" s="171" t="s">
        <v>16</v>
      </c>
      <c r="D37" s="171"/>
      <c r="E37" s="171"/>
      <c r="F37" s="171"/>
      <c r="G37" s="171"/>
      <c r="H37" s="171"/>
      <c r="I37" s="84"/>
      <c r="J37" s="172" t="s">
        <v>28</v>
      </c>
      <c r="K37" s="173"/>
      <c r="L37" s="173"/>
      <c r="M37" s="173"/>
      <c r="N37" s="173"/>
      <c r="O37" s="173"/>
      <c r="P37" s="173"/>
      <c r="Q37" s="173"/>
      <c r="R37" s="173"/>
      <c r="S37" s="173"/>
      <c r="T37" s="173"/>
      <c r="U37" s="173"/>
      <c r="V37" s="173"/>
      <c r="W37" s="174">
        <f>X35+X36</f>
        <v>561600</v>
      </c>
      <c r="X37" s="175"/>
      <c r="Y37" s="175"/>
      <c r="Z37" s="176"/>
    </row>
    <row r="38" spans="1:51" ht="30" customHeight="1" thickBot="1">
      <c r="A38" s="162" t="s">
        <v>177</v>
      </c>
      <c r="B38" s="163"/>
      <c r="C38" s="163"/>
      <c r="D38" s="163"/>
      <c r="E38" s="163"/>
      <c r="F38" s="163"/>
      <c r="G38" s="163"/>
      <c r="H38" s="163"/>
      <c r="I38" s="163"/>
      <c r="J38" s="163"/>
      <c r="K38" s="163"/>
      <c r="L38" s="163"/>
      <c r="M38" s="163"/>
      <c r="N38" s="163"/>
      <c r="O38" s="163"/>
      <c r="P38" s="163"/>
      <c r="Q38" s="163"/>
      <c r="R38" s="163"/>
      <c r="S38" s="163"/>
      <c r="T38" s="163"/>
      <c r="U38" s="163"/>
      <c r="V38" s="163"/>
      <c r="W38" s="164">
        <f>W37</f>
        <v>561600</v>
      </c>
      <c r="X38" s="165"/>
      <c r="Y38" s="165"/>
      <c r="Z38" s="166"/>
    </row>
    <row r="39" spans="1:51" ht="3" customHeight="1"/>
    <row r="40" spans="1:51" s="7" customFormat="1" ht="18" customHeight="1">
      <c r="A40" s="26" t="s">
        <v>80</v>
      </c>
      <c r="B40" s="46"/>
      <c r="C40" s="47"/>
      <c r="D40" s="48"/>
      <c r="E40" s="48"/>
      <c r="F40" s="48"/>
      <c r="G40" s="48"/>
      <c r="H40" s="48"/>
      <c r="I40" s="48"/>
      <c r="J40" s="48"/>
      <c r="K40" s="48"/>
      <c r="L40" s="48"/>
      <c r="M40" s="48"/>
      <c r="N40" s="48"/>
      <c r="O40" s="48"/>
      <c r="P40" s="48"/>
      <c r="Q40" s="48"/>
      <c r="R40" s="48"/>
      <c r="S40" s="48"/>
      <c r="T40" s="48"/>
      <c r="U40" s="48"/>
      <c r="V40" s="48"/>
      <c r="W40" s="48"/>
      <c r="X40" s="48"/>
      <c r="Y40" s="48"/>
    </row>
    <row r="41" spans="1:51" s="7" customFormat="1" ht="18" customHeight="1">
      <c r="A41" s="26" t="s">
        <v>59</v>
      </c>
      <c r="B41" s="46"/>
      <c r="C41" s="47"/>
      <c r="D41" s="48"/>
      <c r="E41" s="48"/>
      <c r="F41" s="48"/>
      <c r="G41" s="48"/>
      <c r="H41" s="48"/>
      <c r="I41" s="48"/>
      <c r="J41" s="48"/>
      <c r="K41" s="48"/>
      <c r="L41" s="48"/>
      <c r="M41" s="48"/>
      <c r="N41" s="48"/>
      <c r="O41" s="48"/>
      <c r="P41" s="48"/>
      <c r="Q41" s="48"/>
      <c r="R41" s="48"/>
      <c r="S41" s="48"/>
      <c r="T41" s="48"/>
      <c r="U41" s="48"/>
      <c r="V41" s="48"/>
      <c r="W41" s="48"/>
      <c r="X41" s="48"/>
      <c r="Y41" s="48"/>
    </row>
    <row r="42" spans="1:51" s="7" customFormat="1" ht="18" customHeight="1">
      <c r="A42" s="26" t="s">
        <v>153</v>
      </c>
      <c r="B42" s="46"/>
      <c r="C42" s="47"/>
      <c r="D42" s="48"/>
      <c r="E42" s="48"/>
      <c r="F42" s="48"/>
      <c r="G42" s="48"/>
      <c r="H42" s="48"/>
      <c r="I42" s="48"/>
      <c r="J42" s="48"/>
      <c r="K42" s="48"/>
      <c r="L42" s="48"/>
      <c r="M42" s="48"/>
      <c r="N42" s="48"/>
      <c r="O42" s="48"/>
      <c r="P42" s="48"/>
      <c r="Q42" s="48"/>
      <c r="R42" s="48"/>
      <c r="S42" s="48"/>
      <c r="T42" s="48"/>
      <c r="U42" s="48"/>
      <c r="V42" s="48"/>
      <c r="W42" s="48"/>
      <c r="X42" s="48"/>
      <c r="Y42" s="48"/>
    </row>
    <row r="43" spans="1:51">
      <c r="A43" s="50"/>
      <c r="B43" s="50"/>
      <c r="C43" s="49"/>
      <c r="D43" s="50"/>
      <c r="E43" s="50"/>
      <c r="F43" s="50"/>
      <c r="G43" s="50"/>
      <c r="H43" s="50"/>
      <c r="I43" s="50"/>
      <c r="J43" s="50"/>
      <c r="K43" s="50"/>
      <c r="L43" s="50"/>
      <c r="M43" s="50"/>
      <c r="N43" s="50"/>
      <c r="O43" s="50"/>
      <c r="P43" s="50"/>
      <c r="Q43" s="50"/>
      <c r="R43" s="50"/>
      <c r="S43" s="50"/>
      <c r="T43" s="50"/>
      <c r="U43" s="50"/>
      <c r="V43" s="50"/>
      <c r="W43" s="50"/>
      <c r="X43" s="50"/>
      <c r="Y43" s="50"/>
    </row>
    <row r="44" spans="1:51">
      <c r="A44" s="50"/>
      <c r="B44" s="50"/>
      <c r="C44" s="49"/>
      <c r="D44" s="50"/>
      <c r="E44" s="50"/>
      <c r="F44" s="50"/>
      <c r="G44" s="50"/>
      <c r="H44" s="50"/>
      <c r="I44" s="50"/>
      <c r="J44" s="50"/>
      <c r="K44" s="50"/>
      <c r="L44" s="50"/>
      <c r="M44" s="50"/>
      <c r="N44" s="50"/>
      <c r="O44" s="50"/>
      <c r="P44" s="50"/>
      <c r="Q44" s="50"/>
      <c r="R44" s="50"/>
      <c r="S44" s="50"/>
      <c r="T44" s="50"/>
      <c r="U44" s="50"/>
      <c r="V44" s="50"/>
      <c r="W44" s="50"/>
      <c r="X44" s="50"/>
      <c r="Y44" s="50"/>
    </row>
    <row r="45" spans="1:51">
      <c r="A45" s="50"/>
      <c r="B45" s="50"/>
      <c r="C45" s="49"/>
      <c r="D45" s="50"/>
      <c r="E45" s="50"/>
      <c r="F45" s="50"/>
      <c r="G45" s="50"/>
      <c r="H45" s="50"/>
      <c r="I45" s="50"/>
      <c r="J45" s="50"/>
      <c r="K45" s="50"/>
      <c r="L45" s="50"/>
      <c r="M45" s="50"/>
      <c r="N45" s="50"/>
      <c r="O45" s="50"/>
      <c r="P45" s="50"/>
      <c r="Q45" s="50"/>
      <c r="R45" s="50"/>
      <c r="S45" s="50"/>
      <c r="T45" s="50"/>
      <c r="U45" s="50"/>
      <c r="V45" s="50"/>
      <c r="W45" s="50"/>
      <c r="X45" s="50"/>
      <c r="Y45" s="50"/>
    </row>
    <row r="46" spans="1:51">
      <c r="A46" s="50"/>
      <c r="B46" s="50"/>
      <c r="C46" s="49"/>
      <c r="D46" s="50"/>
      <c r="E46" s="50"/>
      <c r="F46" s="50"/>
      <c r="G46" s="50"/>
      <c r="H46" s="50"/>
      <c r="I46" s="50"/>
      <c r="J46" s="50"/>
      <c r="K46" s="50"/>
      <c r="L46" s="50"/>
      <c r="M46" s="50"/>
      <c r="N46" s="50"/>
      <c r="O46" s="50"/>
      <c r="P46" s="50"/>
      <c r="Q46" s="50"/>
      <c r="R46" s="50"/>
      <c r="S46" s="50"/>
      <c r="T46" s="50"/>
      <c r="U46" s="50"/>
      <c r="V46" s="50"/>
      <c r="W46" s="50"/>
      <c r="X46" s="50"/>
      <c r="Y46" s="50"/>
    </row>
    <row r="47" spans="1:51">
      <c r="C47" s="12"/>
    </row>
  </sheetData>
  <mergeCells count="67">
    <mergeCell ref="A38:V38"/>
    <mergeCell ref="W38:Z38"/>
    <mergeCell ref="S9:T9"/>
    <mergeCell ref="C36:H36"/>
    <mergeCell ref="M36:S36"/>
    <mergeCell ref="X36:Z36"/>
    <mergeCell ref="C37:H37"/>
    <mergeCell ref="J37:V37"/>
    <mergeCell ref="W37:Z37"/>
    <mergeCell ref="D34:I34"/>
    <mergeCell ref="W34:Z34"/>
    <mergeCell ref="C35:H35"/>
    <mergeCell ref="M35:S35"/>
    <mergeCell ref="X35:Z35"/>
    <mergeCell ref="C22:H22"/>
    <mergeCell ref="J22:V22"/>
    <mergeCell ref="AL33:AY33"/>
    <mergeCell ref="D28:I28"/>
    <mergeCell ref="W28:Z28"/>
    <mergeCell ref="D29:I29"/>
    <mergeCell ref="W29:Z29"/>
    <mergeCell ref="D31:I31"/>
    <mergeCell ref="P31:V31"/>
    <mergeCell ref="W31:Z31"/>
    <mergeCell ref="D32:I32"/>
    <mergeCell ref="W32:Z32"/>
    <mergeCell ref="D33:I33"/>
    <mergeCell ref="P33:V33"/>
    <mergeCell ref="W33:Z33"/>
    <mergeCell ref="W22:Z22"/>
    <mergeCell ref="A23:A34"/>
    <mergeCell ref="B23:B34"/>
    <mergeCell ref="D23:I23"/>
    <mergeCell ref="W23:Z23"/>
    <mergeCell ref="D24:I24"/>
    <mergeCell ref="W24:Z24"/>
    <mergeCell ref="W25:Z25"/>
    <mergeCell ref="D26:I26"/>
    <mergeCell ref="P26:V26"/>
    <mergeCell ref="W26:Z26"/>
    <mergeCell ref="D27:I27"/>
    <mergeCell ref="P27:V27"/>
    <mergeCell ref="W27:Z27"/>
    <mergeCell ref="A18:F18"/>
    <mergeCell ref="G18:J18"/>
    <mergeCell ref="M18:T18"/>
    <mergeCell ref="U18:W18"/>
    <mergeCell ref="A16:F16"/>
    <mergeCell ref="Q16:V16"/>
    <mergeCell ref="X16:Y16"/>
    <mergeCell ref="A17:F17"/>
    <mergeCell ref="G17:J17"/>
    <mergeCell ref="M17:T17"/>
    <mergeCell ref="U17:W17"/>
    <mergeCell ref="G16:K16"/>
    <mergeCell ref="U5:Z5"/>
    <mergeCell ref="A7:Z7"/>
    <mergeCell ref="A13:F14"/>
    <mergeCell ref="G13:Z14"/>
    <mergeCell ref="A15:F15"/>
    <mergeCell ref="G15:Z15"/>
    <mergeCell ref="AC4:AF4"/>
    <mergeCell ref="P1:Q1"/>
    <mergeCell ref="R1:Z1"/>
    <mergeCell ref="P2:Q3"/>
    <mergeCell ref="R2:Z2"/>
    <mergeCell ref="R3:Z3"/>
  </mergeCells>
  <phoneticPr fontId="3"/>
  <dataValidations count="1">
    <dataValidation type="list" allowBlank="1" showInputMessage="1" showErrorMessage="1" sqref="G18:J18">
      <formula1>"0,1,2,3,4,5,6,7,8,9,10"</formula1>
    </dataValidation>
  </dataValidations>
  <pageMargins left="0.74803149606299213" right="0.19685039370078741" top="0.35433070866141736" bottom="0.23622047244094491" header="0.51181102362204722" footer="0.59055118110236227"/>
  <pageSetup paperSize="9" scale="99" orientation="portrait" r:id="rId1"/>
  <headerFooter alignWithMargins="0"/>
  <colBreaks count="1" manualBreakCount="1">
    <brk id="2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F49"/>
  <sheetViews>
    <sheetView showGridLines="0" topLeftCell="A13" zoomScaleNormal="100" workbookViewId="0">
      <selection activeCell="R2" sqref="R2:Z3"/>
    </sheetView>
  </sheetViews>
  <sheetFormatPr defaultColWidth="3.625" defaultRowHeight="13.5"/>
  <cols>
    <col min="1" max="26" width="3.625" style="2" customWidth="1"/>
    <col min="27" max="33" width="4.125" style="2" customWidth="1"/>
    <col min="34" max="16384" width="3.625" style="2"/>
  </cols>
  <sheetData>
    <row r="1" spans="1:32" ht="15" customHeight="1">
      <c r="A1" s="1"/>
      <c r="B1" s="1"/>
      <c r="P1" s="197" t="s">
        <v>0</v>
      </c>
      <c r="Q1" s="197"/>
      <c r="R1" s="197"/>
      <c r="S1" s="197"/>
      <c r="T1" s="197"/>
      <c r="U1" s="197"/>
      <c r="V1" s="197"/>
      <c r="W1" s="197"/>
      <c r="X1" s="197"/>
      <c r="Y1" s="197"/>
      <c r="Z1" s="197"/>
    </row>
    <row r="2" spans="1:32" ht="15" customHeight="1">
      <c r="P2" s="197" t="s">
        <v>1</v>
      </c>
      <c r="Q2" s="197"/>
      <c r="R2" s="198" t="s">
        <v>182</v>
      </c>
      <c r="S2" s="198"/>
      <c r="T2" s="198"/>
      <c r="U2" s="198"/>
      <c r="V2" s="198"/>
      <c r="W2" s="198"/>
      <c r="X2" s="198"/>
      <c r="Y2" s="198"/>
      <c r="Z2" s="198"/>
    </row>
    <row r="3" spans="1:32" ht="15" customHeight="1">
      <c r="P3" s="197"/>
      <c r="Q3" s="197"/>
      <c r="R3" s="198" t="s">
        <v>183</v>
      </c>
      <c r="S3" s="198"/>
      <c r="T3" s="198"/>
      <c r="U3" s="198"/>
      <c r="V3" s="198"/>
      <c r="W3" s="198"/>
      <c r="X3" s="198"/>
      <c r="Y3" s="198"/>
      <c r="Z3" s="198"/>
    </row>
    <row r="4" spans="1:32" ht="6" customHeight="1">
      <c r="AC4" s="199"/>
      <c r="AD4" s="199"/>
      <c r="AE4" s="199"/>
      <c r="AF4" s="199"/>
    </row>
    <row r="5" spans="1:32" ht="13.5" customHeight="1">
      <c r="S5" s="35"/>
      <c r="U5" s="203">
        <v>45566</v>
      </c>
      <c r="V5" s="203"/>
      <c r="W5" s="203"/>
      <c r="X5" s="203"/>
      <c r="Y5" s="203"/>
      <c r="Z5" s="203"/>
    </row>
    <row r="6" spans="1:32" ht="12" customHeight="1">
      <c r="S6" s="35"/>
      <c r="U6" s="36"/>
      <c r="V6" s="36"/>
      <c r="W6" s="36"/>
      <c r="X6" s="36"/>
      <c r="Y6" s="36"/>
      <c r="Z6" s="36"/>
    </row>
    <row r="7" spans="1:32" ht="18.75">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3"/>
      <c r="AB7" s="3"/>
      <c r="AC7" s="3"/>
      <c r="AD7" s="3"/>
      <c r="AE7" s="3"/>
      <c r="AF7" s="3"/>
    </row>
    <row r="8" spans="1:32" ht="6" customHeight="1">
      <c r="A8" s="3"/>
      <c r="B8" s="3"/>
      <c r="C8" s="3"/>
      <c r="D8" s="3"/>
      <c r="E8" s="3"/>
      <c r="F8" s="3"/>
      <c r="G8" s="4"/>
      <c r="H8" s="4"/>
      <c r="I8" s="4"/>
      <c r="J8" s="4"/>
      <c r="K8" s="4"/>
      <c r="L8" s="4"/>
      <c r="M8" s="4"/>
      <c r="N8" s="4"/>
      <c r="O8" s="4"/>
      <c r="P8" s="4"/>
      <c r="Q8" s="4"/>
      <c r="R8" s="4"/>
      <c r="S8" s="4"/>
      <c r="T8" s="4"/>
      <c r="U8" s="4"/>
      <c r="V8" s="4"/>
      <c r="W8" s="4"/>
      <c r="X8" s="4"/>
      <c r="Y8" s="4"/>
      <c r="Z8" s="4"/>
      <c r="AA8" s="4"/>
      <c r="AB8" s="3"/>
      <c r="AC8" s="3"/>
      <c r="AD8" s="3"/>
      <c r="AE8" s="3"/>
      <c r="AF8" s="3"/>
    </row>
    <row r="9" spans="1:32" ht="15">
      <c r="A9" s="229" t="s">
        <v>108</v>
      </c>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0"/>
      <c r="AB9" s="20"/>
      <c r="AC9" s="20"/>
      <c r="AD9" s="20"/>
      <c r="AE9" s="20"/>
      <c r="AF9" s="20"/>
    </row>
    <row r="10" spans="1:32" ht="12" customHeight="1"/>
    <row r="11" spans="1:32">
      <c r="A11" s="5" t="s">
        <v>2</v>
      </c>
      <c r="B11" s="27"/>
      <c r="C11" s="28"/>
      <c r="D11" s="28"/>
      <c r="E11" s="28"/>
    </row>
    <row r="12" spans="1:32" ht="6" customHeight="1"/>
    <row r="13" spans="1:32"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32"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32"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32" ht="27" customHeight="1" thickBot="1">
      <c r="A16" s="208" t="s">
        <v>82</v>
      </c>
      <c r="B16" s="208"/>
      <c r="C16" s="208"/>
      <c r="D16" s="208"/>
      <c r="E16" s="208"/>
      <c r="F16" s="208"/>
      <c r="G16" s="195"/>
      <c r="H16" s="196"/>
      <c r="I16" s="196"/>
      <c r="J16" s="196"/>
      <c r="K16" s="196"/>
      <c r="L16" s="139"/>
      <c r="M16" s="138" t="s">
        <v>5</v>
      </c>
      <c r="N16" s="139"/>
      <c r="O16" s="140"/>
      <c r="P16" s="139"/>
      <c r="Q16" s="206"/>
      <c r="R16" s="206"/>
      <c r="S16" s="206"/>
      <c r="T16" s="206"/>
      <c r="U16" s="206"/>
      <c r="V16" s="206"/>
      <c r="W16" s="139"/>
      <c r="X16" s="196"/>
      <c r="Y16" s="196"/>
      <c r="Z16" s="141"/>
    </row>
    <row r="17" spans="1:26" ht="20.100000000000001" customHeight="1" thickTop="1">
      <c r="A17" s="145"/>
      <c r="B17" s="146"/>
      <c r="C17" s="146"/>
      <c r="D17" s="146"/>
      <c r="E17" s="146"/>
      <c r="F17" s="147"/>
      <c r="G17" s="120" t="s">
        <v>112</v>
      </c>
      <c r="H17" s="118"/>
      <c r="I17" s="118"/>
      <c r="J17" s="118"/>
      <c r="K17" s="119"/>
      <c r="L17" s="7"/>
      <c r="M17" s="7"/>
      <c r="N17" s="142"/>
      <c r="O17" s="224">
        <v>6000</v>
      </c>
      <c r="P17" s="224"/>
      <c r="Q17" s="7" t="s">
        <v>115</v>
      </c>
      <c r="R17" s="7"/>
      <c r="S17" s="7">
        <v>0</v>
      </c>
      <c r="T17" s="7" t="s">
        <v>81</v>
      </c>
      <c r="V17" s="7"/>
      <c r="W17" s="7"/>
      <c r="X17" s="19"/>
      <c r="Y17" s="7"/>
      <c r="Z17" s="120"/>
    </row>
    <row r="18" spans="1:26" ht="20.100000000000001" customHeight="1">
      <c r="A18" s="145"/>
      <c r="B18" s="146"/>
      <c r="C18" s="146"/>
      <c r="D18" s="146"/>
      <c r="E18" s="146"/>
      <c r="F18" s="147"/>
      <c r="G18" s="120" t="s">
        <v>116</v>
      </c>
      <c r="H18" s="120"/>
      <c r="I18" s="118"/>
      <c r="J18" s="118"/>
      <c r="K18" s="118"/>
      <c r="L18" s="119"/>
      <c r="M18" s="7"/>
      <c r="N18" s="120"/>
      <c r="O18" s="19"/>
      <c r="P18" s="19"/>
      <c r="Q18" s="7"/>
      <c r="R18" s="123"/>
      <c r="S18" s="123"/>
      <c r="T18" s="123"/>
      <c r="U18" s="123"/>
      <c r="V18" s="123"/>
      <c r="W18" s="123"/>
      <c r="X18" s="123"/>
      <c r="Y18" s="123"/>
      <c r="Z18" s="124"/>
    </row>
    <row r="19" spans="1:26" ht="20.100000000000001" customHeight="1">
      <c r="A19" s="237" t="s">
        <v>137</v>
      </c>
      <c r="B19" s="238"/>
      <c r="C19" s="238"/>
      <c r="D19" s="238"/>
      <c r="E19" s="238"/>
      <c r="F19" s="239"/>
      <c r="G19" s="107" t="s">
        <v>113</v>
      </c>
      <c r="H19" s="103"/>
      <c r="I19" s="103"/>
      <c r="J19" s="103"/>
      <c r="K19" s="104"/>
      <c r="L19" s="105"/>
      <c r="M19" s="103"/>
      <c r="N19" s="105"/>
      <c r="O19" s="104"/>
      <c r="P19" s="126"/>
      <c r="Q19" s="223">
        <v>12000</v>
      </c>
      <c r="R19" s="223"/>
      <c r="S19" s="7" t="s">
        <v>115</v>
      </c>
      <c r="T19" s="119"/>
      <c r="U19" s="7">
        <v>0</v>
      </c>
      <c r="V19" s="7" t="s">
        <v>81</v>
      </c>
      <c r="X19" s="7"/>
      <c r="Y19" s="7"/>
      <c r="Z19" s="120"/>
    </row>
    <row r="20" spans="1:26" ht="20.100000000000001" customHeight="1">
      <c r="A20" s="148" t="s">
        <v>119</v>
      </c>
      <c r="B20" s="149" t="s">
        <v>111</v>
      </c>
      <c r="C20" s="149"/>
      <c r="D20" s="150" t="s">
        <v>85</v>
      </c>
      <c r="E20" s="151" t="s">
        <v>136</v>
      </c>
      <c r="F20" s="147"/>
      <c r="G20" s="121" t="s">
        <v>116</v>
      </c>
      <c r="H20" s="124"/>
      <c r="I20" s="121"/>
      <c r="J20" s="121"/>
      <c r="K20" s="121"/>
      <c r="L20" s="122"/>
      <c r="M20" s="123"/>
      <c r="N20" s="123"/>
      <c r="O20" s="123"/>
      <c r="P20" s="123"/>
      <c r="Q20" s="125"/>
      <c r="R20" s="125"/>
      <c r="S20" s="123"/>
      <c r="T20" s="123"/>
      <c r="U20" s="123"/>
      <c r="V20" s="123"/>
      <c r="W20" s="123"/>
      <c r="X20" s="123"/>
      <c r="Y20" s="123"/>
      <c r="Z20" s="124"/>
    </row>
    <row r="21" spans="1:26" ht="20.100000000000001" customHeight="1">
      <c r="A21" s="145"/>
      <c r="B21" s="146"/>
      <c r="C21" s="146"/>
      <c r="D21" s="146"/>
      <c r="E21" s="146"/>
      <c r="F21" s="147"/>
      <c r="G21" s="107" t="s">
        <v>114</v>
      </c>
      <c r="H21" s="103"/>
      <c r="I21" s="103"/>
      <c r="J21" s="103"/>
      <c r="K21" s="104"/>
      <c r="L21" s="105"/>
      <c r="M21" s="106"/>
      <c r="N21" s="223">
        <v>18000</v>
      </c>
      <c r="O21" s="223"/>
      <c r="P21" s="105" t="s">
        <v>115</v>
      </c>
      <c r="Q21" s="105"/>
      <c r="R21" s="7">
        <v>0</v>
      </c>
      <c r="S21" s="105" t="s">
        <v>81</v>
      </c>
      <c r="T21" s="105"/>
      <c r="U21" s="105"/>
      <c r="V21" s="106"/>
      <c r="W21" s="105"/>
      <c r="X21" s="105"/>
      <c r="Y21" s="105"/>
      <c r="Z21" s="107"/>
    </row>
    <row r="22" spans="1:26" ht="20.100000000000001" customHeight="1">
      <c r="A22" s="152"/>
      <c r="B22" s="153"/>
      <c r="C22" s="153"/>
      <c r="D22" s="153"/>
      <c r="E22" s="153"/>
      <c r="F22" s="154"/>
      <c r="G22" s="120" t="s">
        <v>116</v>
      </c>
      <c r="H22" s="120"/>
      <c r="I22" s="118"/>
      <c r="J22" s="7"/>
      <c r="K22" s="7"/>
      <c r="L22" s="7"/>
      <c r="M22" s="7"/>
      <c r="N22" s="19"/>
      <c r="O22" s="19"/>
      <c r="P22" s="19"/>
      <c r="Q22" s="7"/>
      <c r="R22" s="7"/>
      <c r="S22" s="7"/>
      <c r="T22" s="7"/>
      <c r="U22" s="7"/>
      <c r="V22" s="7"/>
      <c r="W22" s="7"/>
      <c r="X22" s="7"/>
      <c r="Y22" s="7"/>
      <c r="Z22" s="127"/>
    </row>
    <row r="23" spans="1:26" ht="20.100000000000001" customHeight="1">
      <c r="A23" s="230" t="s">
        <v>135</v>
      </c>
      <c r="B23" s="173"/>
      <c r="C23" s="173"/>
      <c r="D23" s="173"/>
      <c r="E23" s="173"/>
      <c r="F23" s="231"/>
      <c r="G23" s="113" t="s">
        <v>172</v>
      </c>
      <c r="H23" s="114"/>
      <c r="I23" s="114"/>
      <c r="J23" s="115"/>
      <c r="K23" s="110" t="s">
        <v>119</v>
      </c>
      <c r="L23" s="109" t="s">
        <v>111</v>
      </c>
      <c r="M23" s="109"/>
      <c r="N23" s="110" t="s">
        <v>85</v>
      </c>
      <c r="O23" s="111" t="s">
        <v>122</v>
      </c>
      <c r="P23" s="110"/>
      <c r="Q23" s="112"/>
      <c r="R23" s="112"/>
      <c r="S23" s="112"/>
      <c r="T23" s="112"/>
      <c r="U23" s="113"/>
      <c r="V23" s="109"/>
      <c r="W23" s="109">
        <v>0</v>
      </c>
      <c r="X23" s="109" t="s">
        <v>174</v>
      </c>
      <c r="Y23" s="114"/>
      <c r="Z23" s="128"/>
    </row>
    <row r="24" spans="1:26" ht="20.100000000000001" customHeight="1">
      <c r="A24" s="193"/>
      <c r="B24" s="194"/>
      <c r="C24" s="194"/>
      <c r="D24" s="194"/>
      <c r="E24" s="194"/>
      <c r="F24" s="200"/>
      <c r="G24" s="129" t="s">
        <v>173</v>
      </c>
      <c r="H24" s="116"/>
      <c r="I24" s="117"/>
      <c r="J24" s="130"/>
      <c r="K24" s="19" t="s">
        <v>119</v>
      </c>
      <c r="L24" s="102" t="s">
        <v>111</v>
      </c>
      <c r="M24" s="102"/>
      <c r="N24" s="19" t="s">
        <v>85</v>
      </c>
      <c r="O24" s="108" t="s">
        <v>123</v>
      </c>
      <c r="P24" s="101"/>
      <c r="Q24" s="59"/>
      <c r="R24" s="118"/>
      <c r="S24" s="118"/>
      <c r="T24" s="119"/>
      <c r="U24" s="7">
        <v>0</v>
      </c>
      <c r="V24" s="7" t="s">
        <v>174</v>
      </c>
      <c r="W24" s="119"/>
      <c r="X24" s="105"/>
      <c r="Z24" s="107"/>
    </row>
    <row r="25" spans="1:26" ht="41.25" customHeight="1">
      <c r="A25" s="236" t="s">
        <v>120</v>
      </c>
      <c r="B25" s="236"/>
      <c r="C25" s="236"/>
      <c r="D25" s="236"/>
      <c r="E25" s="236"/>
      <c r="F25" s="236"/>
      <c r="G25" s="220">
        <v>0</v>
      </c>
      <c r="H25" s="221"/>
      <c r="I25" s="221"/>
      <c r="J25" s="100" t="s">
        <v>24</v>
      </c>
      <c r="K25" s="220" t="s">
        <v>126</v>
      </c>
      <c r="L25" s="221"/>
      <c r="M25" s="221"/>
      <c r="N25" s="221"/>
      <c r="O25" s="221"/>
      <c r="P25" s="221"/>
      <c r="Q25" s="222"/>
      <c r="R25" s="99" t="s">
        <v>119</v>
      </c>
      <c r="S25" s="54" t="s">
        <v>124</v>
      </c>
      <c r="T25" s="56"/>
      <c r="U25" s="54"/>
      <c r="V25" s="90" t="s">
        <v>85</v>
      </c>
      <c r="W25" s="100" t="s">
        <v>125</v>
      </c>
      <c r="X25" s="56"/>
      <c r="Y25" s="56"/>
      <c r="Z25" s="55"/>
    </row>
    <row r="26" spans="1:26" s="7" customFormat="1" ht="24" customHeight="1"/>
    <row r="27" spans="1:26" s="7" customFormat="1" ht="18" customHeight="1">
      <c r="A27" s="60" t="s">
        <v>152</v>
      </c>
      <c r="C27" s="53"/>
      <c r="D27" s="53"/>
      <c r="E27" s="53"/>
      <c r="F27" s="53"/>
      <c r="G27" s="53"/>
    </row>
    <row r="28" spans="1:26" s="7" customFormat="1" ht="5.25" customHeight="1"/>
    <row r="29" spans="1:26" s="7" customFormat="1" ht="21" customHeight="1">
      <c r="A29" s="8"/>
      <c r="B29" s="10"/>
      <c r="C29" s="181" t="s">
        <v>6</v>
      </c>
      <c r="D29" s="181"/>
      <c r="E29" s="181"/>
      <c r="F29" s="181"/>
      <c r="G29" s="181"/>
      <c r="H29" s="181"/>
      <c r="I29" s="9"/>
      <c r="J29" s="180" t="s">
        <v>7</v>
      </c>
      <c r="K29" s="181"/>
      <c r="L29" s="181"/>
      <c r="M29" s="181"/>
      <c r="N29" s="181"/>
      <c r="O29" s="181"/>
      <c r="P29" s="181"/>
      <c r="Q29" s="181"/>
      <c r="R29" s="181"/>
      <c r="S29" s="181"/>
      <c r="T29" s="181"/>
      <c r="U29" s="181"/>
      <c r="V29" s="181"/>
      <c r="W29" s="180" t="s">
        <v>8</v>
      </c>
      <c r="X29" s="181"/>
      <c r="Y29" s="181"/>
      <c r="Z29" s="182"/>
    </row>
    <row r="30" spans="1:26" s="7" customFormat="1" ht="24" customHeight="1">
      <c r="A30" s="183" t="s">
        <v>18</v>
      </c>
      <c r="B30" s="185" t="s">
        <v>40</v>
      </c>
      <c r="C30" s="45" t="s">
        <v>47</v>
      </c>
      <c r="D30" s="156" t="s">
        <v>109</v>
      </c>
      <c r="E30" s="156"/>
      <c r="F30" s="156"/>
      <c r="G30" s="156"/>
      <c r="H30" s="156"/>
      <c r="I30" s="157"/>
      <c r="J30" s="16" t="s">
        <v>134</v>
      </c>
      <c r="K30" s="11"/>
      <c r="L30" s="11"/>
      <c r="M30" s="10"/>
      <c r="N30" s="10"/>
      <c r="O30" s="61"/>
      <c r="P30" s="61"/>
      <c r="Q30" s="61"/>
      <c r="R30" s="61"/>
      <c r="S30" s="61"/>
      <c r="T30" s="61"/>
      <c r="U30" s="61"/>
      <c r="V30" s="62"/>
      <c r="W30" s="217">
        <f>(O17*S17)+(Q19*U19)+(N21*R21)</f>
        <v>0</v>
      </c>
      <c r="X30" s="218"/>
      <c r="Y30" s="218"/>
      <c r="Z30" s="219"/>
    </row>
    <row r="31" spans="1:26" s="7" customFormat="1" ht="24" customHeight="1">
      <c r="A31" s="184"/>
      <c r="B31" s="186"/>
      <c r="C31" s="232" t="s">
        <v>54</v>
      </c>
      <c r="D31" s="156" t="s">
        <v>110</v>
      </c>
      <c r="E31" s="156"/>
      <c r="F31" s="156"/>
      <c r="G31" s="156"/>
      <c r="H31" s="156"/>
      <c r="I31" s="157"/>
      <c r="J31" s="16" t="s">
        <v>117</v>
      </c>
      <c r="K31" s="11"/>
      <c r="L31" s="11"/>
      <c r="O31" s="63"/>
      <c r="P31" s="63"/>
      <c r="Q31" s="63"/>
      <c r="R31" s="61"/>
      <c r="S31" s="61"/>
      <c r="T31" s="61"/>
      <c r="U31" s="61"/>
      <c r="V31" s="62"/>
      <c r="W31" s="217" t="str">
        <f>IF(K23="■","0",IF(N23="■",100000+(10000*W23),0))</f>
        <v>0</v>
      </c>
      <c r="X31" s="218"/>
      <c r="Y31" s="218"/>
      <c r="Z31" s="219"/>
    </row>
    <row r="32" spans="1:26" s="7" customFormat="1" ht="24" customHeight="1">
      <c r="A32" s="184"/>
      <c r="B32" s="186"/>
      <c r="C32" s="233"/>
      <c r="D32" s="225"/>
      <c r="E32" s="225"/>
      <c r="F32" s="225"/>
      <c r="G32" s="225"/>
      <c r="H32" s="225"/>
      <c r="I32" s="226"/>
      <c r="J32" s="16" t="s">
        <v>118</v>
      </c>
      <c r="K32" s="11"/>
      <c r="L32" s="11"/>
      <c r="M32" s="11"/>
      <c r="N32" s="11"/>
      <c r="O32" s="11"/>
      <c r="P32" s="22"/>
      <c r="Q32" s="22"/>
      <c r="R32" s="22"/>
      <c r="S32" s="16"/>
      <c r="T32" s="16"/>
      <c r="U32" s="16"/>
      <c r="V32" s="16"/>
      <c r="W32" s="217" t="str">
        <f>IF(K24="■","0",IF(N24="■",10000*U24,0))</f>
        <v>0</v>
      </c>
      <c r="X32" s="218"/>
      <c r="Y32" s="218"/>
      <c r="Z32" s="219"/>
    </row>
    <row r="33" spans="1:26" s="7" customFormat="1" ht="36" customHeight="1">
      <c r="A33" s="184"/>
      <c r="B33" s="186"/>
      <c r="C33" s="45" t="s">
        <v>121</v>
      </c>
      <c r="D33" s="240" t="s">
        <v>120</v>
      </c>
      <c r="E33" s="240"/>
      <c r="F33" s="240"/>
      <c r="G33" s="240"/>
      <c r="H33" s="240"/>
      <c r="I33" s="241"/>
      <c r="J33" s="131" t="s">
        <v>128</v>
      </c>
      <c r="K33" s="132"/>
      <c r="L33" s="16"/>
      <c r="M33" s="228">
        <v>32000</v>
      </c>
      <c r="N33" s="228"/>
      <c r="O33" s="98" t="s">
        <v>129</v>
      </c>
      <c r="P33" s="98"/>
      <c r="Q33" s="18"/>
      <c r="R33" s="18"/>
      <c r="S33" s="18"/>
      <c r="T33" s="18"/>
      <c r="U33" s="18"/>
      <c r="V33" s="18"/>
      <c r="W33" s="158">
        <f>M33*G25</f>
        <v>0</v>
      </c>
      <c r="X33" s="159"/>
      <c r="Y33" s="159"/>
      <c r="Z33" s="160"/>
    </row>
    <row r="34" spans="1:26" s="7" customFormat="1" ht="36" customHeight="1">
      <c r="A34" s="184"/>
      <c r="B34" s="186"/>
      <c r="C34" s="45" t="s">
        <v>41</v>
      </c>
      <c r="D34" s="240" t="s">
        <v>127</v>
      </c>
      <c r="E34" s="156"/>
      <c r="F34" s="156"/>
      <c r="G34" s="156"/>
      <c r="H34" s="156"/>
      <c r="I34" s="157"/>
      <c r="J34" s="131" t="s">
        <v>128</v>
      </c>
      <c r="K34" s="132"/>
      <c r="L34" s="132"/>
      <c r="M34" s="227">
        <v>100000</v>
      </c>
      <c r="N34" s="227"/>
      <c r="O34" s="98" t="s">
        <v>129</v>
      </c>
      <c r="P34" s="98"/>
      <c r="Q34" s="18"/>
      <c r="R34" s="18"/>
      <c r="S34" s="18"/>
      <c r="T34" s="18"/>
      <c r="U34" s="18"/>
      <c r="V34" s="18"/>
      <c r="W34" s="158" t="str">
        <f>IF(R25="■","0",IF(V25="■","100,000",0))</f>
        <v>0</v>
      </c>
      <c r="X34" s="159"/>
      <c r="Y34" s="159"/>
      <c r="Z34" s="160"/>
    </row>
    <row r="35" spans="1:26" s="7" customFormat="1" ht="36" customHeight="1">
      <c r="A35" s="184"/>
      <c r="B35" s="186"/>
      <c r="C35" s="45" t="s">
        <v>42</v>
      </c>
      <c r="D35" s="156" t="s">
        <v>130</v>
      </c>
      <c r="E35" s="156"/>
      <c r="F35" s="156"/>
      <c r="G35" s="156"/>
      <c r="H35" s="156"/>
      <c r="I35" s="157"/>
      <c r="J35" s="133" t="s">
        <v>131</v>
      </c>
      <c r="K35" s="16"/>
      <c r="L35" s="16"/>
      <c r="M35" s="21"/>
      <c r="N35" s="22"/>
      <c r="O35" s="22"/>
      <c r="P35" s="42"/>
      <c r="Q35" s="42"/>
      <c r="R35" s="42"/>
      <c r="S35" s="42"/>
      <c r="T35" s="42"/>
      <c r="U35" s="23"/>
      <c r="V35" s="23"/>
      <c r="W35" s="158">
        <v>0</v>
      </c>
      <c r="X35" s="159"/>
      <c r="Y35" s="159"/>
      <c r="Z35" s="160"/>
    </row>
    <row r="36" spans="1:26" s="7" customFormat="1" ht="24" customHeight="1">
      <c r="A36" s="184"/>
      <c r="B36" s="186"/>
      <c r="C36" s="45" t="s">
        <v>36</v>
      </c>
      <c r="D36" s="156" t="s">
        <v>39</v>
      </c>
      <c r="E36" s="156"/>
      <c r="F36" s="156"/>
      <c r="G36" s="156"/>
      <c r="H36" s="156"/>
      <c r="I36" s="157"/>
      <c r="J36" s="16" t="s">
        <v>132</v>
      </c>
      <c r="K36" s="11"/>
      <c r="L36" s="11"/>
      <c r="M36" s="17"/>
      <c r="N36" s="17"/>
      <c r="O36" s="17"/>
      <c r="P36" s="25"/>
      <c r="Q36" s="25"/>
      <c r="R36" s="25"/>
      <c r="S36" s="25"/>
      <c r="T36" s="25"/>
      <c r="U36" s="25"/>
      <c r="V36" s="25"/>
      <c r="W36" s="158">
        <f>SUM(W30:Z35)*0.2</f>
        <v>0</v>
      </c>
      <c r="X36" s="159"/>
      <c r="Y36" s="159"/>
      <c r="Z36" s="160"/>
    </row>
    <row r="37" spans="1:26" ht="25.5" customHeight="1">
      <c r="A37" s="57"/>
      <c r="B37" s="56"/>
      <c r="C37" s="161" t="s">
        <v>10</v>
      </c>
      <c r="D37" s="161"/>
      <c r="E37" s="161"/>
      <c r="F37" s="161"/>
      <c r="G37" s="161"/>
      <c r="H37" s="161"/>
      <c r="I37" s="58"/>
      <c r="J37" s="54"/>
      <c r="K37" s="54"/>
      <c r="L37" s="54"/>
      <c r="M37" s="161" t="s">
        <v>11</v>
      </c>
      <c r="N37" s="161"/>
      <c r="O37" s="161"/>
      <c r="P37" s="161"/>
      <c r="Q37" s="161"/>
      <c r="R37" s="161"/>
      <c r="S37" s="161"/>
      <c r="T37" s="54"/>
      <c r="U37" s="54"/>
      <c r="V37" s="54"/>
      <c r="W37" s="80" t="s">
        <v>52</v>
      </c>
      <c r="X37" s="178">
        <f>SUM(W30:Z36)</f>
        <v>0</v>
      </c>
      <c r="Y37" s="178"/>
      <c r="Z37" s="179"/>
    </row>
    <row r="38" spans="1:26" ht="25.5" customHeight="1">
      <c r="A38" s="85"/>
      <c r="C38" s="167" t="s">
        <v>13</v>
      </c>
      <c r="D38" s="167"/>
      <c r="E38" s="167"/>
      <c r="F38" s="167"/>
      <c r="G38" s="167"/>
      <c r="H38" s="167"/>
      <c r="I38" s="76"/>
      <c r="J38" s="7"/>
      <c r="K38" s="7"/>
      <c r="L38" s="7"/>
      <c r="M38" s="168" t="s">
        <v>14</v>
      </c>
      <c r="N38" s="168"/>
      <c r="O38" s="168"/>
      <c r="P38" s="168"/>
      <c r="Q38" s="168"/>
      <c r="R38" s="168"/>
      <c r="S38" s="168"/>
      <c r="T38" s="7"/>
      <c r="U38" s="7"/>
      <c r="V38" s="7"/>
      <c r="W38" s="77" t="s">
        <v>53</v>
      </c>
      <c r="X38" s="169">
        <f>X37*0.3</f>
        <v>0</v>
      </c>
      <c r="Y38" s="169"/>
      <c r="Z38" s="170"/>
    </row>
    <row r="39" spans="1:26" ht="25.5" customHeight="1" thickBot="1">
      <c r="A39" s="86"/>
      <c r="B39" s="65"/>
      <c r="C39" s="171" t="s">
        <v>16</v>
      </c>
      <c r="D39" s="171"/>
      <c r="E39" s="171"/>
      <c r="F39" s="171"/>
      <c r="G39" s="171"/>
      <c r="H39" s="171"/>
      <c r="I39" s="84"/>
      <c r="J39" s="172" t="s">
        <v>28</v>
      </c>
      <c r="K39" s="173"/>
      <c r="L39" s="173"/>
      <c r="M39" s="173"/>
      <c r="N39" s="173"/>
      <c r="O39" s="173"/>
      <c r="P39" s="173"/>
      <c r="Q39" s="173"/>
      <c r="R39" s="173"/>
      <c r="S39" s="173"/>
      <c r="T39" s="173"/>
      <c r="U39" s="173"/>
      <c r="V39" s="173"/>
      <c r="W39" s="174">
        <f>X37+X38</f>
        <v>0</v>
      </c>
      <c r="X39" s="234"/>
      <c r="Y39" s="234"/>
      <c r="Z39" s="235"/>
    </row>
    <row r="40" spans="1:26" ht="30" customHeight="1" thickBot="1">
      <c r="A40" s="162" t="s">
        <v>133</v>
      </c>
      <c r="B40" s="163"/>
      <c r="C40" s="163"/>
      <c r="D40" s="163"/>
      <c r="E40" s="163"/>
      <c r="F40" s="163"/>
      <c r="G40" s="163"/>
      <c r="H40" s="163"/>
      <c r="I40" s="163"/>
      <c r="J40" s="163"/>
      <c r="K40" s="163"/>
      <c r="L40" s="163"/>
      <c r="M40" s="163"/>
      <c r="N40" s="163"/>
      <c r="O40" s="163"/>
      <c r="P40" s="163"/>
      <c r="Q40" s="163"/>
      <c r="R40" s="163"/>
      <c r="S40" s="163"/>
      <c r="T40" s="163"/>
      <c r="U40" s="163"/>
      <c r="V40" s="163"/>
      <c r="W40" s="164">
        <f>W39</f>
        <v>0</v>
      </c>
      <c r="X40" s="165"/>
      <c r="Y40" s="165"/>
      <c r="Z40" s="166"/>
    </row>
    <row r="41" spans="1:26" ht="3" customHeight="1"/>
    <row r="42" spans="1:26" s="7" customFormat="1" ht="18" customHeight="1">
      <c r="A42" s="26" t="s">
        <v>80</v>
      </c>
      <c r="B42" s="46"/>
      <c r="C42" s="47"/>
      <c r="D42" s="48"/>
      <c r="E42" s="48"/>
      <c r="F42" s="48"/>
      <c r="G42" s="48"/>
      <c r="H42" s="48"/>
      <c r="I42" s="48"/>
      <c r="J42" s="48"/>
      <c r="K42" s="48"/>
      <c r="L42" s="48"/>
      <c r="M42" s="48"/>
      <c r="N42" s="48"/>
      <c r="O42" s="48"/>
      <c r="P42" s="48"/>
      <c r="Q42" s="48"/>
      <c r="R42" s="48"/>
      <c r="S42" s="48"/>
      <c r="T42" s="48"/>
      <c r="U42" s="48"/>
      <c r="V42" s="48"/>
      <c r="W42" s="48"/>
      <c r="X42" s="48"/>
      <c r="Y42" s="48"/>
    </row>
    <row r="43" spans="1:26" s="7" customFormat="1" ht="18" customHeight="1">
      <c r="A43" s="26" t="s">
        <v>59</v>
      </c>
      <c r="B43" s="46"/>
      <c r="C43" s="47"/>
      <c r="D43" s="48"/>
      <c r="E43" s="48"/>
      <c r="F43" s="48"/>
      <c r="G43" s="48"/>
      <c r="H43" s="48"/>
      <c r="I43" s="48"/>
      <c r="J43" s="48"/>
      <c r="K43" s="48"/>
      <c r="L43" s="48"/>
      <c r="M43" s="48"/>
      <c r="N43" s="48"/>
      <c r="O43" s="48"/>
      <c r="P43" s="48"/>
      <c r="Q43" s="48"/>
      <c r="R43" s="48"/>
      <c r="S43" s="48"/>
      <c r="T43" s="48"/>
      <c r="U43" s="48"/>
      <c r="V43" s="48"/>
      <c r="W43" s="48"/>
      <c r="X43" s="48"/>
      <c r="Y43" s="48"/>
    </row>
    <row r="44" spans="1:26" s="7" customFormat="1" ht="18" customHeight="1">
      <c r="A44" s="26" t="s">
        <v>153</v>
      </c>
      <c r="B44" s="46"/>
      <c r="C44" s="47"/>
      <c r="D44" s="48"/>
      <c r="E44" s="48"/>
      <c r="F44" s="48"/>
      <c r="G44" s="48"/>
      <c r="H44" s="48"/>
      <c r="I44" s="48"/>
      <c r="J44" s="48"/>
      <c r="K44" s="48"/>
      <c r="L44" s="48"/>
      <c r="M44" s="48"/>
      <c r="N44" s="48"/>
      <c r="O44" s="48"/>
      <c r="P44" s="48"/>
      <c r="Q44" s="48"/>
      <c r="R44" s="48"/>
      <c r="S44" s="48"/>
      <c r="T44" s="48"/>
      <c r="U44" s="48"/>
      <c r="V44" s="48"/>
      <c r="W44" s="48"/>
      <c r="X44" s="48"/>
      <c r="Y44" s="48"/>
    </row>
    <row r="45" spans="1:26">
      <c r="A45" s="50"/>
      <c r="B45" s="50"/>
      <c r="C45" s="49"/>
      <c r="D45" s="50"/>
      <c r="E45" s="50"/>
      <c r="F45" s="50"/>
      <c r="G45" s="50"/>
      <c r="H45" s="50"/>
      <c r="I45" s="50"/>
      <c r="J45" s="50"/>
      <c r="K45" s="50"/>
      <c r="L45" s="50"/>
      <c r="M45" s="50"/>
      <c r="N45" s="50"/>
      <c r="O45" s="50"/>
      <c r="P45" s="50"/>
      <c r="Q45" s="50"/>
      <c r="R45" s="50"/>
      <c r="S45" s="50"/>
      <c r="T45" s="50"/>
      <c r="U45" s="50"/>
      <c r="V45" s="50"/>
      <c r="W45" s="50"/>
      <c r="X45" s="50"/>
      <c r="Y45" s="50"/>
    </row>
    <row r="46" spans="1:26">
      <c r="A46" s="50"/>
      <c r="B46" s="50"/>
      <c r="C46" s="49"/>
      <c r="D46" s="50"/>
      <c r="E46" s="50"/>
      <c r="F46" s="50"/>
      <c r="G46" s="50"/>
      <c r="H46" s="50"/>
      <c r="I46" s="50"/>
      <c r="J46" s="50"/>
      <c r="K46" s="50"/>
      <c r="L46" s="50"/>
      <c r="M46" s="50"/>
      <c r="N46" s="50"/>
      <c r="O46" s="50"/>
      <c r="P46" s="50"/>
      <c r="Q46" s="50"/>
      <c r="R46" s="50"/>
      <c r="S46" s="50"/>
      <c r="T46" s="50"/>
      <c r="U46" s="50"/>
      <c r="V46" s="50"/>
      <c r="W46" s="50"/>
      <c r="X46" s="50"/>
      <c r="Y46" s="50"/>
    </row>
    <row r="47" spans="1:26">
      <c r="A47" s="50"/>
      <c r="B47" s="50"/>
      <c r="C47" s="49"/>
      <c r="D47" s="50"/>
      <c r="E47" s="50"/>
      <c r="F47" s="50"/>
      <c r="G47" s="50"/>
      <c r="H47" s="50"/>
      <c r="I47" s="50"/>
      <c r="J47" s="50"/>
      <c r="K47" s="50"/>
      <c r="L47" s="50"/>
      <c r="M47" s="50"/>
      <c r="N47" s="50"/>
      <c r="O47" s="50"/>
      <c r="P47" s="50"/>
      <c r="Q47" s="50"/>
      <c r="R47" s="50"/>
      <c r="S47" s="50"/>
      <c r="T47" s="50"/>
      <c r="U47" s="50"/>
      <c r="V47" s="50"/>
      <c r="W47" s="50"/>
      <c r="X47" s="50"/>
      <c r="Y47" s="50"/>
    </row>
    <row r="48" spans="1:26">
      <c r="A48" s="50"/>
      <c r="B48" s="50"/>
      <c r="C48" s="49"/>
      <c r="D48" s="50"/>
      <c r="E48" s="50"/>
      <c r="F48" s="50"/>
      <c r="G48" s="50"/>
      <c r="H48" s="50"/>
      <c r="I48" s="50"/>
      <c r="J48" s="50"/>
      <c r="K48" s="50"/>
      <c r="L48" s="50"/>
      <c r="M48" s="50"/>
      <c r="N48" s="50"/>
      <c r="O48" s="50"/>
      <c r="P48" s="50"/>
      <c r="Q48" s="50"/>
      <c r="R48" s="50"/>
      <c r="S48" s="50"/>
      <c r="T48" s="50"/>
      <c r="U48" s="50"/>
      <c r="V48" s="50"/>
      <c r="W48" s="50"/>
      <c r="X48" s="50"/>
      <c r="Y48" s="50"/>
    </row>
    <row r="49" spans="3:3">
      <c r="C49" s="12"/>
    </row>
  </sheetData>
  <mergeCells count="57">
    <mergeCell ref="A25:F25"/>
    <mergeCell ref="A19:F19"/>
    <mergeCell ref="M37:S37"/>
    <mergeCell ref="A30:A36"/>
    <mergeCell ref="B30:B36"/>
    <mergeCell ref="D30:I30"/>
    <mergeCell ref="D33:I33"/>
    <mergeCell ref="D34:I34"/>
    <mergeCell ref="D35:I35"/>
    <mergeCell ref="X37:Z37"/>
    <mergeCell ref="A40:V40"/>
    <mergeCell ref="W40:Z40"/>
    <mergeCell ref="A9:Z9"/>
    <mergeCell ref="A23:F24"/>
    <mergeCell ref="C31:C32"/>
    <mergeCell ref="C38:H38"/>
    <mergeCell ref="M38:S38"/>
    <mergeCell ref="X38:Z38"/>
    <mergeCell ref="C39:H39"/>
    <mergeCell ref="J39:V39"/>
    <mergeCell ref="W39:Z39"/>
    <mergeCell ref="D36:I36"/>
    <mergeCell ref="W36:Z36"/>
    <mergeCell ref="C37:H37"/>
    <mergeCell ref="W29:Z29"/>
    <mergeCell ref="A15:F15"/>
    <mergeCell ref="G15:Z15"/>
    <mergeCell ref="W35:Z35"/>
    <mergeCell ref="D31:I32"/>
    <mergeCell ref="A16:F16"/>
    <mergeCell ref="Q16:V16"/>
    <mergeCell ref="X16:Y16"/>
    <mergeCell ref="W30:Z30"/>
    <mergeCell ref="W31:Z31"/>
    <mergeCell ref="W32:Z32"/>
    <mergeCell ref="M34:N34"/>
    <mergeCell ref="M33:N33"/>
    <mergeCell ref="W33:Z33"/>
    <mergeCell ref="W34:Z34"/>
    <mergeCell ref="C29:H29"/>
    <mergeCell ref="J29:V29"/>
    <mergeCell ref="G16:K16"/>
    <mergeCell ref="AC4:AF4"/>
    <mergeCell ref="K25:Q25"/>
    <mergeCell ref="G25:I25"/>
    <mergeCell ref="P1:Q1"/>
    <mergeCell ref="R1:Z1"/>
    <mergeCell ref="P2:Q3"/>
    <mergeCell ref="R2:Z2"/>
    <mergeCell ref="R3:Z3"/>
    <mergeCell ref="Q19:R19"/>
    <mergeCell ref="N21:O21"/>
    <mergeCell ref="O17:P17"/>
    <mergeCell ref="U5:Z5"/>
    <mergeCell ref="A7:Z7"/>
    <mergeCell ref="A13:F14"/>
    <mergeCell ref="G13:Z14"/>
  </mergeCells>
  <phoneticPr fontId="3"/>
  <dataValidations count="3">
    <dataValidation type="list" allowBlank="1" showInputMessage="1" showErrorMessage="1" sqref="K23:K24 N23:N24 D20 M21 V25 R25 A20 V21">
      <formula1>"■,□"</formula1>
    </dataValidation>
    <dataValidation type="list" allowBlank="1" showInputMessage="1" showErrorMessage="1" sqref="U24 S17 U19 R21 W23">
      <formula1>"0,1,2,3,4,5,6,7,8,9,10,11,12,13,14,15,16,17,18,19,20"</formula1>
    </dataValidation>
    <dataValidation type="list" allowBlank="1" showInputMessage="1" showErrorMessage="1" sqref="G25:I25">
      <formula1>"0,1,2,3,4,5,6,7,8,9"</formula1>
    </dataValidation>
  </dataValidations>
  <pageMargins left="0.74803149606299213" right="0.19685039370078741" top="0.35433070866141736" bottom="0.23622047244094491" header="0.51181102362204722" footer="0.59055118110236227"/>
  <pageSetup paperSize="9" scale="98" orientation="portrait" r:id="rId1"/>
  <headerFooter alignWithMargins="0"/>
  <colBreaks count="1" manualBreakCount="1">
    <brk id="27"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H42"/>
  <sheetViews>
    <sheetView showGridLines="0" topLeftCell="A22" zoomScaleNormal="100" workbookViewId="0">
      <selection activeCell="AL26" sqref="AL26"/>
    </sheetView>
  </sheetViews>
  <sheetFormatPr defaultColWidth="3.625" defaultRowHeight="13.5"/>
  <cols>
    <col min="1" max="26" width="3.625" style="2" customWidth="1"/>
    <col min="27" max="16384" width="3.625" style="2"/>
  </cols>
  <sheetData>
    <row r="1" spans="1:28" ht="15" customHeight="1">
      <c r="A1" s="1"/>
      <c r="B1" s="1"/>
      <c r="P1" s="249" t="s">
        <v>0</v>
      </c>
      <c r="Q1" s="250"/>
      <c r="R1" s="197"/>
      <c r="S1" s="197"/>
      <c r="T1" s="197"/>
      <c r="U1" s="197"/>
      <c r="V1" s="197"/>
      <c r="W1" s="197"/>
      <c r="X1" s="197"/>
      <c r="Y1" s="197"/>
      <c r="Z1" s="197"/>
    </row>
    <row r="2" spans="1:28" ht="15" customHeight="1">
      <c r="P2" s="197" t="s">
        <v>1</v>
      </c>
      <c r="Q2" s="197"/>
      <c r="R2" s="198" t="s">
        <v>182</v>
      </c>
      <c r="S2" s="198"/>
      <c r="T2" s="198"/>
      <c r="U2" s="198"/>
      <c r="V2" s="198"/>
      <c r="W2" s="198"/>
      <c r="X2" s="198"/>
      <c r="Y2" s="198"/>
      <c r="Z2" s="198"/>
      <c r="AA2" s="29"/>
      <c r="AB2" s="30"/>
    </row>
    <row r="3" spans="1:28" ht="15" customHeight="1">
      <c r="P3" s="197"/>
      <c r="Q3" s="197"/>
      <c r="R3" s="198" t="s">
        <v>183</v>
      </c>
      <c r="S3" s="198"/>
      <c r="T3" s="198"/>
      <c r="U3" s="198"/>
      <c r="V3" s="198"/>
      <c r="W3" s="198"/>
      <c r="X3" s="198"/>
      <c r="Y3" s="198"/>
      <c r="Z3" s="198"/>
      <c r="AA3" s="29"/>
      <c r="AB3" s="30"/>
    </row>
    <row r="4" spans="1:28" ht="7.5" customHeight="1">
      <c r="V4" s="199"/>
      <c r="W4" s="199"/>
      <c r="X4" s="199"/>
      <c r="Y4" s="199"/>
    </row>
    <row r="5" spans="1:28" ht="13.5" customHeight="1">
      <c r="S5" s="35"/>
      <c r="U5" s="203">
        <v>45566</v>
      </c>
      <c r="V5" s="203"/>
      <c r="W5" s="203"/>
      <c r="X5" s="203"/>
      <c r="Y5" s="203"/>
      <c r="Z5" s="203"/>
    </row>
    <row r="6" spans="1:28" ht="13.5" customHeight="1"/>
    <row r="7" spans="1:28" ht="18.75" customHeight="1">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row>
    <row r="8" spans="1:28" ht="6" customHeight="1">
      <c r="A8" s="3"/>
      <c r="B8" s="3"/>
      <c r="C8" s="3"/>
      <c r="D8" s="3"/>
      <c r="E8" s="3"/>
      <c r="F8" s="4"/>
      <c r="G8" s="4"/>
      <c r="H8" s="4"/>
      <c r="I8" s="4"/>
      <c r="J8" s="4"/>
      <c r="K8" s="4"/>
      <c r="L8" s="4"/>
      <c r="M8" s="4"/>
      <c r="N8" s="4"/>
      <c r="O8" s="4"/>
      <c r="P8" s="4"/>
      <c r="Q8" s="4"/>
      <c r="R8" s="4"/>
      <c r="S8" s="4"/>
      <c r="T8" s="4"/>
      <c r="U8" s="4"/>
      <c r="V8" s="3"/>
      <c r="W8" s="3"/>
      <c r="X8" s="3"/>
      <c r="Y8" s="3"/>
    </row>
    <row r="9" spans="1:28" ht="15" customHeight="1">
      <c r="A9" s="205" t="s">
        <v>138</v>
      </c>
      <c r="B9" s="205"/>
      <c r="C9" s="205"/>
      <c r="D9" s="205"/>
      <c r="E9" s="205"/>
      <c r="F9" s="205"/>
      <c r="G9" s="205"/>
      <c r="H9" s="205"/>
      <c r="I9" s="205"/>
      <c r="J9" s="205"/>
      <c r="K9" s="205"/>
      <c r="L9" s="205"/>
      <c r="M9" s="205"/>
      <c r="N9" s="205"/>
      <c r="O9" s="205"/>
      <c r="P9" s="205"/>
      <c r="Q9" s="205"/>
      <c r="R9" s="205"/>
      <c r="S9" s="205"/>
      <c r="T9" s="205"/>
      <c r="U9" s="205"/>
      <c r="V9" s="205"/>
      <c r="W9" s="205"/>
      <c r="X9" s="205"/>
      <c r="Y9" s="205"/>
    </row>
    <row r="10" spans="1:28"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8" ht="12" customHeight="1">
      <c r="A11" s="5" t="s">
        <v>2</v>
      </c>
      <c r="B11" s="5"/>
    </row>
    <row r="12" spans="1:28" ht="6" customHeight="1"/>
    <row r="13" spans="1:28"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28"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28"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28" ht="27" customHeight="1" thickBot="1">
      <c r="A16" s="208" t="s">
        <v>82</v>
      </c>
      <c r="B16" s="208"/>
      <c r="C16" s="208"/>
      <c r="D16" s="208"/>
      <c r="E16" s="208"/>
      <c r="F16" s="208"/>
      <c r="G16" s="195"/>
      <c r="H16" s="196"/>
      <c r="I16" s="196"/>
      <c r="J16" s="196"/>
      <c r="K16" s="196"/>
      <c r="L16" s="139"/>
      <c r="M16" s="138" t="s">
        <v>5</v>
      </c>
      <c r="N16" s="139"/>
      <c r="O16" s="138"/>
      <c r="P16" s="139"/>
      <c r="Q16" s="206"/>
      <c r="R16" s="206"/>
      <c r="S16" s="206"/>
      <c r="T16" s="206"/>
      <c r="U16" s="206"/>
      <c r="V16" s="206"/>
      <c r="W16" s="139"/>
      <c r="X16" s="196"/>
      <c r="Y16" s="196"/>
      <c r="Z16" s="141"/>
    </row>
    <row r="17" spans="1:34" ht="30" customHeight="1" thickTop="1">
      <c r="A17" s="251" t="s">
        <v>17</v>
      </c>
      <c r="B17" s="252"/>
      <c r="C17" s="252"/>
      <c r="D17" s="252"/>
      <c r="E17" s="252"/>
      <c r="F17" s="253"/>
      <c r="G17" s="251">
        <v>1</v>
      </c>
      <c r="H17" s="252"/>
      <c r="I17" s="252"/>
      <c r="J17" s="252" t="s">
        <v>86</v>
      </c>
      <c r="L17" s="190" t="s">
        <v>98</v>
      </c>
      <c r="M17" s="190"/>
      <c r="N17" s="190"/>
      <c r="O17" s="190"/>
      <c r="P17" s="190"/>
      <c r="Q17" s="190"/>
      <c r="R17" s="190"/>
      <c r="S17" s="190"/>
      <c r="T17" s="190"/>
      <c r="U17" s="200"/>
      <c r="V17" s="190"/>
      <c r="W17" s="193"/>
      <c r="X17" s="127" t="s">
        <v>87</v>
      </c>
      <c r="Y17" s="59"/>
      <c r="Z17" s="59"/>
    </row>
    <row r="18" spans="1:34" ht="30" customHeight="1">
      <c r="A18" s="193"/>
      <c r="B18" s="194"/>
      <c r="C18" s="194"/>
      <c r="D18" s="194"/>
      <c r="E18" s="194"/>
      <c r="F18" s="200"/>
      <c r="G18" s="193"/>
      <c r="H18" s="194"/>
      <c r="I18" s="194"/>
      <c r="J18" s="194"/>
      <c r="K18" s="67"/>
      <c r="L18" s="202" t="s">
        <v>99</v>
      </c>
      <c r="M18" s="202"/>
      <c r="N18" s="202"/>
      <c r="O18" s="202"/>
      <c r="P18" s="202"/>
      <c r="Q18" s="202"/>
      <c r="R18" s="202"/>
      <c r="S18" s="202"/>
      <c r="T18" s="202"/>
      <c r="U18" s="201"/>
      <c r="V18" s="202"/>
      <c r="W18" s="191"/>
      <c r="X18" s="55" t="s">
        <v>87</v>
      </c>
      <c r="Y18" s="56"/>
      <c r="Z18" s="55"/>
    </row>
    <row r="19" spans="1:34" s="7" customFormat="1" ht="33" customHeight="1">
      <c r="A19" s="6"/>
      <c r="B19" s="6"/>
    </row>
    <row r="20" spans="1:34" s="7" customFormat="1" ht="18" customHeight="1">
      <c r="A20" s="60" t="s">
        <v>145</v>
      </c>
    </row>
    <row r="21" spans="1:34" s="7" customFormat="1" ht="5.25" customHeight="1"/>
    <row r="22" spans="1:34" s="7" customFormat="1" ht="21" customHeight="1">
      <c r="A22" s="180" t="s">
        <v>48</v>
      </c>
      <c r="B22" s="181"/>
      <c r="C22" s="181"/>
      <c r="D22" s="181"/>
      <c r="E22" s="181"/>
      <c r="F22" s="181"/>
      <c r="G22" s="181"/>
      <c r="H22" s="180" t="s">
        <v>49</v>
      </c>
      <c r="I22" s="181"/>
      <c r="J22" s="181"/>
      <c r="K22" s="181"/>
      <c r="L22" s="181"/>
      <c r="M22" s="181"/>
      <c r="N22" s="181"/>
      <c r="O22" s="181"/>
      <c r="P22" s="181"/>
      <c r="Q22" s="181"/>
      <c r="R22" s="181"/>
      <c r="S22" s="181"/>
      <c r="T22" s="181"/>
      <c r="U22" s="181"/>
      <c r="V22" s="182"/>
      <c r="W22" s="180" t="s">
        <v>8</v>
      </c>
      <c r="X22" s="181"/>
      <c r="Y22" s="181"/>
      <c r="Z22" s="182"/>
    </row>
    <row r="23" spans="1:34" s="7" customFormat="1" ht="30" customHeight="1">
      <c r="A23" s="183" t="s">
        <v>46</v>
      </c>
      <c r="B23" s="68" t="s">
        <v>12</v>
      </c>
      <c r="C23" s="225" t="s">
        <v>19</v>
      </c>
      <c r="D23" s="225"/>
      <c r="E23" s="225"/>
      <c r="F23" s="225"/>
      <c r="G23" s="225"/>
      <c r="H23" s="72" t="s">
        <v>100</v>
      </c>
      <c r="I23" s="14"/>
      <c r="J23" s="14"/>
      <c r="K23" s="14"/>
      <c r="L23" s="14"/>
      <c r="M23" s="14"/>
      <c r="N23" s="14"/>
      <c r="O23" s="14"/>
      <c r="P23" s="14"/>
      <c r="Q23" s="14"/>
      <c r="R23" s="14"/>
      <c r="S23" s="14"/>
      <c r="T23" s="14"/>
      <c r="U23" s="14"/>
      <c r="V23" s="14"/>
      <c r="W23" s="246">
        <f>U17*7000*G17</f>
        <v>0</v>
      </c>
      <c r="X23" s="247"/>
      <c r="Y23" s="247"/>
      <c r="Z23" s="248"/>
    </row>
    <row r="24" spans="1:34" s="7" customFormat="1" ht="30" customHeight="1">
      <c r="A24" s="184"/>
      <c r="B24" s="183" t="s">
        <v>40</v>
      </c>
      <c r="C24" s="69" t="s">
        <v>15</v>
      </c>
      <c r="D24" s="245" t="s">
        <v>69</v>
      </c>
      <c r="E24" s="245"/>
      <c r="F24" s="245"/>
      <c r="G24" s="245"/>
      <c r="H24" s="71" t="s">
        <v>101</v>
      </c>
      <c r="I24" s="14"/>
      <c r="J24" s="14"/>
      <c r="K24" s="14"/>
      <c r="L24" s="14"/>
      <c r="M24" s="14"/>
      <c r="N24" s="14"/>
      <c r="O24" s="14"/>
      <c r="P24" s="14"/>
      <c r="Q24" s="14"/>
      <c r="R24" s="14"/>
      <c r="S24" s="14"/>
      <c r="T24" s="14"/>
      <c r="U24" s="14"/>
      <c r="V24" s="14"/>
      <c r="W24" s="217">
        <f>(U17*5000*1.1)*G17</f>
        <v>0</v>
      </c>
      <c r="X24" s="218"/>
      <c r="Y24" s="218"/>
      <c r="Z24" s="219"/>
    </row>
    <row r="25" spans="1:34" s="7" customFormat="1" ht="30" customHeight="1">
      <c r="A25" s="184"/>
      <c r="B25" s="184"/>
      <c r="C25" s="51" t="s">
        <v>20</v>
      </c>
      <c r="D25" s="245" t="s">
        <v>21</v>
      </c>
      <c r="E25" s="245"/>
      <c r="F25" s="245"/>
      <c r="G25" s="245"/>
      <c r="H25" s="72" t="s">
        <v>102</v>
      </c>
      <c r="I25" s="14"/>
      <c r="J25" s="14"/>
      <c r="K25" s="14"/>
      <c r="L25" s="14"/>
      <c r="M25" s="14"/>
      <c r="N25" s="14"/>
      <c r="O25" s="14"/>
      <c r="P25" s="14"/>
      <c r="Q25" s="14"/>
      <c r="R25" s="14"/>
      <c r="S25" s="14"/>
      <c r="T25" s="14"/>
      <c r="U25" s="14"/>
      <c r="V25" s="14"/>
      <c r="W25" s="217">
        <f>U18*1000*G17</f>
        <v>0</v>
      </c>
      <c r="X25" s="218"/>
      <c r="Y25" s="218"/>
      <c r="Z25" s="219"/>
      <c r="AH25" s="33"/>
    </row>
    <row r="26" spans="1:34" s="7" customFormat="1" ht="30" customHeight="1">
      <c r="A26" s="184"/>
      <c r="B26" s="184"/>
      <c r="C26" s="69" t="s">
        <v>41</v>
      </c>
      <c r="D26" s="37" t="s">
        <v>9</v>
      </c>
      <c r="E26" s="37"/>
      <c r="F26" s="37"/>
      <c r="G26" s="37"/>
      <c r="H26" s="75" t="s">
        <v>67</v>
      </c>
      <c r="I26" s="26"/>
      <c r="J26" s="26"/>
      <c r="K26" s="26"/>
      <c r="L26" s="26"/>
      <c r="M26" s="26"/>
      <c r="N26" s="26"/>
      <c r="O26" s="26"/>
      <c r="P26" s="26"/>
      <c r="Q26" s="26"/>
      <c r="R26" s="26"/>
      <c r="S26" s="26"/>
      <c r="T26" s="26"/>
      <c r="U26" s="26"/>
      <c r="V26" s="26"/>
      <c r="W26" s="158">
        <f>(W23+W24+W25)*0.2</f>
        <v>0</v>
      </c>
      <c r="X26" s="159"/>
      <c r="Y26" s="159"/>
      <c r="Z26" s="160"/>
    </row>
    <row r="27" spans="1:34" ht="32.25" customHeight="1">
      <c r="A27" s="78"/>
      <c r="B27" s="161" t="s">
        <v>10</v>
      </c>
      <c r="C27" s="161"/>
      <c r="D27" s="161"/>
      <c r="E27" s="161"/>
      <c r="F27" s="161"/>
      <c r="G27" s="54"/>
      <c r="H27" s="79"/>
      <c r="I27" s="54"/>
      <c r="J27" s="54"/>
      <c r="K27" s="161" t="s">
        <v>50</v>
      </c>
      <c r="L27" s="161"/>
      <c r="M27" s="161"/>
      <c r="N27" s="161"/>
      <c r="O27" s="161"/>
      <c r="P27" s="161"/>
      <c r="Q27" s="161"/>
      <c r="R27" s="161"/>
      <c r="S27" s="54"/>
      <c r="T27" s="54"/>
      <c r="U27" s="54"/>
      <c r="V27" s="58"/>
      <c r="W27" s="80" t="s">
        <v>52</v>
      </c>
      <c r="X27" s="178">
        <f>SUM(W23:Z26)</f>
        <v>0</v>
      </c>
      <c r="Y27" s="178"/>
      <c r="Z27" s="179"/>
    </row>
    <row r="28" spans="1:34" ht="32.25" customHeight="1">
      <c r="A28" s="75"/>
      <c r="B28" s="168" t="s">
        <v>13</v>
      </c>
      <c r="C28" s="168"/>
      <c r="D28" s="168"/>
      <c r="E28" s="168"/>
      <c r="F28" s="168"/>
      <c r="G28" s="7"/>
      <c r="H28" s="75"/>
      <c r="I28" s="7"/>
      <c r="J28" s="7"/>
      <c r="K28" s="168" t="s">
        <v>51</v>
      </c>
      <c r="L28" s="168"/>
      <c r="M28" s="168"/>
      <c r="N28" s="168"/>
      <c r="O28" s="168"/>
      <c r="P28" s="168"/>
      <c r="Q28" s="168"/>
      <c r="R28" s="168"/>
      <c r="S28" s="7"/>
      <c r="T28" s="7"/>
      <c r="U28" s="7"/>
      <c r="V28" s="76"/>
      <c r="W28" s="77" t="s">
        <v>53</v>
      </c>
      <c r="X28" s="169">
        <f>X27*0.3</f>
        <v>0</v>
      </c>
      <c r="Y28" s="169"/>
      <c r="Z28" s="170"/>
    </row>
    <row r="29" spans="1:34" ht="32.25" customHeight="1" thickBot="1">
      <c r="A29" s="81"/>
      <c r="B29" s="171" t="s">
        <v>16</v>
      </c>
      <c r="C29" s="171"/>
      <c r="D29" s="171"/>
      <c r="E29" s="171"/>
      <c r="F29" s="171"/>
      <c r="G29" s="82"/>
      <c r="H29" s="83"/>
      <c r="I29" s="66"/>
      <c r="J29" s="66"/>
      <c r="K29" s="173" t="s">
        <v>28</v>
      </c>
      <c r="L29" s="173"/>
      <c r="M29" s="173"/>
      <c r="N29" s="173"/>
      <c r="O29" s="173"/>
      <c r="P29" s="173"/>
      <c r="Q29" s="173"/>
      <c r="R29" s="173"/>
      <c r="S29" s="66"/>
      <c r="T29" s="66"/>
      <c r="U29" s="66"/>
      <c r="V29" s="84"/>
      <c r="W29" s="174">
        <f>X27+X28</f>
        <v>0</v>
      </c>
      <c r="X29" s="243"/>
      <c r="Y29" s="243"/>
      <c r="Z29" s="244"/>
    </row>
    <row r="30" spans="1:34" ht="35.25" customHeight="1" thickBot="1">
      <c r="A30" s="162" t="s">
        <v>139</v>
      </c>
      <c r="B30" s="163"/>
      <c r="C30" s="163"/>
      <c r="D30" s="163"/>
      <c r="E30" s="163"/>
      <c r="F30" s="163"/>
      <c r="G30" s="163"/>
      <c r="H30" s="163"/>
      <c r="I30" s="163"/>
      <c r="J30" s="163"/>
      <c r="K30" s="163"/>
      <c r="L30" s="163"/>
      <c r="M30" s="163"/>
      <c r="N30" s="163"/>
      <c r="O30" s="163"/>
      <c r="P30" s="163"/>
      <c r="Q30" s="163"/>
      <c r="R30" s="163"/>
      <c r="S30" s="163"/>
      <c r="T30" s="163"/>
      <c r="U30" s="163"/>
      <c r="V30" s="242"/>
      <c r="W30" s="164">
        <f>W29</f>
        <v>0</v>
      </c>
      <c r="X30" s="165"/>
      <c r="Y30" s="165"/>
      <c r="Z30" s="166"/>
    </row>
    <row r="31" spans="1:34" ht="6" customHeight="1"/>
    <row r="32" spans="1:34" s="7" customFormat="1" ht="18" customHeight="1">
      <c r="A32" s="26" t="s">
        <v>80</v>
      </c>
      <c r="B32" s="46"/>
      <c r="C32" s="47"/>
      <c r="D32" s="48"/>
      <c r="E32" s="48"/>
      <c r="F32" s="48"/>
      <c r="G32" s="48"/>
      <c r="H32" s="48"/>
      <c r="I32" s="48"/>
      <c r="J32" s="48"/>
      <c r="K32" s="48"/>
      <c r="L32" s="48"/>
      <c r="M32" s="48"/>
      <c r="N32" s="48"/>
      <c r="O32" s="48"/>
      <c r="P32" s="48"/>
      <c r="Q32" s="48"/>
      <c r="R32" s="48"/>
      <c r="S32" s="48"/>
      <c r="T32" s="48"/>
      <c r="U32" s="48"/>
      <c r="V32" s="48"/>
      <c r="W32" s="48"/>
      <c r="X32" s="48"/>
      <c r="Y32" s="48"/>
    </row>
    <row r="33" spans="1:25" s="7" customFormat="1" ht="18" customHeight="1">
      <c r="A33" s="26" t="s">
        <v>59</v>
      </c>
      <c r="B33" s="46"/>
      <c r="C33" s="47"/>
      <c r="D33" s="48"/>
      <c r="E33" s="48"/>
      <c r="F33" s="48"/>
      <c r="G33" s="48"/>
      <c r="H33" s="48"/>
      <c r="I33" s="48"/>
      <c r="J33" s="48"/>
      <c r="K33" s="48"/>
      <c r="L33" s="48"/>
      <c r="M33" s="48"/>
      <c r="N33" s="48"/>
      <c r="O33" s="48"/>
      <c r="P33" s="48"/>
      <c r="Q33" s="48"/>
      <c r="R33" s="48"/>
      <c r="S33" s="48"/>
      <c r="T33" s="48"/>
      <c r="U33" s="48"/>
      <c r="V33" s="48"/>
      <c r="W33" s="48"/>
      <c r="X33" s="48"/>
      <c r="Y33" s="48"/>
    </row>
    <row r="34" spans="1:25" s="7" customFormat="1" ht="18" customHeight="1">
      <c r="A34" s="26" t="s">
        <v>153</v>
      </c>
      <c r="B34" s="46"/>
      <c r="C34" s="47"/>
      <c r="D34" s="48"/>
      <c r="E34" s="48"/>
      <c r="F34" s="48"/>
      <c r="G34" s="48"/>
      <c r="H34" s="48"/>
      <c r="I34" s="48"/>
      <c r="J34" s="48"/>
      <c r="K34" s="48"/>
      <c r="L34" s="48"/>
      <c r="M34" s="48"/>
      <c r="N34" s="48"/>
      <c r="O34" s="48"/>
      <c r="P34" s="48"/>
      <c r="Q34" s="48"/>
      <c r="R34" s="48"/>
      <c r="S34" s="48"/>
      <c r="T34" s="48"/>
      <c r="U34" s="48"/>
      <c r="V34" s="48"/>
      <c r="W34" s="48"/>
      <c r="X34" s="48"/>
      <c r="Y34" s="48"/>
    </row>
    <row r="35" spans="1:25" s="7" customFormat="1" ht="18" customHeight="1">
      <c r="A35" s="26" t="s">
        <v>27</v>
      </c>
      <c r="B35" s="46"/>
      <c r="C35" s="47"/>
      <c r="D35" s="48"/>
      <c r="E35" s="48"/>
      <c r="F35" s="48"/>
      <c r="G35" s="48"/>
      <c r="H35" s="48"/>
      <c r="I35" s="48"/>
      <c r="J35" s="48"/>
      <c r="K35" s="48"/>
      <c r="L35" s="48"/>
      <c r="M35" s="48"/>
      <c r="N35" s="48"/>
      <c r="O35" s="48"/>
      <c r="P35" s="48"/>
      <c r="Q35" s="48"/>
      <c r="R35" s="48"/>
      <c r="S35" s="48"/>
      <c r="T35" s="48"/>
      <c r="U35" s="48"/>
      <c r="V35" s="48"/>
      <c r="W35" s="48"/>
      <c r="X35" s="48"/>
      <c r="Y35" s="48"/>
    </row>
    <row r="36" spans="1:25" s="7" customFormat="1" ht="18" customHeight="1">
      <c r="C36" s="6"/>
    </row>
    <row r="37" spans="1:25">
      <c r="C37" s="12"/>
    </row>
    <row r="38" spans="1:25">
      <c r="C38" s="12"/>
    </row>
    <row r="39" spans="1:25">
      <c r="C39" s="12"/>
    </row>
    <row r="40" spans="1:25">
      <c r="C40" s="12"/>
    </row>
    <row r="41" spans="1:25">
      <c r="C41" s="12"/>
    </row>
    <row r="42" spans="1:25">
      <c r="C42" s="12"/>
    </row>
  </sheetData>
  <mergeCells count="47">
    <mergeCell ref="A15:F15"/>
    <mergeCell ref="G15:Z15"/>
    <mergeCell ref="U18:W18"/>
    <mergeCell ref="A17:F18"/>
    <mergeCell ref="G17:I18"/>
    <mergeCell ref="J17:J18"/>
    <mergeCell ref="L18:T18"/>
    <mergeCell ref="L17:T17"/>
    <mergeCell ref="A16:F16"/>
    <mergeCell ref="V4:Y4"/>
    <mergeCell ref="A7:Y7"/>
    <mergeCell ref="A9:Y9"/>
    <mergeCell ref="A13:F14"/>
    <mergeCell ref="G13:Z14"/>
    <mergeCell ref="P1:Q1"/>
    <mergeCell ref="R1:Z1"/>
    <mergeCell ref="P2:Q3"/>
    <mergeCell ref="R2:Z2"/>
    <mergeCell ref="R3:Z3"/>
    <mergeCell ref="A23:A26"/>
    <mergeCell ref="C23:G23"/>
    <mergeCell ref="W23:Z23"/>
    <mergeCell ref="B24:B26"/>
    <mergeCell ref="D24:G24"/>
    <mergeCell ref="A22:G22"/>
    <mergeCell ref="H22:V22"/>
    <mergeCell ref="W22:Z22"/>
    <mergeCell ref="Q16:V16"/>
    <mergeCell ref="X16:Y16"/>
    <mergeCell ref="U17:W17"/>
    <mergeCell ref="G16:K16"/>
    <mergeCell ref="A30:V30"/>
    <mergeCell ref="W30:Z30"/>
    <mergeCell ref="U5:Z5"/>
    <mergeCell ref="B28:F28"/>
    <mergeCell ref="K28:R28"/>
    <mergeCell ref="X28:Z28"/>
    <mergeCell ref="B29:F29"/>
    <mergeCell ref="K29:R29"/>
    <mergeCell ref="W29:Z29"/>
    <mergeCell ref="W24:Z24"/>
    <mergeCell ref="D25:G25"/>
    <mergeCell ref="W25:Z25"/>
    <mergeCell ref="W26:Z26"/>
    <mergeCell ref="B27:F27"/>
    <mergeCell ref="K27:R27"/>
    <mergeCell ref="X27:Z27"/>
  </mergeCells>
  <phoneticPr fontId="3"/>
  <pageMargins left="0.74803149606299213" right="0.19685039370078741" top="0.35433070866141736" bottom="0.23622047244094491" header="0.51181102362204722" footer="0.59055118110236227"/>
  <pageSetup paperSize="9" scale="9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H42"/>
  <sheetViews>
    <sheetView showGridLines="0" topLeftCell="A10" zoomScaleNormal="100" workbookViewId="0">
      <selection activeCell="R2" sqref="R2:Z3"/>
    </sheetView>
  </sheetViews>
  <sheetFormatPr defaultColWidth="3.625" defaultRowHeight="13.5"/>
  <cols>
    <col min="1" max="26" width="3.625" style="2" customWidth="1"/>
    <col min="27" max="16384" width="3.625" style="2"/>
  </cols>
  <sheetData>
    <row r="1" spans="1:28" ht="15" customHeight="1">
      <c r="A1" s="1"/>
      <c r="B1" s="1"/>
      <c r="P1" s="249" t="s">
        <v>0</v>
      </c>
      <c r="Q1" s="250"/>
      <c r="R1" s="197"/>
      <c r="S1" s="197"/>
      <c r="T1" s="197"/>
      <c r="U1" s="197"/>
      <c r="V1" s="197"/>
      <c r="W1" s="197"/>
      <c r="X1" s="197"/>
      <c r="Y1" s="197"/>
      <c r="Z1" s="197"/>
    </row>
    <row r="2" spans="1:28" ht="15" customHeight="1">
      <c r="P2" s="197" t="s">
        <v>1</v>
      </c>
      <c r="Q2" s="197"/>
      <c r="R2" s="198" t="s">
        <v>182</v>
      </c>
      <c r="S2" s="198"/>
      <c r="T2" s="198"/>
      <c r="U2" s="198"/>
      <c r="V2" s="198"/>
      <c r="W2" s="198"/>
      <c r="X2" s="198"/>
      <c r="Y2" s="198"/>
      <c r="Z2" s="198"/>
      <c r="AA2" s="29"/>
      <c r="AB2" s="30"/>
    </row>
    <row r="3" spans="1:28" ht="15" customHeight="1">
      <c r="P3" s="197"/>
      <c r="Q3" s="197"/>
      <c r="R3" s="198" t="s">
        <v>183</v>
      </c>
      <c r="S3" s="198"/>
      <c r="T3" s="198"/>
      <c r="U3" s="198"/>
      <c r="V3" s="198"/>
      <c r="W3" s="198"/>
      <c r="X3" s="198"/>
      <c r="Y3" s="198"/>
      <c r="Z3" s="198"/>
      <c r="AA3" s="29"/>
      <c r="AB3" s="30"/>
    </row>
    <row r="4" spans="1:28" ht="7.5" customHeight="1">
      <c r="V4" s="199"/>
      <c r="W4" s="199"/>
      <c r="X4" s="199"/>
      <c r="Y4" s="199"/>
    </row>
    <row r="5" spans="1:28" ht="13.5" customHeight="1">
      <c r="S5" s="35"/>
      <c r="U5" s="203">
        <v>45566</v>
      </c>
      <c r="V5" s="203"/>
      <c r="W5" s="203"/>
      <c r="X5" s="203"/>
      <c r="Y5" s="203"/>
      <c r="Z5" s="203"/>
    </row>
    <row r="6" spans="1:28" ht="13.5" customHeight="1"/>
    <row r="7" spans="1:28" ht="18.75" customHeight="1">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row>
    <row r="8" spans="1:28" ht="6" customHeight="1">
      <c r="A8" s="3"/>
      <c r="B8" s="3"/>
      <c r="C8" s="3"/>
      <c r="D8" s="3"/>
      <c r="E8" s="3"/>
      <c r="F8" s="4"/>
      <c r="G8" s="4"/>
      <c r="H8" s="4"/>
      <c r="I8" s="4"/>
      <c r="J8" s="4"/>
      <c r="K8" s="4"/>
      <c r="L8" s="4"/>
      <c r="M8" s="4"/>
      <c r="N8" s="4"/>
      <c r="O8" s="4"/>
      <c r="P8" s="4"/>
      <c r="Q8" s="4"/>
      <c r="R8" s="4"/>
      <c r="S8" s="4"/>
      <c r="T8" s="4"/>
      <c r="U8" s="4"/>
      <c r="V8" s="3"/>
      <c r="W8" s="3"/>
      <c r="X8" s="3"/>
      <c r="Y8" s="3"/>
    </row>
    <row r="9" spans="1:28" ht="15" customHeight="1">
      <c r="A9" s="205" t="s">
        <v>157</v>
      </c>
      <c r="B9" s="205"/>
      <c r="C9" s="205"/>
      <c r="D9" s="205"/>
      <c r="E9" s="205"/>
      <c r="F9" s="205"/>
      <c r="G9" s="205"/>
      <c r="H9" s="205"/>
      <c r="I9" s="205"/>
      <c r="J9" s="205"/>
      <c r="K9" s="205"/>
      <c r="L9" s="205"/>
      <c r="M9" s="205"/>
      <c r="N9" s="205"/>
      <c r="O9" s="205"/>
      <c r="P9" s="205"/>
      <c r="Q9" s="205"/>
      <c r="R9" s="205"/>
      <c r="S9" s="205"/>
      <c r="T9" s="205"/>
      <c r="U9" s="205"/>
      <c r="V9" s="205"/>
      <c r="W9" s="205"/>
      <c r="X9" s="205"/>
      <c r="Y9" s="205"/>
    </row>
    <row r="10" spans="1:28"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8" ht="12" customHeight="1">
      <c r="A11" s="5" t="s">
        <v>2</v>
      </c>
      <c r="B11" s="5"/>
    </row>
    <row r="12" spans="1:28" ht="6" customHeight="1"/>
    <row r="13" spans="1:28"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28"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28"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28" ht="27" customHeight="1" thickBot="1">
      <c r="A16" s="208" t="s">
        <v>82</v>
      </c>
      <c r="B16" s="208"/>
      <c r="C16" s="208"/>
      <c r="D16" s="208"/>
      <c r="E16" s="208"/>
      <c r="F16" s="208"/>
      <c r="G16" s="195"/>
      <c r="H16" s="196"/>
      <c r="I16" s="196"/>
      <c r="J16" s="196"/>
      <c r="K16" s="196"/>
      <c r="L16" s="139"/>
      <c r="M16" s="138" t="s">
        <v>5</v>
      </c>
      <c r="N16" s="139"/>
      <c r="O16" s="138"/>
      <c r="P16" s="139"/>
      <c r="Q16" s="206"/>
      <c r="R16" s="206"/>
      <c r="S16" s="206"/>
      <c r="T16" s="206"/>
      <c r="U16" s="206"/>
      <c r="V16" s="206"/>
      <c r="W16" s="139"/>
      <c r="X16" s="196"/>
      <c r="Y16" s="196"/>
      <c r="Z16" s="141"/>
    </row>
    <row r="17" spans="1:34" ht="30" customHeight="1" thickTop="1">
      <c r="A17" s="251" t="s">
        <v>17</v>
      </c>
      <c r="B17" s="252"/>
      <c r="C17" s="252"/>
      <c r="D17" s="252"/>
      <c r="E17" s="252"/>
      <c r="F17" s="253"/>
      <c r="G17" s="251"/>
      <c r="H17" s="252"/>
      <c r="I17" s="252"/>
      <c r="J17" s="252" t="s">
        <v>86</v>
      </c>
      <c r="L17" s="190" t="s">
        <v>98</v>
      </c>
      <c r="M17" s="190"/>
      <c r="N17" s="190"/>
      <c r="O17" s="190"/>
      <c r="P17" s="190"/>
      <c r="Q17" s="190"/>
      <c r="R17" s="190"/>
      <c r="S17" s="190"/>
      <c r="T17" s="190"/>
      <c r="U17" s="200"/>
      <c r="V17" s="190"/>
      <c r="W17" s="193"/>
      <c r="X17" s="127" t="s">
        <v>87</v>
      </c>
      <c r="Y17" s="59"/>
      <c r="Z17" s="59"/>
    </row>
    <row r="18" spans="1:34" ht="30" customHeight="1">
      <c r="A18" s="193"/>
      <c r="B18" s="194"/>
      <c r="C18" s="194"/>
      <c r="D18" s="194"/>
      <c r="E18" s="194"/>
      <c r="F18" s="200"/>
      <c r="G18" s="193"/>
      <c r="H18" s="194"/>
      <c r="I18" s="194"/>
      <c r="J18" s="194"/>
      <c r="K18" s="67"/>
      <c r="L18" s="202" t="s">
        <v>99</v>
      </c>
      <c r="M18" s="202"/>
      <c r="N18" s="202"/>
      <c r="O18" s="202"/>
      <c r="P18" s="202"/>
      <c r="Q18" s="202"/>
      <c r="R18" s="202"/>
      <c r="S18" s="202"/>
      <c r="T18" s="202"/>
      <c r="U18" s="201"/>
      <c r="V18" s="202"/>
      <c r="W18" s="191"/>
      <c r="X18" s="55" t="s">
        <v>87</v>
      </c>
      <c r="Y18" s="56"/>
      <c r="Z18" s="55"/>
    </row>
    <row r="19" spans="1:34" s="7" customFormat="1" ht="33" customHeight="1">
      <c r="A19" s="6"/>
      <c r="B19" s="6"/>
    </row>
    <row r="20" spans="1:34" s="7" customFormat="1" ht="18" customHeight="1">
      <c r="A20" s="60" t="s">
        <v>145</v>
      </c>
    </row>
    <row r="21" spans="1:34" s="7" customFormat="1" ht="5.25" customHeight="1"/>
    <row r="22" spans="1:34" s="7" customFormat="1" ht="21" customHeight="1">
      <c r="A22" s="180" t="s">
        <v>48</v>
      </c>
      <c r="B22" s="181"/>
      <c r="C22" s="181"/>
      <c r="D22" s="181"/>
      <c r="E22" s="181"/>
      <c r="F22" s="181"/>
      <c r="G22" s="181"/>
      <c r="H22" s="180" t="s">
        <v>49</v>
      </c>
      <c r="I22" s="181"/>
      <c r="J22" s="181"/>
      <c r="K22" s="181"/>
      <c r="L22" s="181"/>
      <c r="M22" s="181"/>
      <c r="N22" s="181"/>
      <c r="O22" s="181"/>
      <c r="P22" s="181"/>
      <c r="Q22" s="181"/>
      <c r="R22" s="181"/>
      <c r="S22" s="181"/>
      <c r="T22" s="181"/>
      <c r="U22" s="181"/>
      <c r="V22" s="182"/>
      <c r="W22" s="180" t="s">
        <v>8</v>
      </c>
      <c r="X22" s="181"/>
      <c r="Y22" s="181"/>
      <c r="Z22" s="182"/>
    </row>
    <row r="23" spans="1:34" s="7" customFormat="1" ht="30" customHeight="1">
      <c r="A23" s="183" t="s">
        <v>46</v>
      </c>
      <c r="B23" s="68" t="s">
        <v>12</v>
      </c>
      <c r="C23" s="225" t="s">
        <v>19</v>
      </c>
      <c r="D23" s="225"/>
      <c r="E23" s="225"/>
      <c r="F23" s="225"/>
      <c r="G23" s="225"/>
      <c r="H23" s="72" t="s">
        <v>140</v>
      </c>
      <c r="I23" s="14"/>
      <c r="J23" s="14"/>
      <c r="K23" s="14"/>
      <c r="L23" s="14"/>
      <c r="M23" s="14"/>
      <c r="N23" s="14"/>
      <c r="O23" s="14"/>
      <c r="P23" s="14"/>
      <c r="Q23" s="14"/>
      <c r="R23" s="14"/>
      <c r="S23" s="14"/>
      <c r="T23" s="14"/>
      <c r="U23" s="14"/>
      <c r="V23" s="14"/>
      <c r="W23" s="246">
        <f>U17*7000*G17*0.5</f>
        <v>0</v>
      </c>
      <c r="X23" s="247"/>
      <c r="Y23" s="247"/>
      <c r="Z23" s="248"/>
    </row>
    <row r="24" spans="1:34" s="7" customFormat="1" ht="30" customHeight="1">
      <c r="A24" s="184"/>
      <c r="B24" s="183" t="s">
        <v>40</v>
      </c>
      <c r="C24" s="69" t="s">
        <v>15</v>
      </c>
      <c r="D24" s="245" t="s">
        <v>69</v>
      </c>
      <c r="E24" s="245"/>
      <c r="F24" s="245"/>
      <c r="G24" s="245"/>
      <c r="H24" s="134" t="s">
        <v>142</v>
      </c>
      <c r="I24" s="14"/>
      <c r="J24" s="14"/>
      <c r="K24" s="14"/>
      <c r="L24" s="14"/>
      <c r="M24" s="14"/>
      <c r="N24" s="14"/>
      <c r="O24" s="14"/>
      <c r="P24" s="14"/>
      <c r="Q24" s="14"/>
      <c r="R24" s="14"/>
      <c r="S24" s="14"/>
      <c r="T24" s="14"/>
      <c r="U24" s="14"/>
      <c r="V24" s="14"/>
      <c r="W24" s="217">
        <f>(U17*5000*1.1)*G17*0.5</f>
        <v>0</v>
      </c>
      <c r="X24" s="218"/>
      <c r="Y24" s="218"/>
      <c r="Z24" s="219"/>
    </row>
    <row r="25" spans="1:34" s="7" customFormat="1" ht="30" customHeight="1">
      <c r="A25" s="184"/>
      <c r="B25" s="184"/>
      <c r="C25" s="51" t="s">
        <v>20</v>
      </c>
      <c r="D25" s="245" t="s">
        <v>21</v>
      </c>
      <c r="E25" s="245"/>
      <c r="F25" s="245"/>
      <c r="G25" s="245"/>
      <c r="H25" s="72" t="s">
        <v>141</v>
      </c>
      <c r="I25" s="14"/>
      <c r="J25" s="14"/>
      <c r="K25" s="14"/>
      <c r="L25" s="14"/>
      <c r="M25" s="14"/>
      <c r="N25" s="14"/>
      <c r="O25" s="14"/>
      <c r="P25" s="14"/>
      <c r="Q25" s="14"/>
      <c r="R25" s="14"/>
      <c r="S25" s="14"/>
      <c r="T25" s="14"/>
      <c r="U25" s="14"/>
      <c r="V25" s="14"/>
      <c r="W25" s="217">
        <f>U18*1000*G17*0.5</f>
        <v>0</v>
      </c>
      <c r="X25" s="218"/>
      <c r="Y25" s="218"/>
      <c r="Z25" s="219"/>
      <c r="AH25" s="33"/>
    </row>
    <row r="26" spans="1:34" s="7" customFormat="1" ht="30" customHeight="1">
      <c r="A26" s="184"/>
      <c r="B26" s="184"/>
      <c r="C26" s="69" t="s">
        <v>41</v>
      </c>
      <c r="D26" s="37" t="s">
        <v>9</v>
      </c>
      <c r="E26" s="37"/>
      <c r="F26" s="37"/>
      <c r="G26" s="37"/>
      <c r="H26" s="75" t="s">
        <v>67</v>
      </c>
      <c r="I26" s="26"/>
      <c r="J26" s="26"/>
      <c r="K26" s="26"/>
      <c r="L26" s="26"/>
      <c r="M26" s="26"/>
      <c r="N26" s="26"/>
      <c r="O26" s="26"/>
      <c r="P26" s="26"/>
      <c r="Q26" s="26"/>
      <c r="R26" s="26"/>
      <c r="S26" s="26"/>
      <c r="T26" s="26"/>
      <c r="U26" s="26"/>
      <c r="V26" s="26"/>
      <c r="W26" s="158">
        <f>(W23+W24+W25)*0.2</f>
        <v>0</v>
      </c>
      <c r="X26" s="159"/>
      <c r="Y26" s="159"/>
      <c r="Z26" s="160"/>
    </row>
    <row r="27" spans="1:34" ht="32.25" customHeight="1">
      <c r="A27" s="78"/>
      <c r="B27" s="161" t="s">
        <v>10</v>
      </c>
      <c r="C27" s="161"/>
      <c r="D27" s="161"/>
      <c r="E27" s="161"/>
      <c r="F27" s="161"/>
      <c r="G27" s="54"/>
      <c r="H27" s="79"/>
      <c r="I27" s="54"/>
      <c r="J27" s="54"/>
      <c r="K27" s="161" t="s">
        <v>50</v>
      </c>
      <c r="L27" s="161"/>
      <c r="M27" s="161"/>
      <c r="N27" s="161"/>
      <c r="O27" s="161"/>
      <c r="P27" s="161"/>
      <c r="Q27" s="161"/>
      <c r="R27" s="161"/>
      <c r="S27" s="54"/>
      <c r="T27" s="54"/>
      <c r="U27" s="54"/>
      <c r="V27" s="58"/>
      <c r="W27" s="80" t="s">
        <v>52</v>
      </c>
      <c r="X27" s="178">
        <f>SUM(W23:Z26)</f>
        <v>0</v>
      </c>
      <c r="Y27" s="178"/>
      <c r="Z27" s="179"/>
    </row>
    <row r="28" spans="1:34" ht="32.25" customHeight="1">
      <c r="A28" s="75"/>
      <c r="B28" s="168" t="s">
        <v>13</v>
      </c>
      <c r="C28" s="168"/>
      <c r="D28" s="168"/>
      <c r="E28" s="168"/>
      <c r="F28" s="168"/>
      <c r="G28" s="7"/>
      <c r="H28" s="75"/>
      <c r="I28" s="7"/>
      <c r="J28" s="7"/>
      <c r="K28" s="168" t="s">
        <v>51</v>
      </c>
      <c r="L28" s="168"/>
      <c r="M28" s="168"/>
      <c r="N28" s="168"/>
      <c r="O28" s="168"/>
      <c r="P28" s="168"/>
      <c r="Q28" s="168"/>
      <c r="R28" s="168"/>
      <c r="S28" s="7"/>
      <c r="T28" s="7"/>
      <c r="U28" s="7"/>
      <c r="V28" s="76"/>
      <c r="W28" s="77" t="s">
        <v>53</v>
      </c>
      <c r="X28" s="169">
        <f>X27*0.3</f>
        <v>0</v>
      </c>
      <c r="Y28" s="169"/>
      <c r="Z28" s="170"/>
    </row>
    <row r="29" spans="1:34" ht="32.25" customHeight="1" thickBot="1">
      <c r="A29" s="81"/>
      <c r="B29" s="171" t="s">
        <v>16</v>
      </c>
      <c r="C29" s="171"/>
      <c r="D29" s="171"/>
      <c r="E29" s="171"/>
      <c r="F29" s="171"/>
      <c r="G29" s="82"/>
      <c r="H29" s="83"/>
      <c r="I29" s="66"/>
      <c r="J29" s="66"/>
      <c r="K29" s="173" t="s">
        <v>28</v>
      </c>
      <c r="L29" s="173"/>
      <c r="M29" s="173"/>
      <c r="N29" s="173"/>
      <c r="O29" s="173"/>
      <c r="P29" s="173"/>
      <c r="Q29" s="173"/>
      <c r="R29" s="173"/>
      <c r="S29" s="66"/>
      <c r="T29" s="66"/>
      <c r="U29" s="66"/>
      <c r="V29" s="84"/>
      <c r="W29" s="174">
        <f>X27+X28</f>
        <v>0</v>
      </c>
      <c r="X29" s="243"/>
      <c r="Y29" s="243"/>
      <c r="Z29" s="244"/>
    </row>
    <row r="30" spans="1:34" ht="35.25" customHeight="1" thickBot="1">
      <c r="A30" s="162" t="s">
        <v>158</v>
      </c>
      <c r="B30" s="163"/>
      <c r="C30" s="163"/>
      <c r="D30" s="163"/>
      <c r="E30" s="163"/>
      <c r="F30" s="163"/>
      <c r="G30" s="163"/>
      <c r="H30" s="163"/>
      <c r="I30" s="163"/>
      <c r="J30" s="163"/>
      <c r="K30" s="163"/>
      <c r="L30" s="163"/>
      <c r="M30" s="163"/>
      <c r="N30" s="163"/>
      <c r="O30" s="163"/>
      <c r="P30" s="163"/>
      <c r="Q30" s="163"/>
      <c r="R30" s="163"/>
      <c r="S30" s="163"/>
      <c r="T30" s="163"/>
      <c r="U30" s="163"/>
      <c r="V30" s="242"/>
      <c r="W30" s="164">
        <f>W29</f>
        <v>0</v>
      </c>
      <c r="X30" s="165"/>
      <c r="Y30" s="165"/>
      <c r="Z30" s="166"/>
    </row>
    <row r="31" spans="1:34" ht="6" customHeight="1"/>
    <row r="32" spans="1:34" s="7" customFormat="1" ht="18" customHeight="1">
      <c r="A32" s="26" t="s">
        <v>80</v>
      </c>
      <c r="B32" s="46"/>
      <c r="C32" s="47"/>
      <c r="D32" s="48"/>
      <c r="E32" s="48"/>
      <c r="F32" s="48"/>
      <c r="G32" s="48"/>
      <c r="H32" s="48"/>
      <c r="I32" s="48"/>
      <c r="J32" s="48"/>
      <c r="K32" s="48"/>
      <c r="L32" s="48"/>
      <c r="M32" s="48"/>
      <c r="N32" s="48"/>
      <c r="O32" s="48"/>
      <c r="P32" s="48"/>
      <c r="Q32" s="48"/>
      <c r="R32" s="48"/>
      <c r="S32" s="48"/>
      <c r="T32" s="48"/>
      <c r="U32" s="48"/>
      <c r="V32" s="48"/>
      <c r="W32" s="48"/>
      <c r="X32" s="48"/>
      <c r="Y32" s="48"/>
    </row>
    <row r="33" spans="1:25" s="7" customFormat="1" ht="18" customHeight="1">
      <c r="A33" s="26" t="s">
        <v>59</v>
      </c>
      <c r="B33" s="46"/>
      <c r="C33" s="47"/>
      <c r="D33" s="48"/>
      <c r="E33" s="48"/>
      <c r="F33" s="48"/>
      <c r="G33" s="48"/>
      <c r="H33" s="48"/>
      <c r="I33" s="48"/>
      <c r="J33" s="48"/>
      <c r="K33" s="48"/>
      <c r="L33" s="48"/>
      <c r="M33" s="48"/>
      <c r="N33" s="48"/>
      <c r="O33" s="48"/>
      <c r="P33" s="48"/>
      <c r="Q33" s="48"/>
      <c r="R33" s="48"/>
      <c r="S33" s="48"/>
      <c r="T33" s="48"/>
      <c r="U33" s="48"/>
      <c r="V33" s="48"/>
      <c r="W33" s="48"/>
      <c r="X33" s="48"/>
      <c r="Y33" s="48"/>
    </row>
    <row r="34" spans="1:25" s="7" customFormat="1" ht="18" customHeight="1">
      <c r="A34" s="26" t="s">
        <v>153</v>
      </c>
      <c r="B34" s="46"/>
      <c r="C34" s="47"/>
      <c r="D34" s="48"/>
      <c r="E34" s="48"/>
      <c r="F34" s="48"/>
      <c r="G34" s="48"/>
      <c r="H34" s="48"/>
      <c r="I34" s="48"/>
      <c r="J34" s="48"/>
      <c r="K34" s="48"/>
      <c r="L34" s="48"/>
      <c r="M34" s="48"/>
      <c r="N34" s="48"/>
      <c r="O34" s="48"/>
      <c r="P34" s="48"/>
      <c r="Q34" s="48"/>
      <c r="R34" s="48"/>
      <c r="S34" s="48"/>
      <c r="T34" s="48"/>
      <c r="U34" s="48"/>
      <c r="V34" s="48"/>
      <c r="W34" s="48"/>
      <c r="X34" s="48"/>
      <c r="Y34" s="48"/>
    </row>
    <row r="35" spans="1:25" s="7" customFormat="1" ht="18" customHeight="1">
      <c r="A35" s="26" t="s">
        <v>27</v>
      </c>
      <c r="B35" s="46"/>
      <c r="C35" s="47"/>
      <c r="D35" s="48"/>
      <c r="E35" s="48"/>
      <c r="F35" s="48"/>
      <c r="G35" s="48"/>
      <c r="H35" s="48"/>
      <c r="I35" s="48"/>
      <c r="J35" s="48"/>
      <c r="K35" s="48"/>
      <c r="L35" s="48"/>
      <c r="M35" s="48"/>
      <c r="N35" s="48"/>
      <c r="O35" s="48"/>
      <c r="P35" s="48"/>
      <c r="Q35" s="48"/>
      <c r="R35" s="48"/>
      <c r="S35" s="48"/>
      <c r="T35" s="48"/>
      <c r="U35" s="48"/>
      <c r="V35" s="48"/>
      <c r="W35" s="48"/>
      <c r="X35" s="48"/>
      <c r="Y35" s="48"/>
    </row>
    <row r="36" spans="1:25" s="7" customFormat="1" ht="18" customHeight="1">
      <c r="C36" s="6"/>
    </row>
    <row r="37" spans="1:25">
      <c r="C37" s="12"/>
    </row>
    <row r="38" spans="1:25">
      <c r="C38" s="12"/>
    </row>
    <row r="39" spans="1:25">
      <c r="C39" s="12"/>
    </row>
    <row r="40" spans="1:25">
      <c r="C40" s="12"/>
    </row>
    <row r="41" spans="1:25">
      <c r="C41" s="12"/>
    </row>
    <row r="42" spans="1:25">
      <c r="C42" s="12"/>
    </row>
  </sheetData>
  <mergeCells count="47">
    <mergeCell ref="A15:F15"/>
    <mergeCell ref="G15:Z15"/>
    <mergeCell ref="P1:Q1"/>
    <mergeCell ref="R1:Z1"/>
    <mergeCell ref="P2:Q3"/>
    <mergeCell ref="R2:Z2"/>
    <mergeCell ref="R3:Z3"/>
    <mergeCell ref="V4:Y4"/>
    <mergeCell ref="U5:Z5"/>
    <mergeCell ref="A7:Y7"/>
    <mergeCell ref="A9:Y9"/>
    <mergeCell ref="A13:F14"/>
    <mergeCell ref="G13:Z14"/>
    <mergeCell ref="A16:F16"/>
    <mergeCell ref="Q16:V16"/>
    <mergeCell ref="X16:Y16"/>
    <mergeCell ref="A17:F18"/>
    <mergeCell ref="G17:I18"/>
    <mergeCell ref="J17:J18"/>
    <mergeCell ref="L17:T17"/>
    <mergeCell ref="U17:W17"/>
    <mergeCell ref="L18:T18"/>
    <mergeCell ref="U18:W18"/>
    <mergeCell ref="G16:K16"/>
    <mergeCell ref="A22:G22"/>
    <mergeCell ref="H22:V22"/>
    <mergeCell ref="W22:Z22"/>
    <mergeCell ref="A23:A26"/>
    <mergeCell ref="C23:G23"/>
    <mergeCell ref="W23:Z23"/>
    <mergeCell ref="B24:B26"/>
    <mergeCell ref="D24:G24"/>
    <mergeCell ref="W24:Z24"/>
    <mergeCell ref="D25:G25"/>
    <mergeCell ref="W25:Z25"/>
    <mergeCell ref="W26:Z26"/>
    <mergeCell ref="B27:F27"/>
    <mergeCell ref="K27:R27"/>
    <mergeCell ref="X27:Z27"/>
    <mergeCell ref="A30:V30"/>
    <mergeCell ref="W30:Z30"/>
    <mergeCell ref="B28:F28"/>
    <mergeCell ref="K28:R28"/>
    <mergeCell ref="X28:Z28"/>
    <mergeCell ref="B29:F29"/>
    <mergeCell ref="K29:R29"/>
    <mergeCell ref="W29:Z29"/>
  </mergeCells>
  <phoneticPr fontId="3"/>
  <pageMargins left="0.74803149606299213" right="0.19685039370078741" top="0.35433070866141736" bottom="0.23622047244094491" header="0.51181102362204722" footer="0.59055118110236227"/>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H41"/>
  <sheetViews>
    <sheetView showGridLines="0" zoomScaleNormal="100" workbookViewId="0">
      <selection activeCell="R2" sqref="R2:Z3"/>
    </sheetView>
  </sheetViews>
  <sheetFormatPr defaultColWidth="3.625" defaultRowHeight="13.5"/>
  <cols>
    <col min="1" max="26" width="3.625" style="2" customWidth="1"/>
    <col min="27" max="16384" width="3.625" style="2"/>
  </cols>
  <sheetData>
    <row r="1" spans="1:28" ht="15" customHeight="1">
      <c r="A1" s="1"/>
      <c r="B1" s="1"/>
      <c r="P1" s="249" t="s">
        <v>0</v>
      </c>
      <c r="Q1" s="250"/>
      <c r="R1" s="197"/>
      <c r="S1" s="197"/>
      <c r="T1" s="197"/>
      <c r="U1" s="197"/>
      <c r="V1" s="197"/>
      <c r="W1" s="197"/>
      <c r="X1" s="197"/>
      <c r="Y1" s="197"/>
      <c r="Z1" s="197"/>
    </row>
    <row r="2" spans="1:28" ht="15" customHeight="1">
      <c r="P2" s="197" t="s">
        <v>1</v>
      </c>
      <c r="Q2" s="197"/>
      <c r="R2" s="198" t="s">
        <v>182</v>
      </c>
      <c r="S2" s="198"/>
      <c r="T2" s="198"/>
      <c r="U2" s="198"/>
      <c r="V2" s="198"/>
      <c r="W2" s="198"/>
      <c r="X2" s="198"/>
      <c r="Y2" s="198"/>
      <c r="Z2" s="198"/>
      <c r="AA2" s="29"/>
      <c r="AB2" s="30"/>
    </row>
    <row r="3" spans="1:28" ht="15" customHeight="1">
      <c r="P3" s="197"/>
      <c r="Q3" s="197"/>
      <c r="R3" s="198" t="s">
        <v>183</v>
      </c>
      <c r="S3" s="198"/>
      <c r="T3" s="198"/>
      <c r="U3" s="198"/>
      <c r="V3" s="198"/>
      <c r="W3" s="198"/>
      <c r="X3" s="198"/>
      <c r="Y3" s="198"/>
      <c r="Z3" s="198"/>
      <c r="AA3" s="29"/>
      <c r="AB3" s="30"/>
    </row>
    <row r="4" spans="1:28" ht="7.5" customHeight="1">
      <c r="V4" s="199"/>
      <c r="W4" s="199"/>
      <c r="X4" s="199"/>
      <c r="Y4" s="199"/>
    </row>
    <row r="5" spans="1:28" ht="13.5" customHeight="1">
      <c r="S5" s="35"/>
      <c r="U5" s="203">
        <v>45566</v>
      </c>
      <c r="V5" s="203"/>
      <c r="W5" s="203"/>
      <c r="X5" s="203"/>
      <c r="Y5" s="203"/>
      <c r="Z5" s="203"/>
    </row>
    <row r="6" spans="1:28" ht="13.5" customHeight="1"/>
    <row r="7" spans="1:28" ht="18.75" customHeight="1">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row>
    <row r="8" spans="1:28" ht="6" customHeight="1">
      <c r="A8" s="3"/>
      <c r="B8" s="3"/>
      <c r="C8" s="3"/>
      <c r="D8" s="3"/>
      <c r="E8" s="3"/>
      <c r="F8" s="4"/>
      <c r="G8" s="4"/>
      <c r="H8" s="4"/>
      <c r="I8" s="4"/>
      <c r="J8" s="4"/>
      <c r="K8" s="4"/>
      <c r="L8" s="4"/>
      <c r="M8" s="4"/>
      <c r="N8" s="4"/>
      <c r="O8" s="4"/>
      <c r="P8" s="4"/>
      <c r="Q8" s="4"/>
      <c r="R8" s="4"/>
      <c r="S8" s="4"/>
      <c r="T8" s="4"/>
      <c r="U8" s="4"/>
      <c r="V8" s="3"/>
      <c r="W8" s="3"/>
      <c r="X8" s="3"/>
      <c r="Y8" s="3"/>
    </row>
    <row r="9" spans="1:28" ht="15" customHeight="1">
      <c r="A9" s="205" t="s">
        <v>162</v>
      </c>
      <c r="B9" s="205"/>
      <c r="C9" s="205"/>
      <c r="D9" s="205"/>
      <c r="E9" s="205"/>
      <c r="F9" s="205"/>
      <c r="G9" s="205"/>
      <c r="H9" s="205"/>
      <c r="I9" s="205"/>
      <c r="J9" s="205"/>
      <c r="K9" s="205"/>
      <c r="L9" s="205"/>
      <c r="M9" s="205"/>
      <c r="N9" s="205"/>
      <c r="O9" s="205"/>
      <c r="P9" s="205"/>
      <c r="Q9" s="205"/>
      <c r="R9" s="205"/>
      <c r="S9" s="205"/>
      <c r="T9" s="205"/>
      <c r="U9" s="205"/>
      <c r="V9" s="205"/>
      <c r="W9" s="205"/>
      <c r="X9" s="205"/>
      <c r="Y9" s="205"/>
    </row>
    <row r="10" spans="1:28"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8" ht="12" customHeight="1">
      <c r="A11" s="5" t="s">
        <v>2</v>
      </c>
      <c r="B11" s="5"/>
    </row>
    <row r="12" spans="1:28" ht="6" customHeight="1"/>
    <row r="13" spans="1:28"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28"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28"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28" ht="27" customHeight="1" thickBot="1">
      <c r="A16" s="208" t="s">
        <v>82</v>
      </c>
      <c r="B16" s="208"/>
      <c r="C16" s="208"/>
      <c r="D16" s="208"/>
      <c r="E16" s="208"/>
      <c r="F16" s="208"/>
      <c r="G16" s="195"/>
      <c r="H16" s="196"/>
      <c r="I16" s="196"/>
      <c r="J16" s="196"/>
      <c r="K16" s="196"/>
      <c r="L16" s="139"/>
      <c r="M16" s="138" t="s">
        <v>5</v>
      </c>
      <c r="N16" s="139"/>
      <c r="O16" s="138"/>
      <c r="P16" s="139"/>
      <c r="Q16" s="206"/>
      <c r="R16" s="206"/>
      <c r="S16" s="206"/>
      <c r="T16" s="206"/>
      <c r="U16" s="206"/>
      <c r="V16" s="206"/>
      <c r="W16" s="139"/>
      <c r="X16" s="196"/>
      <c r="Y16" s="196"/>
      <c r="Z16" s="141"/>
    </row>
    <row r="17" spans="1:34" ht="30" customHeight="1" thickTop="1">
      <c r="A17" s="251" t="s">
        <v>17</v>
      </c>
      <c r="B17" s="252"/>
      <c r="C17" s="252"/>
      <c r="D17" s="252"/>
      <c r="E17" s="252"/>
      <c r="F17" s="253"/>
      <c r="G17" s="251"/>
      <c r="H17" s="252"/>
      <c r="I17" s="252"/>
      <c r="J17" s="252" t="s">
        <v>86</v>
      </c>
      <c r="L17" s="190" t="s">
        <v>98</v>
      </c>
      <c r="M17" s="190"/>
      <c r="N17" s="190"/>
      <c r="O17" s="190"/>
      <c r="P17" s="190"/>
      <c r="Q17" s="190"/>
      <c r="R17" s="190"/>
      <c r="S17" s="190"/>
      <c r="T17" s="190"/>
      <c r="U17" s="200"/>
      <c r="V17" s="190"/>
      <c r="W17" s="193"/>
      <c r="X17" s="127" t="s">
        <v>73</v>
      </c>
      <c r="Y17" s="59"/>
      <c r="Z17" s="59"/>
    </row>
    <row r="18" spans="1:34" ht="30" customHeight="1">
      <c r="A18" s="193"/>
      <c r="B18" s="194"/>
      <c r="C18" s="194"/>
      <c r="D18" s="194"/>
      <c r="E18" s="194"/>
      <c r="F18" s="200"/>
      <c r="G18" s="193"/>
      <c r="H18" s="194"/>
      <c r="I18" s="194"/>
      <c r="J18" s="194"/>
      <c r="K18" s="67"/>
      <c r="L18" s="202" t="s">
        <v>99</v>
      </c>
      <c r="M18" s="202"/>
      <c r="N18" s="202"/>
      <c r="O18" s="202"/>
      <c r="P18" s="202"/>
      <c r="Q18" s="202"/>
      <c r="R18" s="202"/>
      <c r="S18" s="202"/>
      <c r="T18" s="202"/>
      <c r="U18" s="201"/>
      <c r="V18" s="202"/>
      <c r="W18" s="191"/>
      <c r="X18" s="55" t="s">
        <v>73</v>
      </c>
      <c r="Y18" s="56"/>
      <c r="Z18" s="55"/>
    </row>
    <row r="19" spans="1:34" s="7" customFormat="1" ht="33" customHeight="1">
      <c r="A19" s="6"/>
      <c r="B19" s="6"/>
    </row>
    <row r="20" spans="1:34" s="7" customFormat="1" ht="18" customHeight="1">
      <c r="A20" s="60" t="s">
        <v>145</v>
      </c>
    </row>
    <row r="21" spans="1:34" s="7" customFormat="1" ht="5.25" customHeight="1"/>
    <row r="22" spans="1:34" s="7" customFormat="1" ht="21" customHeight="1">
      <c r="A22" s="180" t="s">
        <v>48</v>
      </c>
      <c r="B22" s="181"/>
      <c r="C22" s="181"/>
      <c r="D22" s="181"/>
      <c r="E22" s="181"/>
      <c r="F22" s="181"/>
      <c r="G22" s="181"/>
      <c r="H22" s="180" t="s">
        <v>49</v>
      </c>
      <c r="I22" s="181"/>
      <c r="J22" s="181"/>
      <c r="K22" s="181"/>
      <c r="L22" s="181"/>
      <c r="M22" s="181"/>
      <c r="N22" s="181"/>
      <c r="O22" s="181"/>
      <c r="P22" s="181"/>
      <c r="Q22" s="181"/>
      <c r="R22" s="181"/>
      <c r="S22" s="181"/>
      <c r="T22" s="181"/>
      <c r="U22" s="181"/>
      <c r="V22" s="182"/>
      <c r="W22" s="180" t="s">
        <v>8</v>
      </c>
      <c r="X22" s="181"/>
      <c r="Y22" s="181"/>
      <c r="Z22" s="182"/>
    </row>
    <row r="23" spans="1:34" s="7" customFormat="1" ht="30" customHeight="1">
      <c r="A23" s="183" t="s">
        <v>46</v>
      </c>
      <c r="B23" s="68" t="s">
        <v>12</v>
      </c>
      <c r="C23" s="225" t="s">
        <v>19</v>
      </c>
      <c r="D23" s="225"/>
      <c r="E23" s="225"/>
      <c r="F23" s="225"/>
      <c r="G23" s="225"/>
      <c r="H23" s="72" t="s">
        <v>154</v>
      </c>
      <c r="I23" s="14"/>
      <c r="J23" s="14"/>
      <c r="K23" s="14"/>
      <c r="L23" s="14"/>
      <c r="M23" s="14"/>
      <c r="N23" s="14"/>
      <c r="O23" s="14"/>
      <c r="P23" s="14"/>
      <c r="Q23" s="14"/>
      <c r="R23" s="14"/>
      <c r="S23" s="14"/>
      <c r="T23" s="14"/>
      <c r="U23" s="14"/>
      <c r="V23" s="14"/>
      <c r="W23" s="246">
        <f>U17*7000*G17*0.25</f>
        <v>0</v>
      </c>
      <c r="X23" s="247"/>
      <c r="Y23" s="247"/>
      <c r="Z23" s="248"/>
    </row>
    <row r="24" spans="1:34" s="7" customFormat="1" ht="30" customHeight="1">
      <c r="A24" s="184"/>
      <c r="B24" s="183" t="s">
        <v>40</v>
      </c>
      <c r="C24" s="69" t="s">
        <v>15</v>
      </c>
      <c r="D24" s="245" t="s">
        <v>69</v>
      </c>
      <c r="E24" s="245"/>
      <c r="F24" s="245"/>
      <c r="G24" s="245"/>
      <c r="H24" s="134" t="s">
        <v>155</v>
      </c>
      <c r="I24" s="14"/>
      <c r="J24" s="14"/>
      <c r="K24" s="14"/>
      <c r="L24" s="14"/>
      <c r="M24" s="14"/>
      <c r="N24" s="14"/>
      <c r="O24" s="14"/>
      <c r="P24" s="14"/>
      <c r="Q24" s="14"/>
      <c r="R24" s="14"/>
      <c r="S24" s="14"/>
      <c r="T24" s="14"/>
      <c r="U24" s="14"/>
      <c r="V24" s="14"/>
      <c r="W24" s="217">
        <f>(U17*5000*1.1)*G17*0.25</f>
        <v>0</v>
      </c>
      <c r="X24" s="218"/>
      <c r="Y24" s="218"/>
      <c r="Z24" s="219"/>
    </row>
    <row r="25" spans="1:34" s="7" customFormat="1" ht="30" customHeight="1">
      <c r="A25" s="184"/>
      <c r="B25" s="184"/>
      <c r="C25" s="51" t="s">
        <v>20</v>
      </c>
      <c r="D25" s="245" t="s">
        <v>21</v>
      </c>
      <c r="E25" s="245"/>
      <c r="F25" s="245"/>
      <c r="G25" s="245"/>
      <c r="H25" s="72" t="s">
        <v>156</v>
      </c>
      <c r="I25" s="14"/>
      <c r="J25" s="14"/>
      <c r="K25" s="14"/>
      <c r="L25" s="14"/>
      <c r="M25" s="14"/>
      <c r="N25" s="14"/>
      <c r="O25" s="14"/>
      <c r="P25" s="14"/>
      <c r="Q25" s="14"/>
      <c r="R25" s="14"/>
      <c r="S25" s="14"/>
      <c r="T25" s="14"/>
      <c r="U25" s="14"/>
      <c r="V25" s="14"/>
      <c r="W25" s="217">
        <f>U18*1000*G17*0.25</f>
        <v>0</v>
      </c>
      <c r="X25" s="218"/>
      <c r="Y25" s="218"/>
      <c r="Z25" s="219"/>
      <c r="AH25" s="33"/>
    </row>
    <row r="26" spans="1:34" s="7" customFormat="1" ht="30" customHeight="1">
      <c r="A26" s="184"/>
      <c r="B26" s="184"/>
      <c r="C26" s="69" t="s">
        <v>41</v>
      </c>
      <c r="D26" s="37" t="s">
        <v>9</v>
      </c>
      <c r="E26" s="37"/>
      <c r="F26" s="37"/>
      <c r="G26" s="37"/>
      <c r="H26" s="75" t="s">
        <v>67</v>
      </c>
      <c r="I26" s="26"/>
      <c r="J26" s="26"/>
      <c r="K26" s="26"/>
      <c r="L26" s="26"/>
      <c r="M26" s="26"/>
      <c r="N26" s="26"/>
      <c r="O26" s="26"/>
      <c r="P26" s="26"/>
      <c r="Q26" s="26"/>
      <c r="R26" s="26"/>
      <c r="S26" s="26"/>
      <c r="T26" s="26"/>
      <c r="U26" s="26"/>
      <c r="V26" s="26"/>
      <c r="W26" s="158">
        <f>(W23+W24+W25)*0.2</f>
        <v>0</v>
      </c>
      <c r="X26" s="159"/>
      <c r="Y26" s="159"/>
      <c r="Z26" s="160"/>
    </row>
    <row r="27" spans="1:34" ht="32.25" customHeight="1">
      <c r="A27" s="78"/>
      <c r="B27" s="161" t="s">
        <v>10</v>
      </c>
      <c r="C27" s="161"/>
      <c r="D27" s="161"/>
      <c r="E27" s="161"/>
      <c r="F27" s="161"/>
      <c r="G27" s="54"/>
      <c r="H27" s="79"/>
      <c r="I27" s="54"/>
      <c r="J27" s="54"/>
      <c r="K27" s="161" t="s">
        <v>50</v>
      </c>
      <c r="L27" s="161"/>
      <c r="M27" s="161"/>
      <c r="N27" s="161"/>
      <c r="O27" s="161"/>
      <c r="P27" s="161"/>
      <c r="Q27" s="161"/>
      <c r="R27" s="161"/>
      <c r="S27" s="54"/>
      <c r="T27" s="54"/>
      <c r="U27" s="54"/>
      <c r="V27" s="58"/>
      <c r="W27" s="80" t="s">
        <v>52</v>
      </c>
      <c r="X27" s="178">
        <f>SUM(W23:Z26)</f>
        <v>0</v>
      </c>
      <c r="Y27" s="178"/>
      <c r="Z27" s="179"/>
    </row>
    <row r="28" spans="1:34" ht="32.25" customHeight="1">
      <c r="A28" s="75"/>
      <c r="B28" s="168" t="s">
        <v>13</v>
      </c>
      <c r="C28" s="168"/>
      <c r="D28" s="168"/>
      <c r="E28" s="168"/>
      <c r="F28" s="168"/>
      <c r="G28" s="7"/>
      <c r="H28" s="75"/>
      <c r="I28" s="7"/>
      <c r="J28" s="7"/>
      <c r="K28" s="168" t="s">
        <v>51</v>
      </c>
      <c r="L28" s="168"/>
      <c r="M28" s="168"/>
      <c r="N28" s="168"/>
      <c r="O28" s="168"/>
      <c r="P28" s="168"/>
      <c r="Q28" s="168"/>
      <c r="R28" s="168"/>
      <c r="S28" s="7"/>
      <c r="T28" s="7"/>
      <c r="U28" s="7"/>
      <c r="V28" s="76"/>
      <c r="W28" s="77" t="s">
        <v>53</v>
      </c>
      <c r="X28" s="169">
        <f>X27*0.3</f>
        <v>0</v>
      </c>
      <c r="Y28" s="169"/>
      <c r="Z28" s="170"/>
    </row>
    <row r="29" spans="1:34" ht="32.25" customHeight="1" thickBot="1">
      <c r="A29" s="81"/>
      <c r="B29" s="171" t="s">
        <v>16</v>
      </c>
      <c r="C29" s="171"/>
      <c r="D29" s="171"/>
      <c r="E29" s="171"/>
      <c r="F29" s="171"/>
      <c r="G29" s="82"/>
      <c r="H29" s="83"/>
      <c r="I29" s="66"/>
      <c r="J29" s="66"/>
      <c r="K29" s="173" t="s">
        <v>28</v>
      </c>
      <c r="L29" s="173"/>
      <c r="M29" s="173"/>
      <c r="N29" s="173"/>
      <c r="O29" s="173"/>
      <c r="P29" s="173"/>
      <c r="Q29" s="173"/>
      <c r="R29" s="173"/>
      <c r="S29" s="66"/>
      <c r="T29" s="66"/>
      <c r="U29" s="66"/>
      <c r="V29" s="84"/>
      <c r="W29" s="174">
        <f>X27+X28</f>
        <v>0</v>
      </c>
      <c r="X29" s="243"/>
      <c r="Y29" s="243"/>
      <c r="Z29" s="244"/>
    </row>
    <row r="30" spans="1:34" ht="35.25" customHeight="1" thickBot="1">
      <c r="A30" s="162" t="s">
        <v>159</v>
      </c>
      <c r="B30" s="163"/>
      <c r="C30" s="163"/>
      <c r="D30" s="163"/>
      <c r="E30" s="163"/>
      <c r="F30" s="163"/>
      <c r="G30" s="163"/>
      <c r="H30" s="163"/>
      <c r="I30" s="163"/>
      <c r="J30" s="163"/>
      <c r="K30" s="163"/>
      <c r="L30" s="163"/>
      <c r="M30" s="163"/>
      <c r="N30" s="163"/>
      <c r="O30" s="163"/>
      <c r="P30" s="163"/>
      <c r="Q30" s="163"/>
      <c r="R30" s="163"/>
      <c r="S30" s="163"/>
      <c r="T30" s="163"/>
      <c r="U30" s="163"/>
      <c r="V30" s="242"/>
      <c r="W30" s="164">
        <f>W29</f>
        <v>0</v>
      </c>
      <c r="X30" s="165"/>
      <c r="Y30" s="165"/>
      <c r="Z30" s="166"/>
    </row>
    <row r="31" spans="1:34" ht="6" customHeight="1"/>
    <row r="32" spans="1:34" s="7" customFormat="1" ht="18" customHeight="1">
      <c r="A32" s="26" t="s">
        <v>80</v>
      </c>
      <c r="B32" s="46"/>
      <c r="C32" s="47"/>
      <c r="D32" s="48"/>
      <c r="E32" s="48"/>
      <c r="F32" s="48"/>
      <c r="G32" s="48"/>
      <c r="H32" s="48"/>
      <c r="I32" s="48"/>
      <c r="J32" s="48"/>
      <c r="K32" s="48"/>
      <c r="L32" s="48"/>
      <c r="M32" s="48"/>
      <c r="N32" s="48"/>
      <c r="O32" s="48"/>
      <c r="P32" s="48"/>
      <c r="Q32" s="48"/>
      <c r="R32" s="48"/>
      <c r="S32" s="48"/>
      <c r="T32" s="48"/>
      <c r="U32" s="48"/>
      <c r="V32" s="48"/>
      <c r="W32" s="48"/>
      <c r="X32" s="48"/>
      <c r="Y32" s="48"/>
    </row>
    <row r="33" spans="1:25" s="7" customFormat="1" ht="18" customHeight="1">
      <c r="A33" s="26" t="s">
        <v>59</v>
      </c>
      <c r="B33" s="46"/>
      <c r="C33" s="47"/>
      <c r="D33" s="48"/>
      <c r="E33" s="48"/>
      <c r="F33" s="48"/>
      <c r="G33" s="48"/>
      <c r="H33" s="48"/>
      <c r="I33" s="48"/>
      <c r="J33" s="48"/>
      <c r="K33" s="48"/>
      <c r="L33" s="48"/>
      <c r="M33" s="48"/>
      <c r="N33" s="48"/>
      <c r="O33" s="48"/>
      <c r="P33" s="48"/>
      <c r="Q33" s="48"/>
      <c r="R33" s="48"/>
      <c r="S33" s="48"/>
      <c r="T33" s="48"/>
      <c r="U33" s="48"/>
      <c r="V33" s="48"/>
      <c r="W33" s="48"/>
      <c r="X33" s="48"/>
      <c r="Y33" s="48"/>
    </row>
    <row r="34" spans="1:25" s="7" customFormat="1" ht="18" customHeight="1">
      <c r="A34" s="26" t="s">
        <v>153</v>
      </c>
      <c r="B34" s="46"/>
      <c r="C34" s="47"/>
      <c r="D34" s="48"/>
      <c r="E34" s="48"/>
      <c r="F34" s="48"/>
      <c r="G34" s="48"/>
      <c r="H34" s="48"/>
      <c r="I34" s="48"/>
      <c r="J34" s="48"/>
      <c r="K34" s="48"/>
      <c r="L34" s="48"/>
      <c r="M34" s="48"/>
      <c r="N34" s="48"/>
      <c r="O34" s="48"/>
      <c r="P34" s="48"/>
      <c r="Q34" s="48"/>
      <c r="R34" s="48"/>
      <c r="S34" s="48"/>
      <c r="T34" s="48"/>
      <c r="U34" s="48"/>
      <c r="V34" s="48"/>
      <c r="W34" s="48"/>
      <c r="X34" s="48"/>
      <c r="Y34" s="48"/>
    </row>
    <row r="35" spans="1:25" s="7" customFormat="1" ht="18" customHeight="1">
      <c r="A35" s="26" t="s">
        <v>27</v>
      </c>
      <c r="B35" s="46"/>
      <c r="C35" s="47"/>
      <c r="D35" s="48"/>
      <c r="E35" s="48"/>
      <c r="F35" s="48"/>
      <c r="G35" s="48"/>
      <c r="H35" s="48"/>
      <c r="I35" s="48"/>
      <c r="J35" s="48"/>
      <c r="K35" s="48"/>
      <c r="L35" s="48"/>
      <c r="M35" s="48"/>
      <c r="N35" s="48"/>
      <c r="O35" s="48"/>
      <c r="P35" s="48"/>
      <c r="Q35" s="48"/>
      <c r="R35" s="48"/>
      <c r="S35" s="48"/>
      <c r="T35" s="48"/>
      <c r="U35" s="48"/>
      <c r="V35" s="48"/>
      <c r="W35" s="48"/>
      <c r="X35" s="48"/>
      <c r="Y35" s="48"/>
    </row>
    <row r="36" spans="1:25">
      <c r="C36" s="12"/>
    </row>
    <row r="37" spans="1:25">
      <c r="C37" s="12"/>
    </row>
    <row r="38" spans="1:25">
      <c r="C38" s="12"/>
    </row>
    <row r="39" spans="1:25">
      <c r="C39" s="12"/>
    </row>
    <row r="40" spans="1:25">
      <c r="C40" s="12"/>
    </row>
    <row r="41" spans="1:25">
      <c r="C41" s="12"/>
    </row>
  </sheetData>
  <mergeCells count="47">
    <mergeCell ref="B27:F27"/>
    <mergeCell ref="K27:R27"/>
    <mergeCell ref="X27:Z27"/>
    <mergeCell ref="A30:V30"/>
    <mergeCell ref="W30:Z30"/>
    <mergeCell ref="B28:F28"/>
    <mergeCell ref="K28:R28"/>
    <mergeCell ref="X28:Z28"/>
    <mergeCell ref="B29:F29"/>
    <mergeCell ref="K29:R29"/>
    <mergeCell ref="W29:Z29"/>
    <mergeCell ref="A22:G22"/>
    <mergeCell ref="H22:V22"/>
    <mergeCell ref="W22:Z22"/>
    <mergeCell ref="A23:A26"/>
    <mergeCell ref="C23:G23"/>
    <mergeCell ref="W23:Z23"/>
    <mergeCell ref="B24:B26"/>
    <mergeCell ref="D24:G24"/>
    <mergeCell ref="W24:Z24"/>
    <mergeCell ref="D25:G25"/>
    <mergeCell ref="W25:Z25"/>
    <mergeCell ref="W26:Z26"/>
    <mergeCell ref="A16:F16"/>
    <mergeCell ref="Q16:V16"/>
    <mergeCell ref="X16:Y16"/>
    <mergeCell ref="A17:F18"/>
    <mergeCell ref="G17:I18"/>
    <mergeCell ref="J17:J18"/>
    <mergeCell ref="L17:T17"/>
    <mergeCell ref="U17:W17"/>
    <mergeCell ref="L18:T18"/>
    <mergeCell ref="G16:K16"/>
    <mergeCell ref="U18:W18"/>
    <mergeCell ref="A15:F15"/>
    <mergeCell ref="G15:Z15"/>
    <mergeCell ref="P1:Q1"/>
    <mergeCell ref="R1:Z1"/>
    <mergeCell ref="P2:Q3"/>
    <mergeCell ref="R2:Z2"/>
    <mergeCell ref="R3:Z3"/>
    <mergeCell ref="V4:Y4"/>
    <mergeCell ref="U5:Z5"/>
    <mergeCell ref="A7:Y7"/>
    <mergeCell ref="A9:Y9"/>
    <mergeCell ref="A13:F14"/>
    <mergeCell ref="G13:Z14"/>
  </mergeCells>
  <phoneticPr fontId="3"/>
  <pageMargins left="0.74803149606299213" right="0.19685039370078741" top="0.35433070866141736" bottom="0.23622047244094491" header="0.51181102362204722" footer="0.59055118110236227"/>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H41"/>
  <sheetViews>
    <sheetView showGridLines="0" topLeftCell="A22" zoomScaleNormal="100" workbookViewId="0">
      <selection activeCell="R2" sqref="R2:Z3"/>
    </sheetView>
  </sheetViews>
  <sheetFormatPr defaultColWidth="3.625" defaultRowHeight="13.5"/>
  <cols>
    <col min="1" max="26" width="3.625" style="2" customWidth="1"/>
    <col min="27" max="16384" width="3.625" style="2"/>
  </cols>
  <sheetData>
    <row r="1" spans="1:28" ht="15" customHeight="1">
      <c r="A1" s="1"/>
      <c r="B1" s="1"/>
      <c r="P1" s="249" t="s">
        <v>0</v>
      </c>
      <c r="Q1" s="250"/>
      <c r="R1" s="197"/>
      <c r="S1" s="197"/>
      <c r="T1" s="197"/>
      <c r="U1" s="197"/>
      <c r="V1" s="197"/>
      <c r="W1" s="197"/>
      <c r="X1" s="197"/>
      <c r="Y1" s="197"/>
      <c r="Z1" s="197"/>
    </row>
    <row r="2" spans="1:28" ht="15" customHeight="1">
      <c r="P2" s="197" t="s">
        <v>1</v>
      </c>
      <c r="Q2" s="197"/>
      <c r="R2" s="198" t="s">
        <v>182</v>
      </c>
      <c r="S2" s="198"/>
      <c r="T2" s="198"/>
      <c r="U2" s="198"/>
      <c r="V2" s="198"/>
      <c r="W2" s="198"/>
      <c r="X2" s="198"/>
      <c r="Y2" s="198"/>
      <c r="Z2" s="198"/>
      <c r="AA2" s="29"/>
      <c r="AB2" s="30"/>
    </row>
    <row r="3" spans="1:28" ht="15" customHeight="1">
      <c r="P3" s="197"/>
      <c r="Q3" s="197"/>
      <c r="R3" s="198" t="s">
        <v>183</v>
      </c>
      <c r="S3" s="198"/>
      <c r="T3" s="198"/>
      <c r="U3" s="198"/>
      <c r="V3" s="198"/>
      <c r="W3" s="198"/>
      <c r="X3" s="198"/>
      <c r="Y3" s="198"/>
      <c r="Z3" s="198"/>
      <c r="AA3" s="29"/>
      <c r="AB3" s="30"/>
    </row>
    <row r="4" spans="1:28" ht="7.5" customHeight="1">
      <c r="V4" s="199"/>
      <c r="W4" s="199"/>
      <c r="X4" s="199"/>
      <c r="Y4" s="199"/>
    </row>
    <row r="5" spans="1:28" ht="13.5" customHeight="1">
      <c r="S5" s="35"/>
      <c r="U5" s="203">
        <v>45566</v>
      </c>
      <c r="V5" s="203"/>
      <c r="W5" s="203"/>
      <c r="X5" s="203"/>
      <c r="Y5" s="203"/>
      <c r="Z5" s="203"/>
    </row>
    <row r="6" spans="1:28" ht="13.5" customHeight="1"/>
    <row r="7" spans="1:28" ht="18.75" customHeight="1">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row>
    <row r="8" spans="1:28" ht="6" customHeight="1">
      <c r="A8" s="3"/>
      <c r="B8" s="3"/>
      <c r="C8" s="3"/>
      <c r="D8" s="3"/>
      <c r="E8" s="3"/>
      <c r="F8" s="4"/>
      <c r="G8" s="4"/>
      <c r="H8" s="4"/>
      <c r="I8" s="4"/>
      <c r="J8" s="4"/>
      <c r="K8" s="4"/>
      <c r="L8" s="4"/>
      <c r="M8" s="4"/>
      <c r="N8" s="4"/>
      <c r="O8" s="4"/>
      <c r="P8" s="4"/>
      <c r="Q8" s="4"/>
      <c r="R8" s="4"/>
      <c r="S8" s="4"/>
      <c r="T8" s="4"/>
      <c r="U8" s="4"/>
      <c r="V8" s="3"/>
      <c r="W8" s="3"/>
      <c r="X8" s="3"/>
      <c r="Y8" s="3"/>
    </row>
    <row r="9" spans="1:28" ht="15" customHeight="1">
      <c r="A9" s="205" t="s">
        <v>161</v>
      </c>
      <c r="B9" s="205"/>
      <c r="C9" s="205"/>
      <c r="D9" s="205"/>
      <c r="E9" s="205"/>
      <c r="F9" s="205"/>
      <c r="G9" s="205"/>
      <c r="H9" s="205"/>
      <c r="I9" s="205"/>
      <c r="J9" s="205"/>
      <c r="K9" s="205"/>
      <c r="L9" s="205"/>
      <c r="M9" s="205"/>
      <c r="N9" s="205"/>
      <c r="O9" s="205"/>
      <c r="P9" s="205"/>
      <c r="Q9" s="205"/>
      <c r="R9" s="205"/>
      <c r="S9" s="205"/>
      <c r="T9" s="205"/>
      <c r="U9" s="205"/>
      <c r="V9" s="205"/>
      <c r="W9" s="205"/>
      <c r="X9" s="205"/>
      <c r="Y9" s="205"/>
    </row>
    <row r="10" spans="1:28"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8" ht="12" customHeight="1">
      <c r="A11" s="5" t="s">
        <v>2</v>
      </c>
      <c r="B11" s="5"/>
    </row>
    <row r="12" spans="1:28" ht="6" customHeight="1"/>
    <row r="13" spans="1:28"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28"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28"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28" ht="27" customHeight="1" thickBot="1">
      <c r="A16" s="208" t="s">
        <v>82</v>
      </c>
      <c r="B16" s="208"/>
      <c r="C16" s="208"/>
      <c r="D16" s="208"/>
      <c r="E16" s="208"/>
      <c r="F16" s="208"/>
      <c r="G16" s="195"/>
      <c r="H16" s="196"/>
      <c r="I16" s="196"/>
      <c r="J16" s="196"/>
      <c r="K16" s="196"/>
      <c r="L16" s="139"/>
      <c r="M16" s="138" t="s">
        <v>5</v>
      </c>
      <c r="N16" s="139"/>
      <c r="O16" s="138"/>
      <c r="P16" s="139"/>
      <c r="Q16" s="206"/>
      <c r="R16" s="206"/>
      <c r="S16" s="206"/>
      <c r="T16" s="206"/>
      <c r="U16" s="206"/>
      <c r="V16" s="206"/>
      <c r="W16" s="139"/>
      <c r="X16" s="196"/>
      <c r="Y16" s="196"/>
      <c r="Z16" s="141"/>
    </row>
    <row r="17" spans="1:34" ht="30" customHeight="1" thickTop="1">
      <c r="A17" s="251" t="s">
        <v>17</v>
      </c>
      <c r="B17" s="252"/>
      <c r="C17" s="252"/>
      <c r="D17" s="252"/>
      <c r="E17" s="252"/>
      <c r="F17" s="253"/>
      <c r="G17" s="251"/>
      <c r="H17" s="252"/>
      <c r="I17" s="252"/>
      <c r="J17" s="252" t="s">
        <v>86</v>
      </c>
      <c r="L17" s="190" t="s">
        <v>98</v>
      </c>
      <c r="M17" s="190"/>
      <c r="N17" s="190"/>
      <c r="O17" s="190"/>
      <c r="P17" s="190"/>
      <c r="Q17" s="190"/>
      <c r="R17" s="190"/>
      <c r="S17" s="190"/>
      <c r="T17" s="190"/>
      <c r="U17" s="200"/>
      <c r="V17" s="190"/>
      <c r="W17" s="193"/>
      <c r="X17" s="127" t="s">
        <v>73</v>
      </c>
      <c r="Y17" s="59"/>
      <c r="Z17" s="59"/>
    </row>
    <row r="18" spans="1:34" ht="30" customHeight="1">
      <c r="A18" s="193"/>
      <c r="B18" s="194"/>
      <c r="C18" s="194"/>
      <c r="D18" s="194"/>
      <c r="E18" s="194"/>
      <c r="F18" s="200"/>
      <c r="G18" s="193"/>
      <c r="H18" s="194"/>
      <c r="I18" s="194"/>
      <c r="J18" s="194"/>
      <c r="K18" s="67"/>
      <c r="L18" s="202" t="s">
        <v>99</v>
      </c>
      <c r="M18" s="202"/>
      <c r="N18" s="202"/>
      <c r="O18" s="202"/>
      <c r="P18" s="202"/>
      <c r="Q18" s="202"/>
      <c r="R18" s="202"/>
      <c r="S18" s="202"/>
      <c r="T18" s="202"/>
      <c r="U18" s="201"/>
      <c r="V18" s="202"/>
      <c r="W18" s="191"/>
      <c r="X18" s="55" t="s">
        <v>73</v>
      </c>
      <c r="Y18" s="56"/>
      <c r="Z18" s="55"/>
    </row>
    <row r="19" spans="1:34" s="7" customFormat="1" ht="33" customHeight="1">
      <c r="A19" s="6"/>
      <c r="B19" s="6"/>
    </row>
    <row r="20" spans="1:34" s="7" customFormat="1" ht="18" customHeight="1">
      <c r="A20" s="60" t="s">
        <v>145</v>
      </c>
    </row>
    <row r="21" spans="1:34" s="7" customFormat="1" ht="5.25" customHeight="1"/>
    <row r="22" spans="1:34" s="7" customFormat="1" ht="21" customHeight="1">
      <c r="A22" s="180" t="s">
        <v>48</v>
      </c>
      <c r="B22" s="181"/>
      <c r="C22" s="181"/>
      <c r="D22" s="181"/>
      <c r="E22" s="181"/>
      <c r="F22" s="181"/>
      <c r="G22" s="181"/>
      <c r="H22" s="180" t="s">
        <v>49</v>
      </c>
      <c r="I22" s="181"/>
      <c r="J22" s="181"/>
      <c r="K22" s="181"/>
      <c r="L22" s="181"/>
      <c r="M22" s="181"/>
      <c r="N22" s="181"/>
      <c r="O22" s="181"/>
      <c r="P22" s="181"/>
      <c r="Q22" s="181"/>
      <c r="R22" s="181"/>
      <c r="S22" s="181"/>
      <c r="T22" s="181"/>
      <c r="U22" s="181"/>
      <c r="V22" s="182"/>
      <c r="W22" s="180" t="s">
        <v>8</v>
      </c>
      <c r="X22" s="181"/>
      <c r="Y22" s="181"/>
      <c r="Z22" s="182"/>
    </row>
    <row r="23" spans="1:34" s="7" customFormat="1" ht="30" customHeight="1">
      <c r="A23" s="183" t="s">
        <v>46</v>
      </c>
      <c r="B23" s="68" t="s">
        <v>12</v>
      </c>
      <c r="C23" s="225" t="s">
        <v>19</v>
      </c>
      <c r="D23" s="225"/>
      <c r="E23" s="225"/>
      <c r="F23" s="225"/>
      <c r="G23" s="225"/>
      <c r="H23" s="72" t="s">
        <v>154</v>
      </c>
      <c r="I23" s="14"/>
      <c r="J23" s="14"/>
      <c r="K23" s="14"/>
      <c r="L23" s="14"/>
      <c r="M23" s="14"/>
      <c r="N23" s="14"/>
      <c r="O23" s="14"/>
      <c r="P23" s="14"/>
      <c r="Q23" s="14"/>
      <c r="R23" s="14"/>
      <c r="S23" s="14"/>
      <c r="T23" s="14"/>
      <c r="U23" s="14"/>
      <c r="V23" s="14"/>
      <c r="W23" s="246">
        <f>U17*7000*G17*0.25</f>
        <v>0</v>
      </c>
      <c r="X23" s="247"/>
      <c r="Y23" s="247"/>
      <c r="Z23" s="248"/>
    </row>
    <row r="24" spans="1:34" s="7" customFormat="1" ht="30" customHeight="1">
      <c r="A24" s="184"/>
      <c r="B24" s="183" t="s">
        <v>40</v>
      </c>
      <c r="C24" s="69" t="s">
        <v>15</v>
      </c>
      <c r="D24" s="245" t="s">
        <v>69</v>
      </c>
      <c r="E24" s="245"/>
      <c r="F24" s="245"/>
      <c r="G24" s="245"/>
      <c r="H24" s="134" t="s">
        <v>155</v>
      </c>
      <c r="I24" s="14"/>
      <c r="J24" s="14"/>
      <c r="K24" s="14"/>
      <c r="L24" s="14"/>
      <c r="M24" s="14"/>
      <c r="N24" s="14"/>
      <c r="O24" s="14"/>
      <c r="P24" s="14"/>
      <c r="Q24" s="14"/>
      <c r="R24" s="14"/>
      <c r="S24" s="14"/>
      <c r="T24" s="14"/>
      <c r="U24" s="14"/>
      <c r="V24" s="14"/>
      <c r="W24" s="217">
        <f>(U17*5000*1.1)*G17*0.25</f>
        <v>0</v>
      </c>
      <c r="X24" s="218"/>
      <c r="Y24" s="218"/>
      <c r="Z24" s="219"/>
    </row>
    <row r="25" spans="1:34" s="7" customFormat="1" ht="30" customHeight="1">
      <c r="A25" s="184"/>
      <c r="B25" s="184"/>
      <c r="C25" s="51" t="s">
        <v>20</v>
      </c>
      <c r="D25" s="245" t="s">
        <v>21</v>
      </c>
      <c r="E25" s="245"/>
      <c r="F25" s="245"/>
      <c r="G25" s="245"/>
      <c r="H25" s="72" t="s">
        <v>156</v>
      </c>
      <c r="I25" s="14"/>
      <c r="J25" s="14"/>
      <c r="K25" s="14"/>
      <c r="L25" s="14"/>
      <c r="M25" s="14"/>
      <c r="N25" s="14"/>
      <c r="O25" s="14"/>
      <c r="P25" s="14"/>
      <c r="Q25" s="14"/>
      <c r="R25" s="14"/>
      <c r="S25" s="14"/>
      <c r="T25" s="14"/>
      <c r="U25" s="14"/>
      <c r="V25" s="14"/>
      <c r="W25" s="217">
        <f>U18*1000*G17*0.25</f>
        <v>0</v>
      </c>
      <c r="X25" s="218"/>
      <c r="Y25" s="218"/>
      <c r="Z25" s="219"/>
      <c r="AH25" s="33"/>
    </row>
    <row r="26" spans="1:34" s="7" customFormat="1" ht="30" customHeight="1">
      <c r="A26" s="184"/>
      <c r="B26" s="184"/>
      <c r="C26" s="69" t="s">
        <v>41</v>
      </c>
      <c r="D26" s="37" t="s">
        <v>9</v>
      </c>
      <c r="E26" s="37"/>
      <c r="F26" s="37"/>
      <c r="G26" s="37"/>
      <c r="H26" s="75" t="s">
        <v>67</v>
      </c>
      <c r="I26" s="26"/>
      <c r="J26" s="26"/>
      <c r="K26" s="26"/>
      <c r="L26" s="26"/>
      <c r="M26" s="26"/>
      <c r="N26" s="26"/>
      <c r="O26" s="26"/>
      <c r="P26" s="26"/>
      <c r="Q26" s="26"/>
      <c r="R26" s="26"/>
      <c r="S26" s="26"/>
      <c r="T26" s="26"/>
      <c r="U26" s="26"/>
      <c r="V26" s="26"/>
      <c r="W26" s="158">
        <f>(W23+W24+W25)*0.2</f>
        <v>0</v>
      </c>
      <c r="X26" s="159"/>
      <c r="Y26" s="159"/>
      <c r="Z26" s="160"/>
    </row>
    <row r="27" spans="1:34" ht="32.25" customHeight="1">
      <c r="A27" s="78"/>
      <c r="B27" s="161" t="s">
        <v>10</v>
      </c>
      <c r="C27" s="161"/>
      <c r="D27" s="161"/>
      <c r="E27" s="161"/>
      <c r="F27" s="161"/>
      <c r="G27" s="54"/>
      <c r="H27" s="79"/>
      <c r="I27" s="54"/>
      <c r="J27" s="54"/>
      <c r="K27" s="161" t="s">
        <v>50</v>
      </c>
      <c r="L27" s="161"/>
      <c r="M27" s="161"/>
      <c r="N27" s="161"/>
      <c r="O27" s="161"/>
      <c r="P27" s="161"/>
      <c r="Q27" s="161"/>
      <c r="R27" s="161"/>
      <c r="S27" s="54"/>
      <c r="T27" s="54"/>
      <c r="U27" s="54"/>
      <c r="V27" s="58"/>
      <c r="W27" s="80" t="s">
        <v>52</v>
      </c>
      <c r="X27" s="178">
        <f>SUM(W23:Z26)</f>
        <v>0</v>
      </c>
      <c r="Y27" s="178"/>
      <c r="Z27" s="179"/>
    </row>
    <row r="28" spans="1:34" ht="32.25" customHeight="1">
      <c r="A28" s="75"/>
      <c r="B28" s="168" t="s">
        <v>13</v>
      </c>
      <c r="C28" s="168"/>
      <c r="D28" s="168"/>
      <c r="E28" s="168"/>
      <c r="F28" s="168"/>
      <c r="G28" s="7"/>
      <c r="H28" s="75"/>
      <c r="I28" s="7"/>
      <c r="J28" s="7"/>
      <c r="K28" s="168" t="s">
        <v>51</v>
      </c>
      <c r="L28" s="168"/>
      <c r="M28" s="168"/>
      <c r="N28" s="168"/>
      <c r="O28" s="168"/>
      <c r="P28" s="168"/>
      <c r="Q28" s="168"/>
      <c r="R28" s="168"/>
      <c r="S28" s="7"/>
      <c r="T28" s="7"/>
      <c r="U28" s="7"/>
      <c r="V28" s="76"/>
      <c r="W28" s="77" t="s">
        <v>53</v>
      </c>
      <c r="X28" s="169">
        <f>X27*0.3</f>
        <v>0</v>
      </c>
      <c r="Y28" s="169"/>
      <c r="Z28" s="170"/>
    </row>
    <row r="29" spans="1:34" ht="32.25" customHeight="1" thickBot="1">
      <c r="A29" s="81"/>
      <c r="B29" s="171" t="s">
        <v>16</v>
      </c>
      <c r="C29" s="171"/>
      <c r="D29" s="171"/>
      <c r="E29" s="171"/>
      <c r="F29" s="171"/>
      <c r="G29" s="82"/>
      <c r="H29" s="83"/>
      <c r="I29" s="66"/>
      <c r="J29" s="66"/>
      <c r="K29" s="173" t="s">
        <v>28</v>
      </c>
      <c r="L29" s="173"/>
      <c r="M29" s="173"/>
      <c r="N29" s="173"/>
      <c r="O29" s="173"/>
      <c r="P29" s="173"/>
      <c r="Q29" s="173"/>
      <c r="R29" s="173"/>
      <c r="S29" s="66"/>
      <c r="T29" s="66"/>
      <c r="U29" s="66"/>
      <c r="V29" s="84"/>
      <c r="W29" s="174">
        <f>X27+X28</f>
        <v>0</v>
      </c>
      <c r="X29" s="243"/>
      <c r="Y29" s="243"/>
      <c r="Z29" s="244"/>
    </row>
    <row r="30" spans="1:34" ht="35.25" customHeight="1" thickBot="1">
      <c r="A30" s="162" t="s">
        <v>160</v>
      </c>
      <c r="B30" s="163"/>
      <c r="C30" s="163"/>
      <c r="D30" s="163"/>
      <c r="E30" s="163"/>
      <c r="F30" s="163"/>
      <c r="G30" s="163"/>
      <c r="H30" s="163"/>
      <c r="I30" s="163"/>
      <c r="J30" s="163"/>
      <c r="K30" s="163"/>
      <c r="L30" s="163"/>
      <c r="M30" s="163"/>
      <c r="N30" s="163"/>
      <c r="O30" s="163"/>
      <c r="P30" s="163"/>
      <c r="Q30" s="163"/>
      <c r="R30" s="163"/>
      <c r="S30" s="163"/>
      <c r="T30" s="163"/>
      <c r="U30" s="163"/>
      <c r="V30" s="242"/>
      <c r="W30" s="164">
        <f>W29</f>
        <v>0</v>
      </c>
      <c r="X30" s="165"/>
      <c r="Y30" s="165"/>
      <c r="Z30" s="166"/>
    </row>
    <row r="31" spans="1:34" ht="6" customHeight="1"/>
    <row r="32" spans="1:34" s="7" customFormat="1" ht="18" customHeight="1">
      <c r="A32" s="26" t="s">
        <v>80</v>
      </c>
      <c r="B32" s="46"/>
      <c r="C32" s="47"/>
      <c r="D32" s="48"/>
      <c r="E32" s="48"/>
      <c r="F32" s="48"/>
      <c r="G32" s="48"/>
      <c r="H32" s="48"/>
      <c r="I32" s="48"/>
      <c r="J32" s="48"/>
      <c r="K32" s="48"/>
      <c r="L32" s="48"/>
      <c r="M32" s="48"/>
      <c r="N32" s="48"/>
      <c r="O32" s="48"/>
      <c r="P32" s="48"/>
      <c r="Q32" s="48"/>
      <c r="R32" s="48"/>
      <c r="S32" s="48"/>
      <c r="T32" s="48"/>
      <c r="U32" s="48"/>
      <c r="V32" s="48"/>
      <c r="W32" s="48"/>
      <c r="X32" s="48"/>
      <c r="Y32" s="48"/>
    </row>
    <row r="33" spans="1:25" s="7" customFormat="1" ht="18" customHeight="1">
      <c r="A33" s="26" t="s">
        <v>59</v>
      </c>
      <c r="B33" s="46"/>
      <c r="C33" s="47"/>
      <c r="D33" s="48"/>
      <c r="E33" s="48"/>
      <c r="F33" s="48"/>
      <c r="G33" s="48"/>
      <c r="H33" s="48"/>
      <c r="I33" s="48"/>
      <c r="J33" s="48"/>
      <c r="K33" s="48"/>
      <c r="L33" s="48"/>
      <c r="M33" s="48"/>
      <c r="N33" s="48"/>
      <c r="O33" s="48"/>
      <c r="P33" s="48"/>
      <c r="Q33" s="48"/>
      <c r="R33" s="48"/>
      <c r="S33" s="48"/>
      <c r="T33" s="48"/>
      <c r="U33" s="48"/>
      <c r="V33" s="48"/>
      <c r="W33" s="48"/>
      <c r="X33" s="48"/>
      <c r="Y33" s="48"/>
    </row>
    <row r="34" spans="1:25" s="7" customFormat="1" ht="18" customHeight="1">
      <c r="A34" s="26" t="s">
        <v>153</v>
      </c>
      <c r="B34" s="46"/>
      <c r="C34" s="47"/>
      <c r="D34" s="48"/>
      <c r="E34" s="48"/>
      <c r="F34" s="48"/>
      <c r="G34" s="48"/>
      <c r="H34" s="48"/>
      <c r="I34" s="48"/>
      <c r="J34" s="48"/>
      <c r="K34" s="48"/>
      <c r="L34" s="48"/>
      <c r="M34" s="48"/>
      <c r="N34" s="48"/>
      <c r="O34" s="48"/>
      <c r="P34" s="48"/>
      <c r="Q34" s="48"/>
      <c r="R34" s="48"/>
      <c r="S34" s="48"/>
      <c r="T34" s="48"/>
      <c r="U34" s="48"/>
      <c r="V34" s="48"/>
      <c r="W34" s="48"/>
      <c r="X34" s="48"/>
      <c r="Y34" s="48"/>
    </row>
    <row r="35" spans="1:25" s="7" customFormat="1" ht="18" customHeight="1">
      <c r="A35" s="26" t="s">
        <v>27</v>
      </c>
      <c r="B35" s="46"/>
      <c r="C35" s="47"/>
      <c r="D35" s="48"/>
      <c r="E35" s="48"/>
      <c r="F35" s="48"/>
      <c r="G35" s="48"/>
      <c r="H35" s="48"/>
      <c r="I35" s="48"/>
      <c r="J35" s="48"/>
      <c r="K35" s="48"/>
      <c r="L35" s="48"/>
      <c r="M35" s="48"/>
      <c r="N35" s="48"/>
      <c r="O35" s="48"/>
      <c r="P35" s="48"/>
      <c r="Q35" s="48"/>
      <c r="R35" s="48"/>
      <c r="S35" s="48"/>
      <c r="T35" s="48"/>
      <c r="U35" s="48"/>
      <c r="V35" s="48"/>
      <c r="W35" s="48"/>
      <c r="X35" s="48"/>
      <c r="Y35" s="48"/>
    </row>
    <row r="36" spans="1:25">
      <c r="C36" s="12"/>
    </row>
    <row r="37" spans="1:25">
      <c r="C37" s="12"/>
    </row>
    <row r="38" spans="1:25">
      <c r="C38" s="12"/>
    </row>
    <row r="39" spans="1:25">
      <c r="C39" s="12"/>
    </row>
    <row r="40" spans="1:25">
      <c r="C40" s="12"/>
    </row>
    <row r="41" spans="1:25">
      <c r="C41" s="12"/>
    </row>
  </sheetData>
  <mergeCells count="47">
    <mergeCell ref="B27:F27"/>
    <mergeCell ref="K27:R27"/>
    <mergeCell ref="X27:Z27"/>
    <mergeCell ref="A30:V30"/>
    <mergeCell ref="W30:Z30"/>
    <mergeCell ref="B28:F28"/>
    <mergeCell ref="K28:R28"/>
    <mergeCell ref="X28:Z28"/>
    <mergeCell ref="B29:F29"/>
    <mergeCell ref="K29:R29"/>
    <mergeCell ref="W29:Z29"/>
    <mergeCell ref="A22:G22"/>
    <mergeCell ref="H22:V22"/>
    <mergeCell ref="W22:Z22"/>
    <mergeCell ref="A23:A26"/>
    <mergeCell ref="C23:G23"/>
    <mergeCell ref="W23:Z23"/>
    <mergeCell ref="B24:B26"/>
    <mergeCell ref="D24:G24"/>
    <mergeCell ref="W24:Z24"/>
    <mergeCell ref="D25:G25"/>
    <mergeCell ref="W25:Z25"/>
    <mergeCell ref="W26:Z26"/>
    <mergeCell ref="A16:F16"/>
    <mergeCell ref="Q16:V16"/>
    <mergeCell ref="X16:Y16"/>
    <mergeCell ref="A17:F18"/>
    <mergeCell ref="G17:I18"/>
    <mergeCell ref="J17:J18"/>
    <mergeCell ref="L17:T17"/>
    <mergeCell ref="U17:W17"/>
    <mergeCell ref="L18:T18"/>
    <mergeCell ref="G16:K16"/>
    <mergeCell ref="U18:W18"/>
    <mergeCell ref="A15:F15"/>
    <mergeCell ref="G15:Z15"/>
    <mergeCell ref="P1:Q1"/>
    <mergeCell ref="R1:Z1"/>
    <mergeCell ref="P2:Q3"/>
    <mergeCell ref="R2:Z2"/>
    <mergeCell ref="R3:Z3"/>
    <mergeCell ref="V4:Y4"/>
    <mergeCell ref="U5:Z5"/>
    <mergeCell ref="A7:Y7"/>
    <mergeCell ref="A9:Y9"/>
    <mergeCell ref="A13:F14"/>
    <mergeCell ref="G13:Z14"/>
  </mergeCells>
  <phoneticPr fontId="3"/>
  <pageMargins left="0.74803149606299213" right="0.19685039370078741" top="0.35433070866141736" bottom="0.23622047244094491" header="0.51181102362204722" footer="0.59055118110236227"/>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F39"/>
  <sheetViews>
    <sheetView showGridLines="0" topLeftCell="A13" zoomScaleNormal="100" workbookViewId="0">
      <selection activeCell="AV17" sqref="AV17"/>
    </sheetView>
  </sheetViews>
  <sheetFormatPr defaultColWidth="3.625" defaultRowHeight="13.5"/>
  <cols>
    <col min="1" max="26" width="3.625" style="2" customWidth="1"/>
    <col min="27" max="27" width="4.125" style="2" customWidth="1"/>
    <col min="28" max="16384" width="3.625" style="2"/>
  </cols>
  <sheetData>
    <row r="1" spans="1:32" ht="15" customHeight="1">
      <c r="A1" s="1"/>
      <c r="B1" s="1"/>
      <c r="P1" s="249" t="s">
        <v>0</v>
      </c>
      <c r="Q1" s="250"/>
      <c r="R1" s="249"/>
      <c r="S1" s="254"/>
      <c r="T1" s="254"/>
      <c r="U1" s="254"/>
      <c r="V1" s="254"/>
      <c r="W1" s="254"/>
      <c r="X1" s="254"/>
      <c r="Y1" s="254"/>
      <c r="Z1" s="250"/>
      <c r="AA1" s="29"/>
      <c r="AB1" s="30"/>
    </row>
    <row r="2" spans="1:32" ht="15" customHeight="1">
      <c r="P2" s="197" t="s">
        <v>1</v>
      </c>
      <c r="Q2" s="197"/>
      <c r="R2" s="198" t="s">
        <v>182</v>
      </c>
      <c r="S2" s="198"/>
      <c r="T2" s="198"/>
      <c r="U2" s="198"/>
      <c r="V2" s="198"/>
      <c r="W2" s="198"/>
      <c r="X2" s="198"/>
      <c r="Y2" s="198"/>
      <c r="Z2" s="198"/>
      <c r="AA2" s="29"/>
      <c r="AB2" s="30"/>
      <c r="AC2" s="30"/>
      <c r="AD2" s="30"/>
      <c r="AE2" s="31"/>
      <c r="AF2" s="31"/>
    </row>
    <row r="3" spans="1:32" ht="15" customHeight="1">
      <c r="P3" s="197"/>
      <c r="Q3" s="197"/>
      <c r="R3" s="198" t="s">
        <v>183</v>
      </c>
      <c r="S3" s="198"/>
      <c r="T3" s="198"/>
      <c r="U3" s="198"/>
      <c r="V3" s="198"/>
      <c r="W3" s="198"/>
      <c r="X3" s="198"/>
      <c r="Y3" s="198"/>
      <c r="Z3" s="198"/>
      <c r="AA3" s="29"/>
      <c r="AB3" s="30"/>
      <c r="AC3" s="30"/>
      <c r="AD3" s="30"/>
      <c r="AE3" s="31"/>
      <c r="AF3" s="31"/>
    </row>
    <row r="4" spans="1:32" ht="7.5" customHeight="1">
      <c r="V4" s="199"/>
      <c r="W4" s="199"/>
      <c r="X4" s="199"/>
      <c r="Y4" s="199"/>
      <c r="Z4" s="199"/>
    </row>
    <row r="5" spans="1:32" ht="13.5" customHeight="1">
      <c r="S5" s="35"/>
      <c r="U5" s="203">
        <v>45566</v>
      </c>
      <c r="V5" s="203"/>
      <c r="W5" s="203"/>
      <c r="X5" s="203"/>
      <c r="Y5" s="203"/>
      <c r="Z5" s="203"/>
    </row>
    <row r="6" spans="1:32" ht="12" customHeight="1">
      <c r="S6" s="35"/>
      <c r="U6" s="262">
        <f>EDATE(U5,-1)</f>
        <v>45536</v>
      </c>
      <c r="V6" s="262"/>
      <c r="W6" s="262"/>
      <c r="X6" s="262"/>
      <c r="Y6" s="262"/>
      <c r="Z6" s="262"/>
    </row>
    <row r="7" spans="1:32" ht="18.75">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c r="Z7" s="204"/>
    </row>
    <row r="8" spans="1:32" ht="6" customHeight="1">
      <c r="A8" s="3"/>
      <c r="B8" s="3"/>
      <c r="C8" s="3"/>
      <c r="D8" s="3"/>
      <c r="E8" s="3"/>
      <c r="F8" s="3"/>
      <c r="G8" s="4"/>
      <c r="H8" s="4"/>
      <c r="I8" s="4"/>
      <c r="J8" s="4"/>
      <c r="K8" s="4"/>
      <c r="L8" s="4"/>
      <c r="M8" s="4"/>
      <c r="N8" s="4"/>
      <c r="O8" s="4"/>
      <c r="P8" s="4"/>
      <c r="Q8" s="4"/>
      <c r="R8" s="4"/>
      <c r="S8" s="4"/>
      <c r="T8" s="4"/>
      <c r="U8" s="3"/>
      <c r="V8" s="3"/>
      <c r="W8" s="3"/>
      <c r="X8" s="3"/>
      <c r="Y8" s="3"/>
      <c r="Z8" s="3"/>
    </row>
    <row r="9" spans="1:32" ht="15">
      <c r="A9" s="205" t="s">
        <v>178</v>
      </c>
      <c r="B9" s="205"/>
      <c r="C9" s="205"/>
      <c r="D9" s="205"/>
      <c r="E9" s="205"/>
      <c r="F9" s="205"/>
      <c r="G9" s="205"/>
      <c r="H9" s="205"/>
      <c r="I9" s="205"/>
      <c r="J9" s="205"/>
      <c r="K9" s="205"/>
      <c r="L9" s="205"/>
      <c r="M9" s="205"/>
      <c r="N9" s="205"/>
      <c r="O9" s="205"/>
      <c r="P9" s="205"/>
      <c r="Q9" s="205"/>
      <c r="R9" s="205"/>
      <c r="S9" s="205"/>
      <c r="T9" s="205"/>
      <c r="U9" s="205"/>
      <c r="V9" s="205"/>
      <c r="W9" s="205"/>
      <c r="X9" s="205"/>
      <c r="Y9" s="205"/>
      <c r="Z9" s="205"/>
    </row>
    <row r="10" spans="1:32" ht="12"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32">
      <c r="A11" s="5" t="s">
        <v>2</v>
      </c>
    </row>
    <row r="12" spans="1:32" ht="12" customHeight="1"/>
    <row r="13" spans="1:32"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32"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32"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32" ht="27" customHeight="1" thickBot="1">
      <c r="A16" s="208" t="s">
        <v>82</v>
      </c>
      <c r="B16" s="208"/>
      <c r="C16" s="208"/>
      <c r="D16" s="208"/>
      <c r="E16" s="208"/>
      <c r="F16" s="208"/>
      <c r="G16" s="261"/>
      <c r="H16" s="206"/>
      <c r="I16" s="206"/>
      <c r="J16" s="206"/>
      <c r="K16" s="206"/>
      <c r="L16" s="206"/>
      <c r="M16" s="138"/>
      <c r="N16" s="139"/>
      <c r="O16" s="138"/>
      <c r="P16" s="139"/>
      <c r="Q16" s="206"/>
      <c r="R16" s="206"/>
      <c r="S16" s="206"/>
      <c r="T16" s="206"/>
      <c r="U16" s="206"/>
      <c r="V16" s="206"/>
      <c r="W16" s="139"/>
      <c r="X16" s="196"/>
      <c r="Y16" s="196"/>
      <c r="Z16" s="141"/>
    </row>
    <row r="17" spans="1:26" ht="27" customHeight="1" thickTop="1">
      <c r="A17" s="190" t="s">
        <v>44</v>
      </c>
      <c r="B17" s="190"/>
      <c r="C17" s="190"/>
      <c r="D17" s="190"/>
      <c r="E17" s="190"/>
      <c r="F17" s="190"/>
      <c r="G17" s="220">
        <v>0</v>
      </c>
      <c r="H17" s="221"/>
      <c r="I17" s="221"/>
      <c r="J17" s="108" t="s">
        <v>95</v>
      </c>
      <c r="K17" s="144" t="s">
        <v>72</v>
      </c>
      <c r="L17" s="144"/>
      <c r="M17" s="144" t="str">
        <f>YEAR(U6)&amp;"年"</f>
        <v>2024年</v>
      </c>
      <c r="N17" s="144"/>
      <c r="O17" s="144" t="str">
        <f>MONTH(U6)&amp;"月分）"</f>
        <v>9月分）</v>
      </c>
      <c r="P17" s="144"/>
      <c r="Q17" s="143"/>
      <c r="R17" s="143"/>
      <c r="S17" s="143"/>
      <c r="T17" s="143"/>
      <c r="U17" s="263"/>
      <c r="V17" s="263"/>
      <c r="W17" s="263"/>
      <c r="X17" s="102"/>
      <c r="Y17" s="102"/>
      <c r="Z17" s="127"/>
    </row>
    <row r="18" spans="1:26" s="7" customFormat="1" ht="33" customHeight="1">
      <c r="A18" s="6"/>
    </row>
    <row r="19" spans="1:26" s="7" customFormat="1" ht="18" customHeight="1">
      <c r="A19" s="60" t="s">
        <v>145</v>
      </c>
    </row>
    <row r="20" spans="1:26" s="7" customFormat="1" ht="5.25" customHeight="1"/>
    <row r="21" spans="1:26" s="7" customFormat="1" ht="20.25" customHeight="1">
      <c r="A21" s="180" t="s">
        <v>48</v>
      </c>
      <c r="B21" s="181"/>
      <c r="C21" s="181"/>
      <c r="D21" s="181"/>
      <c r="E21" s="181"/>
      <c r="F21" s="181"/>
      <c r="G21" s="181"/>
      <c r="H21" s="182"/>
      <c r="I21" s="180" t="s">
        <v>49</v>
      </c>
      <c r="J21" s="181"/>
      <c r="K21" s="181"/>
      <c r="L21" s="181"/>
      <c r="M21" s="181"/>
      <c r="N21" s="181"/>
      <c r="O21" s="181"/>
      <c r="P21" s="181"/>
      <c r="Q21" s="181"/>
      <c r="R21" s="181"/>
      <c r="S21" s="181"/>
      <c r="T21" s="181"/>
      <c r="U21" s="182"/>
      <c r="V21" s="180" t="s">
        <v>8</v>
      </c>
      <c r="W21" s="181"/>
      <c r="X21" s="181"/>
      <c r="Y21" s="181"/>
      <c r="Z21" s="182"/>
    </row>
    <row r="22" spans="1:26" s="7" customFormat="1" ht="36" customHeight="1">
      <c r="A22" s="183" t="s">
        <v>66</v>
      </c>
      <c r="B22" s="183" t="s">
        <v>43</v>
      </c>
      <c r="C22" s="45" t="s">
        <v>12</v>
      </c>
      <c r="D22" s="97" t="s">
        <v>23</v>
      </c>
      <c r="E22" s="16"/>
      <c r="F22" s="16"/>
      <c r="G22" s="16"/>
      <c r="H22" s="93"/>
      <c r="I22" s="94" t="s">
        <v>96</v>
      </c>
      <c r="J22" s="16"/>
      <c r="K22" s="16"/>
      <c r="L22" s="16"/>
      <c r="M22" s="16"/>
      <c r="N22" s="16"/>
      <c r="O22" s="16"/>
      <c r="P22" s="16"/>
      <c r="Q22" s="16"/>
      <c r="R22" s="16"/>
      <c r="S22" s="16"/>
      <c r="T22" s="16"/>
      <c r="U22" s="16"/>
      <c r="V22" s="257">
        <f>10000*G17</f>
        <v>0</v>
      </c>
      <c r="W22" s="258"/>
      <c r="X22" s="258"/>
      <c r="Y22" s="258"/>
      <c r="Z22" s="259"/>
    </row>
    <row r="23" spans="1:26" s="7" customFormat="1" ht="36" customHeight="1" thickBot="1">
      <c r="A23" s="255"/>
      <c r="B23" s="184"/>
      <c r="C23" s="45" t="s">
        <v>15</v>
      </c>
      <c r="D23" s="37" t="s">
        <v>9</v>
      </c>
      <c r="E23" s="37"/>
      <c r="F23" s="37"/>
      <c r="G23" s="37"/>
      <c r="H23" s="38"/>
      <c r="I23" s="95" t="s">
        <v>25</v>
      </c>
      <c r="J23" s="16"/>
      <c r="K23" s="16"/>
      <c r="L23" s="16"/>
      <c r="M23" s="16"/>
      <c r="N23" s="16"/>
      <c r="O23" s="16"/>
      <c r="P23" s="16"/>
      <c r="Q23" s="16"/>
      <c r="R23" s="16"/>
      <c r="S23" s="16"/>
      <c r="T23" s="16"/>
      <c r="U23" s="96"/>
      <c r="V23" s="158">
        <f>V22*0.2</f>
        <v>0</v>
      </c>
      <c r="W23" s="159"/>
      <c r="X23" s="159"/>
      <c r="Y23" s="159"/>
      <c r="Z23" s="160"/>
    </row>
    <row r="24" spans="1:26" ht="25.5" customHeight="1" thickBot="1">
      <c r="A24" s="15"/>
      <c r="B24" s="260" t="s">
        <v>10</v>
      </c>
      <c r="C24" s="161"/>
      <c r="D24" s="161"/>
      <c r="E24" s="161"/>
      <c r="F24" s="161"/>
      <c r="G24" s="161"/>
      <c r="H24" s="58"/>
      <c r="I24" s="54"/>
      <c r="J24" s="54"/>
      <c r="K24" s="54"/>
      <c r="L24" s="161" t="s">
        <v>11</v>
      </c>
      <c r="M24" s="161"/>
      <c r="N24" s="161"/>
      <c r="O24" s="161"/>
      <c r="P24" s="161"/>
      <c r="Q24" s="161"/>
      <c r="R24" s="90"/>
      <c r="S24" s="90"/>
      <c r="T24" s="54"/>
      <c r="U24" s="58"/>
      <c r="V24" s="80" t="s">
        <v>52</v>
      </c>
      <c r="W24" s="178">
        <f>SUM(V22:Z23)</f>
        <v>0</v>
      </c>
      <c r="X24" s="178"/>
      <c r="Y24" s="178"/>
      <c r="Z24" s="179"/>
    </row>
    <row r="25" spans="1:26" ht="25.5" customHeight="1">
      <c r="A25" s="87"/>
      <c r="B25" s="168" t="s">
        <v>13</v>
      </c>
      <c r="C25" s="168"/>
      <c r="D25" s="168"/>
      <c r="E25" s="168"/>
      <c r="F25" s="168"/>
      <c r="G25" s="168"/>
      <c r="H25" s="76"/>
      <c r="I25" s="7"/>
      <c r="J25" s="7"/>
      <c r="K25" s="7"/>
      <c r="L25" s="168" t="s">
        <v>14</v>
      </c>
      <c r="M25" s="168"/>
      <c r="N25" s="168"/>
      <c r="O25" s="168"/>
      <c r="P25" s="168"/>
      <c r="Q25" s="168"/>
      <c r="R25" s="19"/>
      <c r="S25" s="19"/>
      <c r="T25" s="7"/>
      <c r="U25" s="76"/>
      <c r="V25" s="77" t="s">
        <v>53</v>
      </c>
      <c r="W25" s="169">
        <f>W24*0.3</f>
        <v>0</v>
      </c>
      <c r="X25" s="169"/>
      <c r="Y25" s="169"/>
      <c r="Z25" s="170"/>
    </row>
    <row r="26" spans="1:26" ht="25.5" customHeight="1" thickBot="1">
      <c r="A26" s="86"/>
      <c r="B26" s="171" t="s">
        <v>16</v>
      </c>
      <c r="C26" s="171"/>
      <c r="D26" s="171"/>
      <c r="E26" s="171"/>
      <c r="F26" s="171"/>
      <c r="G26" s="171"/>
      <c r="H26" s="84"/>
      <c r="I26" s="172" t="s">
        <v>30</v>
      </c>
      <c r="J26" s="173"/>
      <c r="K26" s="173"/>
      <c r="L26" s="173"/>
      <c r="M26" s="173"/>
      <c r="N26" s="173"/>
      <c r="O26" s="173"/>
      <c r="P26" s="173"/>
      <c r="Q26" s="173"/>
      <c r="R26" s="173"/>
      <c r="S26" s="173"/>
      <c r="T26" s="173"/>
      <c r="U26" s="256"/>
      <c r="V26" s="174">
        <f>W24+W25</f>
        <v>0</v>
      </c>
      <c r="W26" s="243"/>
      <c r="X26" s="243"/>
      <c r="Y26" s="243"/>
      <c r="Z26" s="244"/>
    </row>
    <row r="27" spans="1:26" ht="30" customHeight="1" thickBot="1">
      <c r="A27" s="162" t="s">
        <v>175</v>
      </c>
      <c r="B27" s="163"/>
      <c r="C27" s="163"/>
      <c r="D27" s="163"/>
      <c r="E27" s="163"/>
      <c r="F27" s="163"/>
      <c r="G27" s="163"/>
      <c r="H27" s="163"/>
      <c r="I27" s="163"/>
      <c r="J27" s="163"/>
      <c r="K27" s="163"/>
      <c r="L27" s="163"/>
      <c r="M27" s="163"/>
      <c r="N27" s="163"/>
      <c r="O27" s="163"/>
      <c r="P27" s="163"/>
      <c r="Q27" s="163"/>
      <c r="R27" s="163"/>
      <c r="S27" s="163"/>
      <c r="T27" s="163"/>
      <c r="U27" s="242"/>
      <c r="V27" s="164">
        <f>V26</f>
        <v>0</v>
      </c>
      <c r="W27" s="165"/>
      <c r="X27" s="165"/>
      <c r="Y27" s="165"/>
      <c r="Z27" s="166"/>
    </row>
    <row r="28" spans="1:26" ht="6" customHeight="1"/>
    <row r="29" spans="1:26" s="7" customFormat="1" ht="18" customHeight="1">
      <c r="A29" s="26" t="s">
        <v>80</v>
      </c>
      <c r="B29" s="46"/>
      <c r="C29" s="47"/>
      <c r="D29" s="48"/>
      <c r="E29" s="48"/>
      <c r="F29" s="48"/>
      <c r="G29" s="48"/>
      <c r="H29" s="48"/>
      <c r="I29" s="48"/>
      <c r="J29" s="48"/>
      <c r="K29" s="48"/>
      <c r="L29" s="48"/>
      <c r="M29" s="48"/>
      <c r="N29" s="48"/>
      <c r="O29" s="48"/>
      <c r="P29" s="48"/>
      <c r="Q29" s="48"/>
      <c r="R29" s="48"/>
      <c r="S29" s="48"/>
      <c r="T29" s="48"/>
      <c r="U29" s="48"/>
      <c r="V29" s="48"/>
      <c r="W29" s="48"/>
      <c r="X29" s="48"/>
      <c r="Y29" s="48"/>
    </row>
    <row r="30" spans="1:26" s="7" customFormat="1" ht="18" customHeight="1">
      <c r="A30" s="26" t="s">
        <v>59</v>
      </c>
      <c r="B30" s="46"/>
      <c r="C30" s="47"/>
      <c r="D30" s="48"/>
      <c r="E30" s="48"/>
      <c r="F30" s="48"/>
      <c r="G30" s="48"/>
      <c r="H30" s="48"/>
      <c r="I30" s="48"/>
      <c r="J30" s="48"/>
      <c r="K30" s="48"/>
      <c r="L30" s="48"/>
      <c r="M30" s="48"/>
      <c r="N30" s="48"/>
      <c r="O30" s="48"/>
      <c r="P30" s="48"/>
      <c r="Q30" s="48"/>
      <c r="R30" s="48"/>
      <c r="S30" s="48"/>
      <c r="T30" s="48"/>
      <c r="U30" s="48"/>
      <c r="V30" s="48"/>
      <c r="W30" s="48"/>
      <c r="X30" s="48"/>
      <c r="Y30" s="48"/>
    </row>
    <row r="31" spans="1:26" s="7" customFormat="1" ht="18" customHeight="1">
      <c r="A31" s="26" t="s">
        <v>153</v>
      </c>
      <c r="B31" s="46"/>
      <c r="C31" s="47"/>
      <c r="D31" s="48"/>
      <c r="E31" s="48"/>
      <c r="F31" s="48"/>
      <c r="G31" s="48"/>
      <c r="H31" s="48"/>
      <c r="I31" s="48"/>
      <c r="J31" s="48"/>
      <c r="K31" s="48"/>
      <c r="L31" s="48"/>
      <c r="M31" s="48"/>
      <c r="N31" s="48"/>
      <c r="O31" s="48"/>
      <c r="P31" s="48"/>
      <c r="Q31" s="48"/>
      <c r="R31" s="48"/>
      <c r="S31" s="48"/>
      <c r="T31" s="48"/>
      <c r="U31" s="48"/>
      <c r="V31" s="48"/>
      <c r="W31" s="48"/>
      <c r="X31" s="48"/>
      <c r="Y31" s="48"/>
    </row>
    <row r="32" spans="1:26" s="7" customFormat="1" ht="18" customHeight="1">
      <c r="B32" s="6"/>
      <c r="C32" s="6"/>
    </row>
    <row r="33" spans="2:3" s="7" customFormat="1" ht="18" customHeight="1">
      <c r="B33" s="6"/>
      <c r="C33" s="6"/>
    </row>
    <row r="34" spans="2:3">
      <c r="B34" s="12"/>
      <c r="C34" s="12"/>
    </row>
    <row r="35" spans="2:3">
      <c r="B35" s="12"/>
      <c r="C35" s="12"/>
    </row>
    <row r="36" spans="2:3">
      <c r="B36" s="12"/>
      <c r="C36" s="12"/>
    </row>
    <row r="37" spans="2:3">
      <c r="B37" s="12"/>
      <c r="C37" s="12"/>
    </row>
    <row r="38" spans="2:3">
      <c r="B38" s="12"/>
      <c r="C38" s="12"/>
    </row>
    <row r="39" spans="2:3">
      <c r="B39" s="12"/>
      <c r="C39" s="12"/>
    </row>
  </sheetData>
  <mergeCells count="39">
    <mergeCell ref="G17:I17"/>
    <mergeCell ref="U17:W17"/>
    <mergeCell ref="A17:F17"/>
    <mergeCell ref="V21:Z21"/>
    <mergeCell ref="A21:H21"/>
    <mergeCell ref="I21:U21"/>
    <mergeCell ref="V4:Z4"/>
    <mergeCell ref="A9:Z9"/>
    <mergeCell ref="A7:Z7"/>
    <mergeCell ref="U5:Z5"/>
    <mergeCell ref="U6:Z6"/>
    <mergeCell ref="A13:F14"/>
    <mergeCell ref="G13:Z14"/>
    <mergeCell ref="A15:F15"/>
    <mergeCell ref="G15:Z15"/>
    <mergeCell ref="A16:F16"/>
    <mergeCell ref="G16:L16"/>
    <mergeCell ref="Q16:V16"/>
    <mergeCell ref="X16:Y16"/>
    <mergeCell ref="A27:U27"/>
    <mergeCell ref="V27:Z27"/>
    <mergeCell ref="A22:A23"/>
    <mergeCell ref="B22:B23"/>
    <mergeCell ref="I26:U26"/>
    <mergeCell ref="V22:Z22"/>
    <mergeCell ref="L25:Q25"/>
    <mergeCell ref="V23:Z23"/>
    <mergeCell ref="B24:G24"/>
    <mergeCell ref="W24:Z24"/>
    <mergeCell ref="B25:G25"/>
    <mergeCell ref="W25:Z25"/>
    <mergeCell ref="L24:Q24"/>
    <mergeCell ref="B26:G26"/>
    <mergeCell ref="V26:Z26"/>
    <mergeCell ref="P1:Q1"/>
    <mergeCell ref="P2:Q3"/>
    <mergeCell ref="R3:Z3"/>
    <mergeCell ref="R2:Z2"/>
    <mergeCell ref="R1:Z1"/>
  </mergeCells>
  <phoneticPr fontId="3"/>
  <dataValidations count="1">
    <dataValidation type="list" allowBlank="1" showInputMessage="1" showErrorMessage="1" sqref="G17:I17">
      <formula1>"0,1,2,3,4,5,6,7,8,9"</formula1>
    </dataValidation>
  </dataValidations>
  <pageMargins left="0.74803149606299213" right="0.19685039370078741" top="0.35433070866141736" bottom="0.23622047244094491" header="0.51181102362204722" footer="0.59055118110236227"/>
  <pageSetup paperSize="9" scale="9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D40"/>
  <sheetViews>
    <sheetView showGridLines="0" topLeftCell="A10" zoomScaleNormal="100" workbookViewId="0">
      <selection activeCell="R2" sqref="R2:Z3"/>
    </sheetView>
  </sheetViews>
  <sheetFormatPr defaultColWidth="3.625" defaultRowHeight="13.5"/>
  <cols>
    <col min="1" max="26" width="3.625" style="2" customWidth="1"/>
    <col min="27" max="27" width="4.125" style="2" customWidth="1"/>
    <col min="28" max="16384" width="3.625" style="2"/>
  </cols>
  <sheetData>
    <row r="1" spans="1:30" ht="15" customHeight="1">
      <c r="A1" s="1"/>
      <c r="B1" s="1"/>
      <c r="P1" s="249" t="s">
        <v>0</v>
      </c>
      <c r="Q1" s="250"/>
      <c r="R1" s="249"/>
      <c r="S1" s="254"/>
      <c r="T1" s="254"/>
      <c r="U1" s="254"/>
      <c r="V1" s="254"/>
      <c r="W1" s="254"/>
      <c r="X1" s="254"/>
      <c r="Y1" s="254"/>
      <c r="Z1" s="250"/>
      <c r="AA1" s="32"/>
    </row>
    <row r="2" spans="1:30" ht="15" customHeight="1">
      <c r="P2" s="197" t="s">
        <v>1</v>
      </c>
      <c r="Q2" s="197"/>
      <c r="R2" s="198" t="s">
        <v>182</v>
      </c>
      <c r="S2" s="198"/>
      <c r="T2" s="198"/>
      <c r="U2" s="198"/>
      <c r="V2" s="198"/>
      <c r="W2" s="198"/>
      <c r="X2" s="198"/>
      <c r="Y2" s="198"/>
      <c r="Z2" s="198"/>
      <c r="AA2" s="29"/>
      <c r="AB2" s="30"/>
      <c r="AC2" s="31"/>
      <c r="AD2" s="31"/>
    </row>
    <row r="3" spans="1:30" ht="15" customHeight="1">
      <c r="P3" s="197"/>
      <c r="Q3" s="197"/>
      <c r="R3" s="198" t="s">
        <v>183</v>
      </c>
      <c r="S3" s="198"/>
      <c r="T3" s="198"/>
      <c r="U3" s="198"/>
      <c r="V3" s="198"/>
      <c r="W3" s="198"/>
      <c r="X3" s="198"/>
      <c r="Y3" s="198"/>
      <c r="Z3" s="198"/>
      <c r="AA3" s="29"/>
      <c r="AB3" s="30"/>
      <c r="AC3" s="31"/>
      <c r="AD3" s="31"/>
    </row>
    <row r="4" spans="1:30" ht="7.5" customHeight="1">
      <c r="X4" s="199"/>
      <c r="Y4" s="199"/>
      <c r="Z4" s="199"/>
      <c r="AA4" s="199"/>
    </row>
    <row r="5" spans="1:30" ht="13.5" customHeight="1">
      <c r="S5" s="35"/>
      <c r="U5" s="203">
        <v>45566</v>
      </c>
      <c r="V5" s="203"/>
      <c r="W5" s="203"/>
      <c r="X5" s="203"/>
      <c r="Y5" s="203"/>
      <c r="Z5" s="203"/>
    </row>
    <row r="6" spans="1:30" ht="12" customHeight="1">
      <c r="S6" s="35"/>
      <c r="U6" s="36"/>
      <c r="V6" s="36"/>
      <c r="W6" s="36"/>
      <c r="X6" s="36"/>
      <c r="Y6" s="36"/>
      <c r="Z6" s="36"/>
    </row>
    <row r="7" spans="1:30" ht="18.75">
      <c r="A7" s="204" t="s">
        <v>58</v>
      </c>
      <c r="B7" s="204"/>
      <c r="C7" s="204"/>
      <c r="D7" s="204"/>
      <c r="E7" s="204"/>
      <c r="F7" s="204"/>
      <c r="G7" s="204"/>
      <c r="H7" s="204"/>
      <c r="I7" s="204"/>
      <c r="J7" s="204"/>
      <c r="K7" s="204"/>
      <c r="L7" s="204"/>
      <c r="M7" s="204"/>
      <c r="N7" s="204"/>
      <c r="O7" s="204"/>
      <c r="P7" s="204"/>
      <c r="Q7" s="204"/>
      <c r="R7" s="204"/>
      <c r="S7" s="204"/>
      <c r="T7" s="204"/>
      <c r="U7" s="204"/>
      <c r="V7" s="204"/>
      <c r="W7" s="204"/>
      <c r="X7" s="204"/>
      <c r="Y7" s="204"/>
      <c r="Z7" s="204"/>
    </row>
    <row r="8" spans="1:30" ht="6" customHeight="1">
      <c r="A8" s="3"/>
      <c r="B8" s="3"/>
      <c r="C8" s="3"/>
      <c r="D8" s="3"/>
      <c r="E8" s="3"/>
      <c r="F8" s="4"/>
      <c r="G8" s="4"/>
      <c r="H8" s="4"/>
      <c r="I8" s="4"/>
      <c r="J8" s="4"/>
      <c r="K8" s="4"/>
      <c r="L8" s="4"/>
      <c r="M8" s="4"/>
      <c r="N8" s="4"/>
      <c r="O8" s="4"/>
      <c r="P8" s="4"/>
      <c r="Q8" s="4"/>
      <c r="R8" s="4"/>
      <c r="S8" s="4"/>
      <c r="T8" s="4"/>
      <c r="U8" s="3"/>
      <c r="V8" s="3"/>
      <c r="W8" s="3"/>
      <c r="X8" s="3"/>
      <c r="Y8" s="3"/>
      <c r="Z8" s="3"/>
    </row>
    <row r="9" spans="1:30" ht="15">
      <c r="A9" s="205" t="s">
        <v>179</v>
      </c>
      <c r="B9" s="205"/>
      <c r="C9" s="205"/>
      <c r="D9" s="205"/>
      <c r="E9" s="205"/>
      <c r="F9" s="205"/>
      <c r="G9" s="205"/>
      <c r="H9" s="205"/>
      <c r="I9" s="205"/>
      <c r="J9" s="205"/>
      <c r="K9" s="205"/>
      <c r="L9" s="205"/>
      <c r="M9" s="205"/>
      <c r="N9" s="205"/>
      <c r="O9" s="205"/>
      <c r="P9" s="205"/>
      <c r="Q9" s="205"/>
      <c r="R9" s="205"/>
      <c r="S9" s="205"/>
      <c r="T9" s="205"/>
      <c r="U9" s="205"/>
      <c r="V9" s="205"/>
      <c r="W9" s="205"/>
      <c r="X9" s="205"/>
      <c r="Y9" s="205"/>
      <c r="Z9" s="205"/>
    </row>
    <row r="10" spans="1:30" ht="12"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30">
      <c r="A11" s="5" t="s">
        <v>2</v>
      </c>
    </row>
    <row r="12" spans="1:30" ht="12" customHeight="1"/>
    <row r="13" spans="1:30" ht="30" customHeight="1">
      <c r="A13" s="202" t="s">
        <v>3</v>
      </c>
      <c r="B13" s="202"/>
      <c r="C13" s="202"/>
      <c r="D13" s="202"/>
      <c r="E13" s="202"/>
      <c r="F13" s="202"/>
      <c r="G13" s="209"/>
      <c r="H13" s="209"/>
      <c r="I13" s="209"/>
      <c r="J13" s="209"/>
      <c r="K13" s="209"/>
      <c r="L13" s="209"/>
      <c r="M13" s="209"/>
      <c r="N13" s="209"/>
      <c r="O13" s="209"/>
      <c r="P13" s="209"/>
      <c r="Q13" s="209"/>
      <c r="R13" s="209"/>
      <c r="S13" s="209"/>
      <c r="T13" s="209"/>
      <c r="U13" s="209"/>
      <c r="V13" s="209"/>
      <c r="W13" s="209"/>
      <c r="X13" s="209"/>
      <c r="Y13" s="209"/>
      <c r="Z13" s="209"/>
    </row>
    <row r="14" spans="1:30" ht="30" customHeight="1">
      <c r="A14" s="202"/>
      <c r="B14" s="202"/>
      <c r="C14" s="202"/>
      <c r="D14" s="202"/>
      <c r="E14" s="202"/>
      <c r="F14" s="202"/>
      <c r="G14" s="209"/>
      <c r="H14" s="209"/>
      <c r="I14" s="209"/>
      <c r="J14" s="209"/>
      <c r="K14" s="209"/>
      <c r="L14" s="209"/>
      <c r="M14" s="209"/>
      <c r="N14" s="209"/>
      <c r="O14" s="209"/>
      <c r="P14" s="209"/>
      <c r="Q14" s="209"/>
      <c r="R14" s="209"/>
      <c r="S14" s="209"/>
      <c r="T14" s="209"/>
      <c r="U14" s="209"/>
      <c r="V14" s="209"/>
      <c r="W14" s="209"/>
      <c r="X14" s="209"/>
      <c r="Y14" s="209"/>
      <c r="Z14" s="209"/>
    </row>
    <row r="15" spans="1:30" ht="27" customHeight="1">
      <c r="A15" s="202" t="s">
        <v>4</v>
      </c>
      <c r="B15" s="202"/>
      <c r="C15" s="202"/>
      <c r="D15" s="202"/>
      <c r="E15" s="202"/>
      <c r="F15" s="202"/>
      <c r="G15" s="210"/>
      <c r="H15" s="210"/>
      <c r="I15" s="210"/>
      <c r="J15" s="210"/>
      <c r="K15" s="210"/>
      <c r="L15" s="210"/>
      <c r="M15" s="210"/>
      <c r="N15" s="210"/>
      <c r="O15" s="210"/>
      <c r="P15" s="210"/>
      <c r="Q15" s="210"/>
      <c r="R15" s="210"/>
      <c r="S15" s="210"/>
      <c r="T15" s="210"/>
      <c r="U15" s="210"/>
      <c r="V15" s="210"/>
      <c r="W15" s="210"/>
      <c r="X15" s="210"/>
      <c r="Y15" s="210"/>
      <c r="Z15" s="210"/>
    </row>
    <row r="16" spans="1:30" ht="27" customHeight="1" thickBot="1">
      <c r="A16" s="208" t="s">
        <v>82</v>
      </c>
      <c r="B16" s="208"/>
      <c r="C16" s="208"/>
      <c r="D16" s="208"/>
      <c r="E16" s="208"/>
      <c r="F16" s="208"/>
      <c r="G16" s="261"/>
      <c r="H16" s="206"/>
      <c r="I16" s="206"/>
      <c r="J16" s="206"/>
      <c r="K16" s="206"/>
      <c r="L16" s="206"/>
      <c r="M16" s="138"/>
      <c r="N16" s="139"/>
      <c r="O16" s="138"/>
      <c r="P16" s="139"/>
      <c r="Q16" s="206"/>
      <c r="R16" s="206"/>
      <c r="S16" s="206"/>
      <c r="T16" s="206"/>
      <c r="U16" s="206"/>
      <c r="V16" s="206"/>
      <c r="W16" s="139"/>
      <c r="X16" s="196"/>
      <c r="Y16" s="196"/>
      <c r="Z16" s="141"/>
    </row>
    <row r="17" spans="1:26" ht="27" customHeight="1" thickTop="1">
      <c r="A17" s="190" t="s">
        <v>22</v>
      </c>
      <c r="B17" s="190"/>
      <c r="C17" s="190"/>
      <c r="D17" s="190"/>
      <c r="E17" s="190"/>
      <c r="F17" s="190"/>
      <c r="G17" s="220">
        <v>0</v>
      </c>
      <c r="H17" s="221"/>
      <c r="I17" s="221"/>
      <c r="J17" s="108" t="s">
        <v>97</v>
      </c>
      <c r="K17" s="144"/>
      <c r="L17" s="144"/>
      <c r="M17" s="144"/>
      <c r="N17" s="144"/>
      <c r="O17" s="144"/>
      <c r="P17" s="144"/>
      <c r="Q17" s="143"/>
      <c r="R17" s="143"/>
      <c r="S17" s="143"/>
      <c r="T17" s="143"/>
      <c r="U17" s="263"/>
      <c r="V17" s="263"/>
      <c r="W17" s="263"/>
      <c r="X17" s="102"/>
      <c r="Y17" s="102"/>
      <c r="Z17" s="127"/>
    </row>
    <row r="18" spans="1:26" s="7" customFormat="1" ht="33" customHeight="1"/>
    <row r="19" spans="1:26" s="7" customFormat="1" ht="18" customHeight="1">
      <c r="A19" s="60" t="s">
        <v>145</v>
      </c>
    </row>
    <row r="20" spans="1:26" s="7" customFormat="1" ht="5.25" customHeight="1"/>
    <row r="21" spans="1:26" s="7" customFormat="1" ht="20.25" customHeight="1">
      <c r="A21" s="180" t="s">
        <v>48</v>
      </c>
      <c r="B21" s="181"/>
      <c r="C21" s="181"/>
      <c r="D21" s="181"/>
      <c r="E21" s="181"/>
      <c r="F21" s="181"/>
      <c r="G21" s="182"/>
      <c r="H21" s="180" t="s">
        <v>49</v>
      </c>
      <c r="I21" s="181"/>
      <c r="J21" s="181"/>
      <c r="K21" s="181"/>
      <c r="L21" s="181"/>
      <c r="M21" s="181"/>
      <c r="N21" s="181"/>
      <c r="O21" s="181"/>
      <c r="P21" s="181"/>
      <c r="Q21" s="181"/>
      <c r="R21" s="181"/>
      <c r="S21" s="181"/>
      <c r="T21" s="181"/>
      <c r="U21" s="182"/>
      <c r="V21" s="180" t="s">
        <v>8</v>
      </c>
      <c r="W21" s="181"/>
      <c r="X21" s="181"/>
      <c r="Y21" s="181"/>
      <c r="Z21" s="182"/>
    </row>
    <row r="22" spans="1:26" s="7" customFormat="1" ht="36" customHeight="1">
      <c r="A22" s="184" t="s">
        <v>65</v>
      </c>
      <c r="B22" s="68" t="s">
        <v>12</v>
      </c>
      <c r="C22" s="10" t="s">
        <v>19</v>
      </c>
      <c r="D22" s="10"/>
      <c r="E22" s="10"/>
      <c r="F22" s="10"/>
      <c r="G22" s="91"/>
      <c r="H22" s="72" t="s">
        <v>60</v>
      </c>
      <c r="I22" s="14"/>
      <c r="J22" s="14"/>
      <c r="K22" s="14"/>
      <c r="L22" s="14"/>
      <c r="M22" s="14"/>
      <c r="N22" s="14"/>
      <c r="O22" s="14"/>
      <c r="P22" s="14"/>
      <c r="Q22" s="14"/>
      <c r="R22" s="14"/>
      <c r="S22" s="14"/>
      <c r="T22" s="14"/>
      <c r="U22" s="14"/>
      <c r="V22" s="246">
        <f>40000*G17</f>
        <v>0</v>
      </c>
      <c r="W22" s="247"/>
      <c r="X22" s="247"/>
      <c r="Y22" s="247"/>
      <c r="Z22" s="248"/>
    </row>
    <row r="23" spans="1:26" s="7" customFormat="1" ht="36" customHeight="1">
      <c r="A23" s="184"/>
      <c r="B23" s="183" t="s">
        <v>40</v>
      </c>
      <c r="C23" s="52" t="s">
        <v>54</v>
      </c>
      <c r="D23" s="70" t="s">
        <v>61</v>
      </c>
      <c r="E23" s="70"/>
      <c r="F23" s="70"/>
      <c r="G23" s="91"/>
      <c r="H23" s="72" t="s">
        <v>63</v>
      </c>
      <c r="I23" s="14"/>
      <c r="J23" s="14"/>
      <c r="K23" s="14"/>
      <c r="L23" s="14"/>
      <c r="M23" s="14"/>
      <c r="N23" s="14"/>
      <c r="O23" s="14"/>
      <c r="P23" s="14"/>
      <c r="Q23" s="14"/>
      <c r="R23" s="14"/>
      <c r="S23" s="14"/>
      <c r="T23" s="14"/>
      <c r="U23" s="14"/>
      <c r="V23" s="246">
        <f>20000*G17</f>
        <v>0</v>
      </c>
      <c r="W23" s="247"/>
      <c r="X23" s="247"/>
      <c r="Y23" s="247"/>
      <c r="Z23" s="248"/>
    </row>
    <row r="24" spans="1:26" s="7" customFormat="1" ht="36" customHeight="1">
      <c r="A24" s="184"/>
      <c r="B24" s="184"/>
      <c r="C24" s="92" t="s">
        <v>20</v>
      </c>
      <c r="D24" s="37" t="s">
        <v>62</v>
      </c>
      <c r="E24" s="37"/>
      <c r="F24" s="37"/>
      <c r="G24" s="38"/>
      <c r="H24" s="75" t="s">
        <v>64</v>
      </c>
      <c r="I24" s="26"/>
      <c r="J24" s="26"/>
      <c r="K24" s="26"/>
      <c r="L24" s="26"/>
      <c r="M24" s="26"/>
      <c r="N24" s="26"/>
      <c r="O24" s="26"/>
      <c r="P24" s="26"/>
      <c r="Q24" s="26"/>
      <c r="R24" s="26"/>
      <c r="S24" s="26"/>
      <c r="T24" s="26"/>
      <c r="U24" s="26"/>
      <c r="V24" s="158">
        <f>(V22+V23)*0.2</f>
        <v>0</v>
      </c>
      <c r="W24" s="159"/>
      <c r="X24" s="159"/>
      <c r="Y24" s="159"/>
      <c r="Z24" s="160"/>
    </row>
    <row r="25" spans="1:26" ht="25.5" customHeight="1">
      <c r="A25" s="57"/>
      <c r="B25" s="161" t="s">
        <v>10</v>
      </c>
      <c r="C25" s="161"/>
      <c r="D25" s="161"/>
      <c r="E25" s="161"/>
      <c r="F25" s="161"/>
      <c r="G25" s="58"/>
      <c r="H25" s="54"/>
      <c r="I25" s="54"/>
      <c r="J25" s="54"/>
      <c r="K25" s="161" t="s">
        <v>11</v>
      </c>
      <c r="L25" s="161"/>
      <c r="M25" s="161"/>
      <c r="N25" s="161"/>
      <c r="O25" s="161"/>
      <c r="P25" s="161"/>
      <c r="Q25" s="54"/>
      <c r="R25" s="54"/>
      <c r="S25" s="54"/>
      <c r="T25" s="54"/>
      <c r="U25" s="58"/>
      <c r="V25" s="80" t="s">
        <v>52</v>
      </c>
      <c r="W25" s="89"/>
      <c r="X25" s="178">
        <f>SUM(V22:Z24)</f>
        <v>0</v>
      </c>
      <c r="Y25" s="178"/>
      <c r="Z25" s="179"/>
    </row>
    <row r="26" spans="1:26" ht="25.5" customHeight="1">
      <c r="A26" s="85"/>
      <c r="B26" s="168" t="s">
        <v>13</v>
      </c>
      <c r="C26" s="168"/>
      <c r="D26" s="168"/>
      <c r="E26" s="168"/>
      <c r="F26" s="168"/>
      <c r="G26" s="76"/>
      <c r="H26" s="7"/>
      <c r="I26" s="7"/>
      <c r="J26" s="7"/>
      <c r="K26" s="168" t="s">
        <v>14</v>
      </c>
      <c r="L26" s="168"/>
      <c r="M26" s="168"/>
      <c r="N26" s="168"/>
      <c r="O26" s="168"/>
      <c r="P26" s="168"/>
      <c r="Q26" s="7"/>
      <c r="R26" s="7"/>
      <c r="S26" s="7"/>
      <c r="T26" s="7"/>
      <c r="U26" s="76"/>
      <c r="V26" s="77" t="s">
        <v>53</v>
      </c>
      <c r="W26" s="88"/>
      <c r="X26" s="169">
        <f>X25*0.3</f>
        <v>0</v>
      </c>
      <c r="Y26" s="169"/>
      <c r="Z26" s="170"/>
    </row>
    <row r="27" spans="1:26" ht="25.5" customHeight="1" thickBot="1">
      <c r="A27" s="86"/>
      <c r="B27" s="171" t="s">
        <v>16</v>
      </c>
      <c r="C27" s="171"/>
      <c r="D27" s="171"/>
      <c r="E27" s="171"/>
      <c r="F27" s="171"/>
      <c r="G27" s="84"/>
      <c r="H27" s="172" t="s">
        <v>29</v>
      </c>
      <c r="I27" s="173"/>
      <c r="J27" s="173"/>
      <c r="K27" s="173"/>
      <c r="L27" s="173"/>
      <c r="M27" s="173"/>
      <c r="N27" s="173"/>
      <c r="O27" s="173"/>
      <c r="P27" s="173"/>
      <c r="Q27" s="173"/>
      <c r="R27" s="173"/>
      <c r="S27" s="173"/>
      <c r="T27" s="173"/>
      <c r="U27" s="256"/>
      <c r="V27" s="174">
        <f>X25+X26</f>
        <v>0</v>
      </c>
      <c r="W27" s="243"/>
      <c r="X27" s="243"/>
      <c r="Y27" s="243"/>
      <c r="Z27" s="244"/>
    </row>
    <row r="28" spans="1:26" ht="30" customHeight="1" thickBot="1">
      <c r="A28" s="162" t="s">
        <v>180</v>
      </c>
      <c r="B28" s="163"/>
      <c r="C28" s="163"/>
      <c r="D28" s="163"/>
      <c r="E28" s="163"/>
      <c r="F28" s="163"/>
      <c r="G28" s="163"/>
      <c r="H28" s="163"/>
      <c r="I28" s="163"/>
      <c r="J28" s="163"/>
      <c r="K28" s="163"/>
      <c r="L28" s="163"/>
      <c r="M28" s="163"/>
      <c r="N28" s="163"/>
      <c r="O28" s="163"/>
      <c r="P28" s="163"/>
      <c r="Q28" s="163"/>
      <c r="R28" s="163"/>
      <c r="S28" s="163"/>
      <c r="T28" s="163"/>
      <c r="U28" s="242"/>
      <c r="V28" s="164">
        <f>V27</f>
        <v>0</v>
      </c>
      <c r="W28" s="165"/>
      <c r="X28" s="165"/>
      <c r="Y28" s="165"/>
      <c r="Z28" s="166"/>
    </row>
    <row r="29" spans="1:26" ht="6" customHeight="1"/>
    <row r="30" spans="1:26" s="7" customFormat="1" ht="18" customHeight="1">
      <c r="A30" s="26" t="s">
        <v>80</v>
      </c>
      <c r="B30" s="46"/>
      <c r="C30" s="47"/>
      <c r="D30" s="48"/>
      <c r="E30" s="48"/>
      <c r="F30" s="48"/>
      <c r="G30" s="48"/>
      <c r="H30" s="48"/>
      <c r="I30" s="48"/>
      <c r="J30" s="48"/>
      <c r="K30" s="48"/>
      <c r="L30" s="48"/>
      <c r="M30" s="48"/>
      <c r="N30" s="48"/>
      <c r="O30" s="48"/>
      <c r="P30" s="48"/>
      <c r="Q30" s="48"/>
      <c r="R30" s="48"/>
      <c r="S30" s="48"/>
      <c r="T30" s="48"/>
      <c r="U30" s="48"/>
      <c r="V30" s="48"/>
      <c r="W30" s="48"/>
      <c r="X30" s="48"/>
      <c r="Y30" s="48"/>
    </row>
    <row r="31" spans="1:26" s="7" customFormat="1" ht="18" customHeight="1">
      <c r="A31" s="26" t="s">
        <v>59</v>
      </c>
      <c r="B31" s="46"/>
      <c r="C31" s="47"/>
      <c r="D31" s="48"/>
      <c r="E31" s="48"/>
      <c r="F31" s="48"/>
      <c r="G31" s="48"/>
      <c r="H31" s="48"/>
      <c r="I31" s="48"/>
      <c r="J31" s="48"/>
      <c r="K31" s="48"/>
      <c r="L31" s="48"/>
      <c r="M31" s="48"/>
      <c r="N31" s="48"/>
      <c r="O31" s="48"/>
      <c r="P31" s="48"/>
      <c r="Q31" s="48"/>
      <c r="R31" s="48"/>
      <c r="S31" s="48"/>
      <c r="T31" s="48"/>
      <c r="U31" s="48"/>
      <c r="V31" s="48"/>
      <c r="W31" s="48"/>
      <c r="X31" s="48"/>
      <c r="Y31" s="48"/>
    </row>
    <row r="32" spans="1:26" s="7" customFormat="1" ht="18" customHeight="1">
      <c r="A32" s="26" t="s">
        <v>153</v>
      </c>
      <c r="B32" s="46"/>
      <c r="C32" s="47"/>
      <c r="D32" s="48"/>
      <c r="E32" s="48"/>
      <c r="F32" s="48"/>
      <c r="G32" s="48"/>
      <c r="H32" s="48"/>
      <c r="I32" s="48"/>
      <c r="J32" s="48"/>
      <c r="K32" s="48"/>
      <c r="L32" s="48"/>
      <c r="M32" s="48"/>
      <c r="N32" s="48"/>
      <c r="O32" s="48"/>
      <c r="P32" s="48"/>
      <c r="Q32" s="48"/>
      <c r="R32" s="48"/>
      <c r="S32" s="48"/>
      <c r="T32" s="48"/>
      <c r="U32" s="48"/>
      <c r="V32" s="48"/>
      <c r="W32" s="48"/>
      <c r="X32" s="48"/>
      <c r="Y32" s="48"/>
    </row>
    <row r="33" spans="2:2" s="7" customFormat="1" ht="18" customHeight="1">
      <c r="B33" s="6"/>
    </row>
    <row r="34" spans="2:2" s="7" customFormat="1" ht="18" customHeight="1">
      <c r="B34" s="6"/>
    </row>
    <row r="35" spans="2:2">
      <c r="B35" s="12"/>
    </row>
    <row r="36" spans="2:2">
      <c r="B36" s="12"/>
    </row>
    <row r="37" spans="2:2">
      <c r="B37" s="12"/>
    </row>
    <row r="38" spans="2:2">
      <c r="B38" s="12"/>
    </row>
    <row r="39" spans="2:2">
      <c r="B39" s="12"/>
    </row>
    <row r="40" spans="2:2">
      <c r="B40" s="12"/>
    </row>
  </sheetData>
  <mergeCells count="39">
    <mergeCell ref="A28:U28"/>
    <mergeCell ref="V28:Z28"/>
    <mergeCell ref="H27:U27"/>
    <mergeCell ref="B26:F26"/>
    <mergeCell ref="K26:P26"/>
    <mergeCell ref="X26:Z26"/>
    <mergeCell ref="B27:F27"/>
    <mergeCell ref="V27:Z27"/>
    <mergeCell ref="A21:G21"/>
    <mergeCell ref="H21:U21"/>
    <mergeCell ref="B23:B24"/>
    <mergeCell ref="V23:Z23"/>
    <mergeCell ref="X16:Y16"/>
    <mergeCell ref="A17:F17"/>
    <mergeCell ref="G17:I17"/>
    <mergeCell ref="U17:W17"/>
    <mergeCell ref="V21:Z21"/>
    <mergeCell ref="G16:L16"/>
    <mergeCell ref="Q16:V16"/>
    <mergeCell ref="A16:F16"/>
    <mergeCell ref="B25:F25"/>
    <mergeCell ref="K25:P25"/>
    <mergeCell ref="X25:Z25"/>
    <mergeCell ref="V22:Z22"/>
    <mergeCell ref="A22:A24"/>
    <mergeCell ref="V24:Z24"/>
    <mergeCell ref="R1:Z1"/>
    <mergeCell ref="P1:Q1"/>
    <mergeCell ref="P2:Q3"/>
    <mergeCell ref="X4:AA4"/>
    <mergeCell ref="R3:Z3"/>
    <mergeCell ref="R2:Z2"/>
    <mergeCell ref="A7:Z7"/>
    <mergeCell ref="U5:Z5"/>
    <mergeCell ref="A13:F14"/>
    <mergeCell ref="G13:Z14"/>
    <mergeCell ref="A15:F15"/>
    <mergeCell ref="G15:Z15"/>
    <mergeCell ref="A9:Z9"/>
  </mergeCells>
  <phoneticPr fontId="3"/>
  <dataValidations count="1">
    <dataValidation type="list" allowBlank="1" showInputMessage="1" showErrorMessage="1" sqref="G17:I17">
      <formula1>"0,1,2,3,4,5,6,7,8,9"</formula1>
    </dataValidation>
  </dataValidations>
  <pageMargins left="0.74803149606299213" right="0.19685039370078741" top="0.35433070866141736" bottom="0.23622047244094491" header="0.51181102362204722" footer="0.59055118110236227"/>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契約単位（初年度）</vt:lpstr>
      <vt:lpstr>契約単位（年度更新）</vt:lpstr>
      <vt:lpstr>契約単位（発生状況に応じて）</vt:lpstr>
      <vt:lpstr>症例単位_症例登録_1例あたり</vt:lpstr>
      <vt:lpstr>症例単位_症例登録Ⅰ期</vt:lpstr>
      <vt:lpstr>症例単位_症例登録Ⅱ期</vt:lpstr>
      <vt:lpstr>症例単位_症例登録Ⅲ期</vt:lpstr>
      <vt:lpstr>症例単位(負担軽減経費)</vt:lpstr>
      <vt:lpstr>脱落症例（症例ごと）</vt:lpstr>
      <vt:lpstr>症例単位_その他経費</vt:lpstr>
      <vt:lpstr>'契約単位（初年度）'!Print_Area</vt:lpstr>
      <vt:lpstr>'契約単位（年度更新）'!Print_Area</vt:lpstr>
      <vt:lpstr>'契約単位（発生状況に応じて）'!Print_Area</vt:lpstr>
      <vt:lpstr>'症例単位(負担軽減経費)'!Print_Area</vt:lpstr>
      <vt:lpstr>症例単位_その他経費!Print_Area</vt:lpstr>
      <vt:lpstr>症例単位_症例登録_1例あたり!Print_Area</vt:lpstr>
      <vt:lpstr>症例単位_症例登録Ⅰ期!Print_Area</vt:lpstr>
      <vt:lpstr>症例単位_症例登録Ⅱ期!Print_Area</vt:lpstr>
      <vt:lpstr>症例単位_症例登録Ⅲ期!Print_Area</vt:lpstr>
      <vt:lpstr>'脱落症例（症例ごと）'!Print_Area</vt:lpstr>
    </vt:vector>
  </TitlesOfParts>
  <Company>高知大学医学部附属病院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KMS</dc:creator>
  <cp:lastModifiedBy>土居 明日佳</cp:lastModifiedBy>
  <cp:lastPrinted>2024-09-10T02:33:50Z</cp:lastPrinted>
  <dcterms:created xsi:type="dcterms:W3CDTF">2018-08-30T03:45:14Z</dcterms:created>
  <dcterms:modified xsi:type="dcterms:W3CDTF">2024-09-25T06:47:44Z</dcterms:modified>
</cp:coreProperties>
</file>