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6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7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8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2.xml" ContentType="application/vnd.openxmlformats-officedocument.drawingml.chartshapes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3.xml" ContentType="application/vnd.openxmlformats-officedocument.drawingml.chartshapes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4.xml" ContentType="application/vnd.openxmlformats-officedocument.drawingml.chartshapes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5.xml" ContentType="application/vnd.openxmlformats-officedocument.drawingml.chartshapes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6.xml" ContentType="application/vnd.openxmlformats-officedocument.drawingml.chartshapes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20.xml" ContentType="application/vnd.openxmlformats-officedocument.drawingml.chartshapes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21.xml" ContentType="application/vnd.openxmlformats-officedocument.drawingml.chartshapes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22.xml" ContentType="application/vnd.openxmlformats-officedocument.drawingml.chartshapes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23.xml" ContentType="application/vnd.openxmlformats-officedocument.drawingml.chartshapes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24.xml" ContentType="application/vnd.openxmlformats-officedocument.drawingml.chartshapes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25.xml" ContentType="application/vnd.openxmlformats-officedocument.drawingml.chartshapes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26.xml" ContentType="application/vnd.openxmlformats-officedocument.drawingml.chartshapes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27.xml" ContentType="application/vnd.openxmlformats-officedocument.drawingml.chartshapes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28.xml" ContentType="application/vnd.openxmlformats-officedocument.drawingml.chartshape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29.xml" ContentType="application/vnd.openxmlformats-officedocument.drawingml.chartshapes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30.xml" ContentType="application/vnd.openxmlformats-officedocument.drawingml.chartshapes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31.xml" ContentType="application/vnd.openxmlformats-officedocument.drawingml.chartshapes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32.xml" ContentType="application/vnd.openxmlformats-officedocument.drawingml.chartshapes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33.xml" ContentType="application/vnd.openxmlformats-officedocument.drawingml.chartshapes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34.xml" ContentType="application/vnd.openxmlformats-officedocument.drawingml.chartshapes+xml"/>
  <Override PartName="/xl/drawings/drawing35.xml" ContentType="application/vnd.openxmlformats-officedocument.drawing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36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drawings/drawing37.xml" ContentType="application/vnd.openxmlformats-officedocument.drawingml.chartshapes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drawings/drawing38.xml" ContentType="application/vnd.openxmlformats-officedocument.drawingml.chartshapes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39.xml" ContentType="application/vnd.openxmlformats-officedocument.drawingml.chartshapes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40.xml" ContentType="application/vnd.openxmlformats-officedocument.drawingml.chartshapes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drawings/drawing41.xml" ContentType="application/vnd.openxmlformats-officedocument.drawingml.chartshapes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42.xml" ContentType="application/vnd.openxmlformats-officedocument.drawingml.chartshapes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43.xml" ContentType="application/vnd.openxmlformats-officedocument.drawingml.chartshapes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44.xml" ContentType="application/vnd.openxmlformats-officedocument.drawingml.chartshapes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45.xml" ContentType="application/vnd.openxmlformats-officedocument.drawingml.chartshapes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drawings/drawing46.xml" ContentType="application/vnd.openxmlformats-officedocument.drawingml.chartshapes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47.xml" ContentType="application/vnd.openxmlformats-officedocument.drawingml.chartshapes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4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AE30A460-76D0-4225-BA75-3712ED2E5E80}" xr6:coauthVersionLast="47" xr6:coauthVersionMax="47" xr10:uidLastSave="{00000000-0000-0000-0000-000000000000}"/>
  <bookViews>
    <workbookView xWindow="-120" yWindow="-120" windowWidth="29040" windowHeight="15720" tabRatio="854" xr2:uid="{DF709ADA-CD45-4F1C-85D1-9E589F2FE159}"/>
  </bookViews>
  <sheets>
    <sheet name="目次" sheetId="34" r:id="rId1"/>
    <sheet name="20-1-1.全学系" sheetId="50" r:id="rId2"/>
    <sheet name="20-2-1.人文社会科学系" sheetId="51" r:id="rId3"/>
    <sheet name="20-2-2.人文社会科学系 (部門別)" sheetId="56" r:id="rId4"/>
    <sheet name="20-3-1.自然科学系" sheetId="52" r:id="rId5"/>
    <sheet name="20-3-2.自然科学系 (部門別)" sheetId="57" r:id="rId6"/>
    <sheet name="20-4-1.医療学系" sheetId="53" r:id="rId7"/>
    <sheet name="20-4-2.医療学系 (部門別)" sheetId="58" r:id="rId8"/>
    <sheet name="20-5-1.総合科学系" sheetId="54" r:id="rId9"/>
    <sheet name="20-5-2.総合科学系 (部門別)" sheetId="59" r:id="rId10"/>
    <sheet name="20.グラフデータ" sheetId="22" r:id="rId11"/>
    <sheet name="20.経年データ【高知大】" sheetId="26" r:id="rId12"/>
    <sheet name="20.教員数【大学概要】" sheetId="24" r:id="rId13"/>
  </sheets>
  <definedNames>
    <definedName name="_xlnm._FilterDatabase" localSheetId="11" hidden="1">'20.経年データ【高知大】'!$J$5:$Q$5</definedName>
    <definedName name="FilterTitle" localSheetId="1">#REF!</definedName>
    <definedName name="FilterTitle" localSheetId="2">#REF!</definedName>
    <definedName name="FilterTitle" localSheetId="3">#REF!</definedName>
    <definedName name="FilterTitle" localSheetId="4">#REF!</definedName>
    <definedName name="FilterTitle" localSheetId="5">#REF!</definedName>
    <definedName name="FilterTitle" localSheetId="6">#REF!</definedName>
    <definedName name="FilterTitle" localSheetId="7">#REF!</definedName>
    <definedName name="FilterTitle" localSheetId="8">#REF!</definedName>
    <definedName name="FilterTitle" localSheetId="9">#REF!</definedName>
    <definedName name="FilterTitle">#REF!</definedName>
    <definedName name="_xlnm.Print_Area" localSheetId="10">'20.グラフデータ'!$B$1:$AF$375</definedName>
    <definedName name="_xlnm.Print_Area" localSheetId="1">'20-1-1.全学系'!$A$1:$CQ$51</definedName>
    <definedName name="_xlnm.Print_Area" localSheetId="2">'20-2-1.人文社会科学系'!$A$1:$CQ$51</definedName>
    <definedName name="_xlnm.Print_Area" localSheetId="3">'20-2-2.人文社会科学系 (部門別)'!$A$1:$CQ$50</definedName>
    <definedName name="_xlnm.Print_Area" localSheetId="4">'20-3-1.自然科学系'!$A$1:$CQ$51</definedName>
    <definedName name="_xlnm.Print_Area" localSheetId="5">'20-3-2.自然科学系 (部門別)'!$A$1:$CQ$50</definedName>
    <definedName name="_xlnm.Print_Area" localSheetId="6">'20-4-1.医療学系'!$A$1:$CQ$51</definedName>
    <definedName name="_xlnm.Print_Area" localSheetId="7">'20-4-2.医療学系 (部門別)'!$A$1:$CQ$120</definedName>
    <definedName name="_xlnm.Print_Area" localSheetId="8">'20-5-1.総合科学系'!$A$1:$CQ$51</definedName>
    <definedName name="_xlnm.Print_Area" localSheetId="9">'20-5-2.総合科学系 (部門別)'!$A$1:$CQ$96</definedName>
    <definedName name="_xlnm.Print_Area" localSheetId="0">目次!#REF!</definedName>
    <definedName name="_xlnm.Print_Titles" localSheetId="3">'20-2-2.人文社会科学系 (部門別)'!$1:$3</definedName>
    <definedName name="_xlnm.Print_Titles" localSheetId="5">'20-3-2.自然科学系 (部門別)'!$1:$3</definedName>
    <definedName name="_xlnm.Print_Titles" localSheetId="7">'20-4-2.医療学系 (部門別)'!$1:$4</definedName>
    <definedName name="_xlnm.Print_Titles" localSheetId="9">'20-5-2.総合科学系 (部門別)'!$1:$4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J86" i="59" l="1"/>
  <c r="CC86" i="59"/>
  <c r="BV86" i="59"/>
  <c r="BO86" i="59"/>
  <c r="BH86" i="59"/>
  <c r="CJ63" i="59"/>
  <c r="CC63" i="59"/>
  <c r="BV63" i="59"/>
  <c r="BO63" i="59"/>
  <c r="BH63" i="59"/>
  <c r="CJ40" i="59"/>
  <c r="CC40" i="59"/>
  <c r="BV40" i="59"/>
  <c r="BO40" i="59"/>
  <c r="BH40" i="59"/>
  <c r="CJ17" i="59"/>
  <c r="CC17" i="59"/>
  <c r="BV17" i="59"/>
  <c r="BO17" i="59"/>
  <c r="BH17" i="59"/>
  <c r="CJ109" i="58"/>
  <c r="CC109" i="58"/>
  <c r="BV109" i="58"/>
  <c r="BO109" i="58"/>
  <c r="BH109" i="58"/>
  <c r="CJ86" i="58"/>
  <c r="CC86" i="58"/>
  <c r="BV86" i="58"/>
  <c r="BO86" i="58"/>
  <c r="BH86" i="58"/>
  <c r="CJ63" i="58"/>
  <c r="CC63" i="58"/>
  <c r="BV63" i="58"/>
  <c r="BO63" i="58"/>
  <c r="BH63" i="58"/>
  <c r="CJ40" i="58"/>
  <c r="CC40" i="58"/>
  <c r="BV40" i="58"/>
  <c r="BO40" i="58"/>
  <c r="BH40" i="58"/>
  <c r="CJ17" i="58"/>
  <c r="CC17" i="58"/>
  <c r="BV17" i="58"/>
  <c r="BO17" i="58"/>
  <c r="BH17" i="58"/>
  <c r="CJ40" i="57"/>
  <c r="CC40" i="57"/>
  <c r="BV40" i="57"/>
  <c r="BO40" i="57"/>
  <c r="BH40" i="57"/>
  <c r="CJ17" i="57"/>
  <c r="CC17" i="57"/>
  <c r="BV17" i="57"/>
  <c r="BO17" i="57"/>
  <c r="BH17" i="57"/>
  <c r="CJ40" i="56"/>
  <c r="CC40" i="56"/>
  <c r="BV40" i="56"/>
  <c r="BO40" i="56"/>
  <c r="BH40" i="56"/>
  <c r="CJ17" i="56"/>
  <c r="CC17" i="56"/>
  <c r="BV17" i="56"/>
  <c r="BO17" i="56"/>
  <c r="BH17" i="56"/>
  <c r="AC11" i="24"/>
  <c r="AD11" i="24"/>
  <c r="AB11" i="24"/>
  <c r="H16" i="26"/>
  <c r="I16" i="26"/>
  <c r="H12" i="26"/>
  <c r="I12" i="26"/>
  <c r="H13" i="26"/>
  <c r="I13" i="26"/>
  <c r="H14" i="26"/>
  <c r="I14" i="26"/>
  <c r="H15" i="26"/>
  <c r="I15" i="26"/>
  <c r="CC7" i="58" l="1"/>
  <c r="AC10" i="24"/>
  <c r="AB10" i="24"/>
  <c r="AC9" i="24"/>
  <c r="AB9" i="24"/>
  <c r="AD9" i="24" s="1"/>
  <c r="AC8" i="24"/>
  <c r="AB8" i="24"/>
  <c r="AD8" i="24" s="1"/>
  <c r="AC7" i="24"/>
  <c r="AB7" i="24"/>
  <c r="AC6" i="24"/>
  <c r="AB6" i="24"/>
  <c r="H8" i="26"/>
  <c r="I8" i="26"/>
  <c r="H9" i="26"/>
  <c r="I9" i="26"/>
  <c r="H10" i="26"/>
  <c r="I10" i="26"/>
  <c r="H11" i="26"/>
  <c r="I11" i="26"/>
  <c r="I7" i="26"/>
  <c r="H7" i="26"/>
  <c r="AD10" i="24" l="1"/>
  <c r="AD6" i="24"/>
  <c r="AD7" i="24"/>
  <c r="L344" i="22" l="1"/>
  <c r="D344" i="22"/>
  <c r="D284" i="22"/>
  <c r="N214" i="22"/>
  <c r="M214" i="22"/>
  <c r="D139" i="22"/>
  <c r="N131" i="22"/>
  <c r="M111" i="22"/>
  <c r="F91" i="22"/>
  <c r="G68" i="22"/>
  <c r="F68" i="22"/>
  <c r="O48" i="22"/>
  <c r="D36" i="22"/>
  <c r="G28" i="22"/>
  <c r="O6" i="22"/>
  <c r="M6" i="22"/>
  <c r="F6" i="22"/>
  <c r="U1" i="22"/>
  <c r="H56" i="22" s="1"/>
  <c r="T1" i="22"/>
  <c r="O324" i="22" s="1"/>
  <c r="S1" i="22"/>
  <c r="N364" i="22" s="1"/>
  <c r="R1" i="22"/>
  <c r="E356" i="22" s="1"/>
  <c r="Q1" i="22"/>
  <c r="L336" i="22" s="1"/>
  <c r="E242" i="22" l="1"/>
  <c r="F28" i="22"/>
  <c r="D76" i="22"/>
  <c r="M139" i="22"/>
  <c r="O242" i="22"/>
  <c r="M91" i="22"/>
  <c r="F162" i="22"/>
  <c r="F48" i="22"/>
  <c r="F51" i="22" s="1"/>
  <c r="D99" i="22"/>
  <c r="M182" i="22"/>
  <c r="L304" i="22"/>
  <c r="E162" i="22"/>
  <c r="M276" i="22"/>
  <c r="M48" i="22"/>
  <c r="G111" i="22"/>
  <c r="F194" i="22"/>
  <c r="F196" i="22" s="1"/>
  <c r="F209" i="22" s="1"/>
  <c r="F316" i="22"/>
  <c r="D14" i="22"/>
  <c r="E36" i="22"/>
  <c r="D56" i="22"/>
  <c r="E76" i="22"/>
  <c r="E84" i="22" s="1"/>
  <c r="L99" i="22"/>
  <c r="F119" i="22"/>
  <c r="F127" i="22" s="1"/>
  <c r="F154" i="22"/>
  <c r="M174" i="22"/>
  <c r="D202" i="22"/>
  <c r="F234" i="22"/>
  <c r="N254" i="22"/>
  <c r="F296" i="22"/>
  <c r="F298" i="22" s="1"/>
  <c r="E324" i="22"/>
  <c r="E333" i="22" s="1"/>
  <c r="D364" i="22"/>
  <c r="D373" i="22" s="1"/>
  <c r="M14" i="22"/>
  <c r="O36" i="22"/>
  <c r="M56" i="22"/>
  <c r="O76" i="22"/>
  <c r="O99" i="22"/>
  <c r="F131" i="22"/>
  <c r="F135" i="22" s="1"/>
  <c r="M154" i="22"/>
  <c r="D182" i="22"/>
  <c r="D190" i="22" s="1"/>
  <c r="F202" i="22"/>
  <c r="F211" i="22" s="1"/>
  <c r="M234" i="22"/>
  <c r="L262" i="22"/>
  <c r="N296" i="22"/>
  <c r="M336" i="22"/>
  <c r="D6" i="22"/>
  <c r="D9" i="22" s="1"/>
  <c r="O14" i="22"/>
  <c r="D48" i="22"/>
  <c r="D50" i="22" s="1"/>
  <c r="O56" i="22"/>
  <c r="D91" i="22"/>
  <c r="F111" i="22"/>
  <c r="M131" i="22"/>
  <c r="D162" i="22"/>
  <c r="L182" i="22"/>
  <c r="F214" i="22"/>
  <c r="F215" i="22" s="1"/>
  <c r="F228" i="22" s="1"/>
  <c r="D242" i="22"/>
  <c r="D251" i="22" s="1"/>
  <c r="F276" i="22"/>
  <c r="D304" i="22"/>
  <c r="N336" i="22"/>
  <c r="N6" i="22"/>
  <c r="M28" i="22"/>
  <c r="N48" i="22"/>
  <c r="M68" i="22"/>
  <c r="N91" i="22"/>
  <c r="D119" i="22"/>
  <c r="D128" i="22" s="1"/>
  <c r="L139" i="22"/>
  <c r="D174" i="22"/>
  <c r="G194" i="22"/>
  <c r="D222" i="22"/>
  <c r="F254" i="22"/>
  <c r="F256" i="22" s="1"/>
  <c r="F269" i="22" s="1"/>
  <c r="E284" i="22"/>
  <c r="M316" i="22"/>
  <c r="F356" i="22"/>
  <c r="F359" i="22" s="1"/>
  <c r="F174" i="22"/>
  <c r="M194" i="22"/>
  <c r="L222" i="22"/>
  <c r="M254" i="22"/>
  <c r="O284" i="22"/>
  <c r="D324" i="22"/>
  <c r="D333" i="22" s="1"/>
  <c r="M356" i="22"/>
  <c r="E119" i="22"/>
  <c r="E127" i="22" s="1"/>
  <c r="L14" i="22"/>
  <c r="F36" i="22"/>
  <c r="L56" i="22"/>
  <c r="F76" i="22"/>
  <c r="M99" i="22"/>
  <c r="D131" i="22"/>
  <c r="D135" i="22" s="1"/>
  <c r="G154" i="22"/>
  <c r="N174" i="22"/>
  <c r="E202" i="22"/>
  <c r="G234" i="22"/>
  <c r="G237" i="22" s="1"/>
  <c r="D262" i="22"/>
  <c r="M296" i="22"/>
  <c r="F336" i="22"/>
  <c r="F337" i="22" s="1"/>
  <c r="F350" i="22" s="1"/>
  <c r="E364" i="22"/>
  <c r="E372" i="22" s="1"/>
  <c r="H65" i="22"/>
  <c r="H64" i="22"/>
  <c r="G235" i="22"/>
  <c r="G248" i="22" s="1"/>
  <c r="F112" i="22"/>
  <c r="F115" i="22"/>
  <c r="F113" i="22"/>
  <c r="F114" i="22"/>
  <c r="F7" i="22"/>
  <c r="F20" i="22" s="1"/>
  <c r="F8" i="22"/>
  <c r="F21" i="22" s="1"/>
  <c r="F9" i="22"/>
  <c r="F10" i="22"/>
  <c r="H36" i="22"/>
  <c r="D84" i="22"/>
  <c r="D85" i="22"/>
  <c r="G112" i="22"/>
  <c r="G115" i="22"/>
  <c r="G113" i="22"/>
  <c r="G114" i="22"/>
  <c r="G196" i="22"/>
  <c r="G209" i="22" s="1"/>
  <c r="G197" i="22"/>
  <c r="G195" i="22"/>
  <c r="G208" i="22" s="1"/>
  <c r="G198" i="22"/>
  <c r="H262" i="22"/>
  <c r="P284" i="22"/>
  <c r="G316" i="22"/>
  <c r="P119" i="22"/>
  <c r="P202" i="22"/>
  <c r="D8" i="22"/>
  <c r="D21" i="22" s="1"/>
  <c r="D10" i="22"/>
  <c r="F317" i="22"/>
  <c r="F330" i="22" s="1"/>
  <c r="F319" i="22"/>
  <c r="F320" i="22"/>
  <c r="F318" i="22"/>
  <c r="F331" i="22" s="1"/>
  <c r="D64" i="22"/>
  <c r="D65" i="22"/>
  <c r="E85" i="22"/>
  <c r="E251" i="22"/>
  <c r="E250" i="22"/>
  <c r="O364" i="22"/>
  <c r="P356" i="22"/>
  <c r="P316" i="22"/>
  <c r="P276" i="22"/>
  <c r="P234" i="22"/>
  <c r="P194" i="22"/>
  <c r="P154" i="22"/>
  <c r="P111" i="22"/>
  <c r="P68" i="22"/>
  <c r="P28" i="22"/>
  <c r="H364" i="22"/>
  <c r="H284" i="22"/>
  <c r="H162" i="22"/>
  <c r="H336" i="22"/>
  <c r="H296" i="22"/>
  <c r="H254" i="22"/>
  <c r="H214" i="22"/>
  <c r="H174" i="22"/>
  <c r="H131" i="22"/>
  <c r="H91" i="22"/>
  <c r="H48" i="22"/>
  <c r="H6" i="22"/>
  <c r="H202" i="22"/>
  <c r="P344" i="22"/>
  <c r="P304" i="22"/>
  <c r="P262" i="22"/>
  <c r="P222" i="22"/>
  <c r="P182" i="22"/>
  <c r="P139" i="22"/>
  <c r="P99" i="22"/>
  <c r="P56" i="22"/>
  <c r="P14" i="22"/>
  <c r="H324" i="22"/>
  <c r="H242" i="22"/>
  <c r="H119" i="22"/>
  <c r="P336" i="22"/>
  <c r="P296" i="22"/>
  <c r="P254" i="22"/>
  <c r="P214" i="22"/>
  <c r="P174" i="22"/>
  <c r="P131" i="22"/>
  <c r="P91" i="22"/>
  <c r="P48" i="22"/>
  <c r="P6" i="22"/>
  <c r="H356" i="22"/>
  <c r="H316" i="22"/>
  <c r="H276" i="22"/>
  <c r="H234" i="22"/>
  <c r="H194" i="22"/>
  <c r="H154" i="22"/>
  <c r="H111" i="22"/>
  <c r="H68" i="22"/>
  <c r="G70" i="22"/>
  <c r="G83" i="22" s="1"/>
  <c r="G71" i="22"/>
  <c r="G69" i="22"/>
  <c r="G82" i="22" s="1"/>
  <c r="G72" i="22"/>
  <c r="P162" i="22"/>
  <c r="P36" i="22"/>
  <c r="D210" i="22"/>
  <c r="D211" i="22"/>
  <c r="D332" i="22"/>
  <c r="H344" i="22"/>
  <c r="P364" i="22"/>
  <c r="E359" i="22"/>
  <c r="E357" i="22"/>
  <c r="E370" i="22" s="1"/>
  <c r="E360" i="22"/>
  <c r="E358" i="22"/>
  <c r="E371" i="22" s="1"/>
  <c r="H76" i="22"/>
  <c r="H99" i="22"/>
  <c r="E128" i="22"/>
  <c r="E210" i="22"/>
  <c r="E211" i="22"/>
  <c r="H222" i="22"/>
  <c r="P242" i="22"/>
  <c r="G276" i="22"/>
  <c r="E332" i="22"/>
  <c r="D22" i="22"/>
  <c r="D23" i="22"/>
  <c r="H139" i="22"/>
  <c r="H182" i="22"/>
  <c r="F358" i="22"/>
  <c r="F371" i="22" s="1"/>
  <c r="H28" i="22"/>
  <c r="G344" i="22"/>
  <c r="G304" i="22"/>
  <c r="G262" i="22"/>
  <c r="G222" i="22"/>
  <c r="G182" i="22"/>
  <c r="G139" i="22"/>
  <c r="G99" i="22"/>
  <c r="G56" i="22"/>
  <c r="G14" i="22"/>
  <c r="O182" i="22"/>
  <c r="O356" i="22"/>
  <c r="O316" i="22"/>
  <c r="O276" i="22"/>
  <c r="O234" i="22"/>
  <c r="O194" i="22"/>
  <c r="O154" i="22"/>
  <c r="O111" i="22"/>
  <c r="O68" i="22"/>
  <c r="O28" i="22"/>
  <c r="O344" i="22"/>
  <c r="O304" i="22"/>
  <c r="O262" i="22"/>
  <c r="O222" i="22"/>
  <c r="O139" i="22"/>
  <c r="G336" i="22"/>
  <c r="G296" i="22"/>
  <c r="G254" i="22"/>
  <c r="G214" i="22"/>
  <c r="G174" i="22"/>
  <c r="G131" i="22"/>
  <c r="G91" i="22"/>
  <c r="G48" i="22"/>
  <c r="G6" i="22"/>
  <c r="G364" i="22"/>
  <c r="G324" i="22"/>
  <c r="G284" i="22"/>
  <c r="G242" i="22"/>
  <c r="G202" i="22"/>
  <c r="G162" i="22"/>
  <c r="G119" i="22"/>
  <c r="G76" i="22"/>
  <c r="G36" i="22"/>
  <c r="O336" i="22"/>
  <c r="O296" i="22"/>
  <c r="O254" i="22"/>
  <c r="O214" i="22"/>
  <c r="O174" i="22"/>
  <c r="O131" i="22"/>
  <c r="O91" i="22"/>
  <c r="H14" i="22"/>
  <c r="F70" i="22"/>
  <c r="F83" i="22" s="1"/>
  <c r="F71" i="22"/>
  <c r="F69" i="22"/>
  <c r="F82" i="22" s="1"/>
  <c r="F72" i="22"/>
  <c r="P76" i="22"/>
  <c r="O119" i="22"/>
  <c r="O162" i="22"/>
  <c r="O202" i="22"/>
  <c r="F236" i="22"/>
  <c r="F249" i="22" s="1"/>
  <c r="F237" i="22"/>
  <c r="F238" i="22"/>
  <c r="F235" i="22"/>
  <c r="F248" i="22" s="1"/>
  <c r="H304" i="22"/>
  <c r="P324" i="22"/>
  <c r="G356" i="22"/>
  <c r="F84" i="22"/>
  <c r="F85" i="22"/>
  <c r="D177" i="22"/>
  <c r="D175" i="22"/>
  <c r="D178" i="22"/>
  <c r="D176" i="22"/>
  <c r="D214" i="22"/>
  <c r="M222" i="22"/>
  <c r="F242" i="22"/>
  <c r="D254" i="22"/>
  <c r="M262" i="22"/>
  <c r="F284" i="22"/>
  <c r="D296" i="22"/>
  <c r="M304" i="22"/>
  <c r="F324" i="22"/>
  <c r="D336" i="22"/>
  <c r="M344" i="22"/>
  <c r="F364" i="22"/>
  <c r="E6" i="22"/>
  <c r="N14" i="22"/>
  <c r="L28" i="22"/>
  <c r="E48" i="22"/>
  <c r="N56" i="22"/>
  <c r="L68" i="22"/>
  <c r="E91" i="22"/>
  <c r="N99" i="22"/>
  <c r="L111" i="22"/>
  <c r="E131" i="22"/>
  <c r="N139" i="22"/>
  <c r="L154" i="22"/>
  <c r="E174" i="22"/>
  <c r="N182" i="22"/>
  <c r="L194" i="22"/>
  <c r="E214" i="22"/>
  <c r="N222" i="22"/>
  <c r="L234" i="22"/>
  <c r="E254" i="22"/>
  <c r="N262" i="22"/>
  <c r="L276" i="22"/>
  <c r="E296" i="22"/>
  <c r="N304" i="22"/>
  <c r="L316" i="22"/>
  <c r="E336" i="22"/>
  <c r="N344" i="22"/>
  <c r="L356" i="22"/>
  <c r="D231" i="22"/>
  <c r="D230" i="22"/>
  <c r="E14" i="22"/>
  <c r="N28" i="22"/>
  <c r="L36" i="22"/>
  <c r="E56" i="22"/>
  <c r="N68" i="22"/>
  <c r="L76" i="22"/>
  <c r="E99" i="22"/>
  <c r="N111" i="22"/>
  <c r="L119" i="22"/>
  <c r="E139" i="22"/>
  <c r="N154" i="22"/>
  <c r="L162" i="22"/>
  <c r="E182" i="22"/>
  <c r="N194" i="22"/>
  <c r="L202" i="22"/>
  <c r="E222" i="22"/>
  <c r="N234" i="22"/>
  <c r="L242" i="22"/>
  <c r="E262" i="22"/>
  <c r="N276" i="22"/>
  <c r="L284" i="22"/>
  <c r="E304" i="22"/>
  <c r="N316" i="22"/>
  <c r="L324" i="22"/>
  <c r="E344" i="22"/>
  <c r="N356" i="22"/>
  <c r="L364" i="22"/>
  <c r="F133" i="22"/>
  <c r="F146" i="22" s="1"/>
  <c r="F134" i="22"/>
  <c r="F177" i="22"/>
  <c r="F175" i="22"/>
  <c r="F178" i="22"/>
  <c r="F176" i="22"/>
  <c r="F255" i="22"/>
  <c r="F268" i="22" s="1"/>
  <c r="F258" i="22"/>
  <c r="F297" i="22"/>
  <c r="F300" i="22"/>
  <c r="F338" i="22"/>
  <c r="F351" i="22" s="1"/>
  <c r="F339" i="22"/>
  <c r="F14" i="22"/>
  <c r="D28" i="22"/>
  <c r="M36" i="22"/>
  <c r="F56" i="22"/>
  <c r="D68" i="22"/>
  <c r="M76" i="22"/>
  <c r="F99" i="22"/>
  <c r="D111" i="22"/>
  <c r="M119" i="22"/>
  <c r="F139" i="22"/>
  <c r="D154" i="22"/>
  <c r="M162" i="22"/>
  <c r="F182" i="22"/>
  <c r="D194" i="22"/>
  <c r="M202" i="22"/>
  <c r="F222" i="22"/>
  <c r="D234" i="22"/>
  <c r="M242" i="22"/>
  <c r="F262" i="22"/>
  <c r="D276" i="22"/>
  <c r="M284" i="22"/>
  <c r="F304" i="22"/>
  <c r="D316" i="22"/>
  <c r="M324" i="22"/>
  <c r="F344" i="22"/>
  <c r="D356" i="22"/>
  <c r="M364" i="22"/>
  <c r="D148" i="22"/>
  <c r="D147" i="22"/>
  <c r="F217" i="22"/>
  <c r="D270" i="22"/>
  <c r="D271" i="22"/>
  <c r="D312" i="22"/>
  <c r="D313" i="22"/>
  <c r="D353" i="22"/>
  <c r="D352" i="22"/>
  <c r="L6" i="22"/>
  <c r="E28" i="22"/>
  <c r="N36" i="22"/>
  <c r="L48" i="22"/>
  <c r="E68" i="22"/>
  <c r="N76" i="22"/>
  <c r="L91" i="22"/>
  <c r="E111" i="22"/>
  <c r="N119" i="22"/>
  <c r="L131" i="22"/>
  <c r="E154" i="22"/>
  <c r="N162" i="22"/>
  <c r="L174" i="22"/>
  <c r="E194" i="22"/>
  <c r="N202" i="22"/>
  <c r="L214" i="22"/>
  <c r="E234" i="22"/>
  <c r="N242" i="22"/>
  <c r="L254" i="22"/>
  <c r="E276" i="22"/>
  <c r="N284" i="22"/>
  <c r="L296" i="22"/>
  <c r="E316" i="22"/>
  <c r="N324" i="22"/>
  <c r="CC76" i="59"/>
  <c r="AG78" i="59"/>
  <c r="AG76" i="59"/>
  <c r="CC53" i="59"/>
  <c r="AG55" i="59"/>
  <c r="AG53" i="59"/>
  <c r="CC30" i="59"/>
  <c r="AG32" i="59"/>
  <c r="AG30" i="59"/>
  <c r="CC7" i="59"/>
  <c r="AG9" i="59"/>
  <c r="AG7" i="59"/>
  <c r="CC99" i="58"/>
  <c r="AG101" i="58"/>
  <c r="AG99" i="58"/>
  <c r="CC76" i="58"/>
  <c r="AG78" i="58"/>
  <c r="AG76" i="58"/>
  <c r="CC53" i="58"/>
  <c r="AG55" i="58"/>
  <c r="AG53" i="58"/>
  <c r="CC30" i="58"/>
  <c r="AG32" i="58"/>
  <c r="AG30" i="58"/>
  <c r="AG9" i="58"/>
  <c r="AG7" i="58"/>
  <c r="CC30" i="57"/>
  <c r="AG32" i="57"/>
  <c r="AG30" i="57"/>
  <c r="CC7" i="57"/>
  <c r="AG9" i="57"/>
  <c r="AG7" i="57"/>
  <c r="AG32" i="56"/>
  <c r="AG9" i="56"/>
  <c r="CC30" i="56"/>
  <c r="AG30" i="56"/>
  <c r="CC7" i="56"/>
  <c r="AG7" i="56"/>
  <c r="CC28" i="54"/>
  <c r="AG28" i="54"/>
  <c r="AG26" i="54"/>
  <c r="CC28" i="53"/>
  <c r="AG28" i="53"/>
  <c r="AG26" i="53"/>
  <c r="CC28" i="52"/>
  <c r="AG28" i="52"/>
  <c r="AG26" i="52"/>
  <c r="CC28" i="51"/>
  <c r="AG28" i="51"/>
  <c r="AG26" i="51"/>
  <c r="CC6" i="54"/>
  <c r="AG6" i="54"/>
  <c r="CC6" i="53"/>
  <c r="AG6" i="53"/>
  <c r="CC6" i="52"/>
  <c r="AG6" i="52"/>
  <c r="CC6" i="51"/>
  <c r="AG6" i="51"/>
  <c r="CC28" i="50"/>
  <c r="AG28" i="50"/>
  <c r="AG26" i="50"/>
  <c r="CC6" i="50"/>
  <c r="AG6" i="50"/>
  <c r="F360" i="22" l="1"/>
  <c r="D7" i="22"/>
  <c r="D20" i="22" s="1"/>
  <c r="F357" i="22"/>
  <c r="F370" i="22" s="1"/>
  <c r="F299" i="22"/>
  <c r="D134" i="22"/>
  <c r="F49" i="22"/>
  <c r="F62" i="22" s="1"/>
  <c r="F195" i="22"/>
  <c r="F208" i="22" s="1"/>
  <c r="G236" i="22"/>
  <c r="G249" i="22" s="1"/>
  <c r="F198" i="22"/>
  <c r="F216" i="22"/>
  <c r="F229" i="22" s="1"/>
  <c r="D133" i="22"/>
  <c r="D146" i="22" s="1"/>
  <c r="F50" i="22"/>
  <c r="F63" i="22" s="1"/>
  <c r="D127" i="22"/>
  <c r="F197" i="22"/>
  <c r="E373" i="22"/>
  <c r="G238" i="22"/>
  <c r="F52" i="22"/>
  <c r="F32" i="22" s="1"/>
  <c r="F218" i="22"/>
  <c r="F340" i="22"/>
  <c r="F257" i="22"/>
  <c r="F132" i="22"/>
  <c r="F145" i="22" s="1"/>
  <c r="F210" i="22"/>
  <c r="D132" i="22"/>
  <c r="D145" i="22" s="1"/>
  <c r="D45" i="22"/>
  <c r="D44" i="22"/>
  <c r="D372" i="22"/>
  <c r="D292" i="22" s="1"/>
  <c r="D191" i="22"/>
  <c r="D171" i="22" s="1"/>
  <c r="D52" i="22"/>
  <c r="D293" i="22"/>
  <c r="D51" i="22"/>
  <c r="D49" i="22"/>
  <c r="D62" i="22" s="1"/>
  <c r="F128" i="22"/>
  <c r="D250" i="22"/>
  <c r="D170" i="22" s="1"/>
  <c r="E300" i="22"/>
  <c r="E298" i="22"/>
  <c r="E299" i="22"/>
  <c r="E297" i="22"/>
  <c r="D337" i="22"/>
  <c r="D350" i="22" s="1"/>
  <c r="D340" i="22"/>
  <c r="D338" i="22"/>
  <c r="D351" i="22" s="1"/>
  <c r="D339" i="22"/>
  <c r="G357" i="22"/>
  <c r="G370" i="22" s="1"/>
  <c r="G360" i="22"/>
  <c r="G358" i="22"/>
  <c r="G371" i="22" s="1"/>
  <c r="G359" i="22"/>
  <c r="G23" i="22"/>
  <c r="G22" i="22"/>
  <c r="G317" i="22"/>
  <c r="G330" i="22" s="1"/>
  <c r="G320" i="22"/>
  <c r="G318" i="22"/>
  <c r="G331" i="22" s="1"/>
  <c r="G319" i="22"/>
  <c r="E319" i="22"/>
  <c r="E317" i="22"/>
  <c r="E330" i="22" s="1"/>
  <c r="E320" i="22"/>
  <c r="E318" i="22"/>
  <c r="E331" i="22" s="1"/>
  <c r="F312" i="22"/>
  <c r="F313" i="22"/>
  <c r="D198" i="22"/>
  <c r="D196" i="22"/>
  <c r="D209" i="22" s="1"/>
  <c r="D195" i="22"/>
  <c r="D208" i="22" s="1"/>
  <c r="D197" i="22"/>
  <c r="E190" i="22"/>
  <c r="E191" i="22"/>
  <c r="E51" i="22"/>
  <c r="E49" i="22"/>
  <c r="E52" i="22"/>
  <c r="E50" i="22"/>
  <c r="H312" i="22"/>
  <c r="H313" i="22"/>
  <c r="H191" i="22"/>
  <c r="H190" i="22"/>
  <c r="H230" i="22"/>
  <c r="H231" i="22"/>
  <c r="H352" i="22"/>
  <c r="H353" i="22"/>
  <c r="H197" i="22"/>
  <c r="H195" i="22"/>
  <c r="H208" i="22" s="1"/>
  <c r="H198" i="22"/>
  <c r="H196" i="22"/>
  <c r="H209" i="22" s="1"/>
  <c r="H332" i="22"/>
  <c r="H333" i="22"/>
  <c r="H218" i="22"/>
  <c r="H215" i="22"/>
  <c r="H228" i="22" s="1"/>
  <c r="H216" i="22"/>
  <c r="H229" i="22" s="1"/>
  <c r="H217" i="22"/>
  <c r="F125" i="22"/>
  <c r="G339" i="22"/>
  <c r="G338" i="22"/>
  <c r="G351" i="22" s="1"/>
  <c r="G337" i="22"/>
  <c r="G350" i="22" s="1"/>
  <c r="G340" i="22"/>
  <c r="H250" i="22"/>
  <c r="H251" i="22"/>
  <c r="H178" i="22"/>
  <c r="H176" i="22"/>
  <c r="H175" i="22"/>
  <c r="H177" i="22"/>
  <c r="E196" i="22"/>
  <c r="E209" i="22" s="1"/>
  <c r="E197" i="22"/>
  <c r="E195" i="22"/>
  <c r="E208" i="22" s="1"/>
  <c r="E198" i="22"/>
  <c r="F191" i="22"/>
  <c r="F190" i="22"/>
  <c r="D70" i="22"/>
  <c r="D83" i="22" s="1"/>
  <c r="D69" i="22"/>
  <c r="D82" i="22" s="1"/>
  <c r="D71" i="22"/>
  <c r="D72" i="22"/>
  <c r="E65" i="22"/>
  <c r="E45" i="22" s="1"/>
  <c r="E64" i="22"/>
  <c r="E44" i="22" s="1"/>
  <c r="E257" i="22"/>
  <c r="E258" i="22"/>
  <c r="E255" i="22"/>
  <c r="E268" i="22" s="1"/>
  <c r="E256" i="22"/>
  <c r="E269" i="22" s="1"/>
  <c r="D300" i="22"/>
  <c r="D298" i="22"/>
  <c r="D299" i="22"/>
  <c r="D297" i="22"/>
  <c r="G210" i="22"/>
  <c r="G211" i="22"/>
  <c r="G133" i="22"/>
  <c r="G146" i="22" s="1"/>
  <c r="G134" i="22"/>
  <c r="G94" i="22" s="1"/>
  <c r="G132" i="22"/>
  <c r="G145" i="22" s="1"/>
  <c r="G135" i="22"/>
  <c r="G95" i="22" s="1"/>
  <c r="G147" i="22"/>
  <c r="G148" i="22"/>
  <c r="H148" i="22"/>
  <c r="H147" i="22"/>
  <c r="H237" i="22"/>
  <c r="H235" i="22"/>
  <c r="H248" i="22" s="1"/>
  <c r="H238" i="22"/>
  <c r="H236" i="22"/>
  <c r="H249" i="22" s="1"/>
  <c r="H258" i="22"/>
  <c r="H255" i="22"/>
  <c r="H268" i="22" s="1"/>
  <c r="H256" i="22"/>
  <c r="H269" i="22" s="1"/>
  <c r="H257" i="22"/>
  <c r="D18" i="22"/>
  <c r="H271" i="22"/>
  <c r="H270" i="22"/>
  <c r="G126" i="22"/>
  <c r="G84" i="22"/>
  <c r="G85" i="22"/>
  <c r="E114" i="22"/>
  <c r="E115" i="22"/>
  <c r="E112" i="22"/>
  <c r="E113" i="22"/>
  <c r="E177" i="22"/>
  <c r="E175" i="22"/>
  <c r="E178" i="22"/>
  <c r="E176" i="22"/>
  <c r="F333" i="22"/>
  <c r="F332" i="22"/>
  <c r="G127" i="22"/>
  <c r="G128" i="22"/>
  <c r="G65" i="22"/>
  <c r="G64" i="22"/>
  <c r="F95" i="22"/>
  <c r="E70" i="22"/>
  <c r="E83" i="22" s="1"/>
  <c r="E69" i="22"/>
  <c r="E82" i="22" s="1"/>
  <c r="E71" i="22"/>
  <c r="E72" i="22"/>
  <c r="F65" i="22"/>
  <c r="F45" i="22" s="1"/>
  <c r="F64" i="22"/>
  <c r="F44" i="22" s="1"/>
  <c r="F280" i="22"/>
  <c r="F189" i="22"/>
  <c r="E270" i="22"/>
  <c r="E271" i="22"/>
  <c r="E132" i="22"/>
  <c r="E145" i="22" s="1"/>
  <c r="E133" i="22"/>
  <c r="E146" i="22" s="1"/>
  <c r="E135" i="22"/>
  <c r="E134" i="22"/>
  <c r="D189" i="22"/>
  <c r="G250" i="22"/>
  <c r="G251" i="22"/>
  <c r="G175" i="22"/>
  <c r="G176" i="22"/>
  <c r="G178" i="22"/>
  <c r="G177" i="22"/>
  <c r="G191" i="22"/>
  <c r="G190" i="22"/>
  <c r="F31" i="22"/>
  <c r="D63" i="22"/>
  <c r="H210" i="22"/>
  <c r="H211" i="22"/>
  <c r="H299" i="22"/>
  <c r="H297" i="22"/>
  <c r="H300" i="22"/>
  <c r="H298" i="22"/>
  <c r="G7" i="22"/>
  <c r="G20" i="22" s="1"/>
  <c r="G8" i="22"/>
  <c r="G21" i="22" s="1"/>
  <c r="G10" i="22"/>
  <c r="G9" i="22"/>
  <c r="E312" i="22"/>
  <c r="E313" i="22"/>
  <c r="D217" i="22"/>
  <c r="D215" i="22"/>
  <c r="D228" i="22" s="1"/>
  <c r="D218" i="22"/>
  <c r="D216" i="22"/>
  <c r="D229" i="22" s="1"/>
  <c r="G49" i="22"/>
  <c r="G51" i="22"/>
  <c r="G31" i="22" s="1"/>
  <c r="G52" i="22"/>
  <c r="G32" i="22" s="1"/>
  <c r="G50" i="22"/>
  <c r="F270" i="22"/>
  <c r="F271" i="22"/>
  <c r="F277" i="22"/>
  <c r="F290" i="22" s="1"/>
  <c r="F310" i="22"/>
  <c r="E148" i="22"/>
  <c r="E108" i="22" s="1"/>
  <c r="E147" i="22"/>
  <c r="E107" i="22" s="1"/>
  <c r="E338" i="22"/>
  <c r="E351" i="22" s="1"/>
  <c r="E339" i="22"/>
  <c r="E337" i="22"/>
  <c r="E350" i="22" s="1"/>
  <c r="E340" i="22"/>
  <c r="E8" i="22"/>
  <c r="E21" i="22" s="1"/>
  <c r="E7" i="22"/>
  <c r="E20" i="22" s="1"/>
  <c r="E9" i="22"/>
  <c r="E10" i="22"/>
  <c r="G215" i="22"/>
  <c r="G228" i="22" s="1"/>
  <c r="G218" i="22"/>
  <c r="G216" i="22"/>
  <c r="G229" i="22" s="1"/>
  <c r="G217" i="22"/>
  <c r="G230" i="22"/>
  <c r="G231" i="22"/>
  <c r="H320" i="22"/>
  <c r="H318" i="22"/>
  <c r="H331" i="22" s="1"/>
  <c r="H317" i="22"/>
  <c r="H330" i="22" s="1"/>
  <c r="H319" i="22"/>
  <c r="H7" i="22"/>
  <c r="H20" i="22" s="1"/>
  <c r="H8" i="22"/>
  <c r="H21" i="22" s="1"/>
  <c r="H10" i="22"/>
  <c r="H9" i="22"/>
  <c r="H339" i="22"/>
  <c r="H337" i="22"/>
  <c r="H350" i="22" s="1"/>
  <c r="H340" i="22"/>
  <c r="H338" i="22"/>
  <c r="H351" i="22" s="1"/>
  <c r="G125" i="22"/>
  <c r="F230" i="22"/>
  <c r="F231" i="22"/>
  <c r="G352" i="22"/>
  <c r="G353" i="22"/>
  <c r="D317" i="22"/>
  <c r="D330" i="22" s="1"/>
  <c r="D319" i="22"/>
  <c r="D320" i="22"/>
  <c r="D318" i="22"/>
  <c r="D331" i="22" s="1"/>
  <c r="D359" i="22"/>
  <c r="D357" i="22"/>
  <c r="D370" i="22" s="1"/>
  <c r="D360" i="22"/>
  <c r="D358" i="22"/>
  <c r="D371" i="22" s="1"/>
  <c r="F148" i="22"/>
  <c r="F108" i="22" s="1"/>
  <c r="F147" i="22"/>
  <c r="F107" i="22" s="1"/>
  <c r="F279" i="22"/>
  <c r="F188" i="22"/>
  <c r="E353" i="22"/>
  <c r="E352" i="22"/>
  <c r="E22" i="22"/>
  <c r="E23" i="22"/>
  <c r="E217" i="22"/>
  <c r="E218" i="22"/>
  <c r="E215" i="22"/>
  <c r="E228" i="22" s="1"/>
  <c r="E216" i="22"/>
  <c r="E229" i="22" s="1"/>
  <c r="F373" i="22"/>
  <c r="F372" i="22"/>
  <c r="D255" i="22"/>
  <c r="D268" i="22" s="1"/>
  <c r="D257" i="22"/>
  <c r="D258" i="22"/>
  <c r="D256" i="22"/>
  <c r="D269" i="22" s="1"/>
  <c r="D188" i="22"/>
  <c r="G332" i="22"/>
  <c r="G333" i="22"/>
  <c r="G255" i="22"/>
  <c r="G268" i="22" s="1"/>
  <c r="G258" i="22"/>
  <c r="G256" i="22"/>
  <c r="G269" i="22" s="1"/>
  <c r="G257" i="22"/>
  <c r="G271" i="22"/>
  <c r="G270" i="22"/>
  <c r="H357" i="22"/>
  <c r="H370" i="22" s="1"/>
  <c r="H360" i="22"/>
  <c r="H358" i="22"/>
  <c r="H371" i="22" s="1"/>
  <c r="H359" i="22"/>
  <c r="H49" i="22"/>
  <c r="H51" i="22"/>
  <c r="H52" i="22"/>
  <c r="H50" i="22"/>
  <c r="F353" i="22"/>
  <c r="F352" i="22"/>
  <c r="D238" i="22"/>
  <c r="D236" i="22"/>
  <c r="D249" i="22" s="1"/>
  <c r="D235" i="22"/>
  <c r="D248" i="22" s="1"/>
  <c r="D237" i="22"/>
  <c r="F22" i="22"/>
  <c r="F23" i="22"/>
  <c r="F278" i="22"/>
  <c r="F291" i="22" s="1"/>
  <c r="F311" i="22"/>
  <c r="E231" i="22"/>
  <c r="E230" i="22"/>
  <c r="F251" i="22"/>
  <c r="F250" i="22"/>
  <c r="H23" i="22"/>
  <c r="H22" i="22"/>
  <c r="G373" i="22"/>
  <c r="G372" i="22"/>
  <c r="G299" i="22"/>
  <c r="G298" i="22"/>
  <c r="G297" i="22"/>
  <c r="G300" i="22"/>
  <c r="G312" i="22"/>
  <c r="G313" i="22"/>
  <c r="D107" i="22"/>
  <c r="H71" i="22"/>
  <c r="H69" i="22"/>
  <c r="H82" i="22" s="1"/>
  <c r="H72" i="22"/>
  <c r="H70" i="22"/>
  <c r="H83" i="22" s="1"/>
  <c r="F94" i="22"/>
  <c r="E236" i="22"/>
  <c r="E249" i="22" s="1"/>
  <c r="E238" i="22"/>
  <c r="E237" i="22"/>
  <c r="E235" i="22"/>
  <c r="E248" i="22" s="1"/>
  <c r="D114" i="22"/>
  <c r="D112" i="22"/>
  <c r="D113" i="22"/>
  <c r="D115" i="22"/>
  <c r="D95" i="22" s="1"/>
  <c r="H85" i="22"/>
  <c r="H45" i="22" s="1"/>
  <c r="H84" i="22"/>
  <c r="H44" i="22" s="1"/>
  <c r="D108" i="22"/>
  <c r="H115" i="22"/>
  <c r="H113" i="22"/>
  <c r="H114" i="22"/>
  <c r="H112" i="22"/>
  <c r="H127" i="22"/>
  <c r="H128" i="22"/>
  <c r="H134" i="22"/>
  <c r="H132" i="22"/>
  <c r="H145" i="22" s="1"/>
  <c r="H135" i="22"/>
  <c r="H133" i="22"/>
  <c r="H146" i="22" s="1"/>
  <c r="H373" i="22"/>
  <c r="H372" i="22"/>
  <c r="F93" i="22"/>
  <c r="F106" i="22" s="1"/>
  <c r="F126" i="22"/>
  <c r="F157" i="22" l="1"/>
  <c r="F158" i="22"/>
  <c r="D32" i="22"/>
  <c r="F156" i="22"/>
  <c r="F169" i="22" s="1"/>
  <c r="F29" i="22"/>
  <c r="F42" i="22" s="1"/>
  <c r="D94" i="22"/>
  <c r="G279" i="22"/>
  <c r="F92" i="22"/>
  <c r="F96" i="22" s="1"/>
  <c r="H94" i="22"/>
  <c r="F30" i="22"/>
  <c r="F43" i="22" s="1"/>
  <c r="F155" i="22"/>
  <c r="F168" i="22" s="1"/>
  <c r="D289" i="22"/>
  <c r="G44" i="22"/>
  <c r="D157" i="22"/>
  <c r="D31" i="22"/>
  <c r="G280" i="22"/>
  <c r="H107" i="22"/>
  <c r="G108" i="22"/>
  <c r="F104" i="22"/>
  <c r="H171" i="22"/>
  <c r="E31" i="22"/>
  <c r="D155" i="22"/>
  <c r="D168" i="22" s="1"/>
  <c r="G92" i="22"/>
  <c r="G105" i="22" s="1"/>
  <c r="E94" i="22"/>
  <c r="G157" i="22"/>
  <c r="D158" i="22"/>
  <c r="G45" i="22"/>
  <c r="H93" i="22"/>
  <c r="H106" i="22" s="1"/>
  <c r="H126" i="22"/>
  <c r="G311" i="22"/>
  <c r="G278" i="22"/>
  <c r="G291" i="22" s="1"/>
  <c r="H279" i="22"/>
  <c r="D280" i="22"/>
  <c r="F293" i="22"/>
  <c r="F287" i="22" s="1"/>
  <c r="H31" i="22"/>
  <c r="E189" i="22"/>
  <c r="E156" i="22"/>
  <c r="E169" i="22" s="1"/>
  <c r="H95" i="22"/>
  <c r="H62" i="22"/>
  <c r="H29" i="22"/>
  <c r="H42" i="22" s="1"/>
  <c r="G29" i="22"/>
  <c r="G42" i="22" s="1"/>
  <c r="G62" i="22"/>
  <c r="G158" i="22"/>
  <c r="E158" i="22"/>
  <c r="H157" i="22"/>
  <c r="D167" i="22"/>
  <c r="F292" i="22"/>
  <c r="F286" i="22" s="1"/>
  <c r="G156" i="22"/>
  <c r="G169" i="22" s="1"/>
  <c r="G189" i="22"/>
  <c r="E171" i="22"/>
  <c r="D104" i="22"/>
  <c r="F288" i="22"/>
  <c r="D30" i="22"/>
  <c r="D43" i="22" s="1"/>
  <c r="G155" i="22"/>
  <c r="G168" i="22" s="1"/>
  <c r="G188" i="22"/>
  <c r="E157" i="22"/>
  <c r="F170" i="22"/>
  <c r="H156" i="22"/>
  <c r="H169" i="22" s="1"/>
  <c r="H189" i="22"/>
  <c r="H293" i="22"/>
  <c r="E170" i="22"/>
  <c r="H155" i="22"/>
  <c r="H168" i="22" s="1"/>
  <c r="H188" i="22"/>
  <c r="H108" i="22"/>
  <c r="G293" i="22"/>
  <c r="G93" i="22"/>
  <c r="G106" i="22" s="1"/>
  <c r="F171" i="22"/>
  <c r="H158" i="22"/>
  <c r="D29" i="22"/>
  <c r="D42" i="22" s="1"/>
  <c r="H292" i="22"/>
  <c r="E310" i="22"/>
  <c r="E277" i="22"/>
  <c r="E290" i="22" s="1"/>
  <c r="E155" i="22"/>
  <c r="E168" i="22" s="1"/>
  <c r="E188" i="22"/>
  <c r="F102" i="22"/>
  <c r="G292" i="22"/>
  <c r="H311" i="22"/>
  <c r="H278" i="22"/>
  <c r="H291" i="22" s="1"/>
  <c r="G107" i="22"/>
  <c r="E93" i="22"/>
  <c r="E106" i="22" s="1"/>
  <c r="E102" i="22" s="1"/>
  <c r="E126" i="22"/>
  <c r="D310" i="22"/>
  <c r="D277" i="22"/>
  <c r="D290" i="22" s="1"/>
  <c r="E63" i="22"/>
  <c r="E30" i="22"/>
  <c r="E43" i="22" s="1"/>
  <c r="E279" i="22"/>
  <c r="H92" i="22"/>
  <c r="H125" i="22"/>
  <c r="H121" i="22" s="1"/>
  <c r="D93" i="22"/>
  <c r="D106" i="22" s="1"/>
  <c r="D102" i="22" s="1"/>
  <c r="D126" i="22"/>
  <c r="H30" i="22"/>
  <c r="H43" i="22" s="1"/>
  <c r="H63" i="22"/>
  <c r="E104" i="22"/>
  <c r="G63" i="22"/>
  <c r="G30" i="22"/>
  <c r="G43" i="22" s="1"/>
  <c r="E293" i="22"/>
  <c r="H280" i="22"/>
  <c r="G170" i="22"/>
  <c r="E125" i="22"/>
  <c r="E92" i="22"/>
  <c r="D279" i="22"/>
  <c r="E32" i="22"/>
  <c r="E278" i="22"/>
  <c r="E291" i="22" s="1"/>
  <c r="E311" i="22"/>
  <c r="D92" i="22"/>
  <c r="D125" i="22"/>
  <c r="G277" i="22"/>
  <c r="G290" i="22" s="1"/>
  <c r="G310" i="22"/>
  <c r="H32" i="22"/>
  <c r="E292" i="22"/>
  <c r="H277" i="22"/>
  <c r="H290" i="22" s="1"/>
  <c r="H310" i="22"/>
  <c r="G171" i="22"/>
  <c r="D156" i="22"/>
  <c r="D169" i="22" s="1"/>
  <c r="D165" i="22" s="1"/>
  <c r="E95" i="22"/>
  <c r="D311" i="22"/>
  <c r="D278" i="22"/>
  <c r="D291" i="22" s="1"/>
  <c r="D287" i="22" s="1"/>
  <c r="H170" i="22"/>
  <c r="E62" i="22"/>
  <c r="E29" i="22"/>
  <c r="E42" i="22" s="1"/>
  <c r="E280" i="22"/>
  <c r="Y41" i="53"/>
  <c r="Y41" i="54"/>
  <c r="Y41" i="52"/>
  <c r="AM41" i="53"/>
  <c r="AM41" i="54"/>
  <c r="AM41" i="52"/>
  <c r="BA41" i="50"/>
  <c r="BA41" i="53"/>
  <c r="BA41" i="54"/>
  <c r="BA41" i="52"/>
  <c r="BO41" i="54"/>
  <c r="BO41" i="52"/>
  <c r="BO41" i="53"/>
  <c r="CC41" i="54"/>
  <c r="CC41" i="52"/>
  <c r="CC41" i="53"/>
  <c r="BO41" i="50"/>
  <c r="BO41" i="51"/>
  <c r="CC41" i="51"/>
  <c r="CC41" i="50"/>
  <c r="Y41" i="51"/>
  <c r="Y41" i="50"/>
  <c r="AM41" i="50"/>
  <c r="AM41" i="51"/>
  <c r="BA41" i="51"/>
  <c r="F165" i="22" l="1"/>
  <c r="F166" i="22"/>
  <c r="F105" i="22"/>
  <c r="F101" i="22" s="1"/>
  <c r="G104" i="22"/>
  <c r="G102" i="22"/>
  <c r="H104" i="22"/>
  <c r="E289" i="22"/>
  <c r="H289" i="22"/>
  <c r="F167" i="22"/>
  <c r="E167" i="22"/>
  <c r="G96" i="22"/>
  <c r="H167" i="22"/>
  <c r="H165" i="22"/>
  <c r="E96" i="22"/>
  <c r="E105" i="22"/>
  <c r="G286" i="22"/>
  <c r="G288" i="22"/>
  <c r="D288" i="22"/>
  <c r="D285" i="22" s="1"/>
  <c r="D286" i="22"/>
  <c r="G289" i="22"/>
  <c r="D40" i="22"/>
  <c r="D38" i="22"/>
  <c r="G165" i="22"/>
  <c r="H102" i="22"/>
  <c r="G167" i="22"/>
  <c r="F103" i="22"/>
  <c r="F100" i="22" s="1"/>
  <c r="H164" i="22"/>
  <c r="H166" i="22"/>
  <c r="G166" i="22"/>
  <c r="G164" i="22"/>
  <c r="F289" i="22"/>
  <c r="F285" i="22" s="1"/>
  <c r="G103" i="22"/>
  <c r="G100" i="22" s="1"/>
  <c r="G101" i="22"/>
  <c r="D96" i="22"/>
  <c r="D105" i="22"/>
  <c r="H286" i="22"/>
  <c r="H288" i="22"/>
  <c r="E165" i="22"/>
  <c r="D164" i="22"/>
  <c r="D166" i="22"/>
  <c r="D163" i="22" s="1"/>
  <c r="E287" i="22"/>
  <c r="H96" i="22"/>
  <c r="H105" i="22"/>
  <c r="E166" i="22"/>
  <c r="E164" i="22"/>
  <c r="D159" i="22"/>
  <c r="F164" i="22"/>
  <c r="H287" i="22"/>
  <c r="E288" i="22"/>
  <c r="E286" i="22"/>
  <c r="G287" i="22"/>
  <c r="BO94" i="59"/>
  <c r="BV94" i="59"/>
  <c r="CC94" i="59"/>
  <c r="CJ94" i="59"/>
  <c r="BO95" i="59"/>
  <c r="BV95" i="59"/>
  <c r="CC95" i="59"/>
  <c r="CJ95" i="59"/>
  <c r="BH95" i="59"/>
  <c r="BH94" i="59"/>
  <c r="BO71" i="59"/>
  <c r="BV71" i="59"/>
  <c r="CC71" i="59"/>
  <c r="CJ71" i="59"/>
  <c r="BO72" i="59"/>
  <c r="BV72" i="59"/>
  <c r="CC72" i="59"/>
  <c r="CJ72" i="59"/>
  <c r="BH72" i="59"/>
  <c r="BH71" i="59"/>
  <c r="BO48" i="59"/>
  <c r="BV48" i="59"/>
  <c r="CC48" i="59"/>
  <c r="CJ48" i="59"/>
  <c r="BO49" i="59"/>
  <c r="BV49" i="59"/>
  <c r="CC49" i="59"/>
  <c r="CJ49" i="59"/>
  <c r="BH49" i="59"/>
  <c r="BH48" i="59"/>
  <c r="BO25" i="59"/>
  <c r="BV25" i="59"/>
  <c r="CC25" i="59"/>
  <c r="CJ25" i="59"/>
  <c r="BO26" i="59"/>
  <c r="BV26" i="59"/>
  <c r="CC26" i="59"/>
  <c r="CJ26" i="59"/>
  <c r="BH26" i="59"/>
  <c r="BH25" i="59"/>
  <c r="BO117" i="58"/>
  <c r="BV117" i="58"/>
  <c r="CC117" i="58"/>
  <c r="CJ117" i="58"/>
  <c r="BO118" i="58"/>
  <c r="BV118" i="58"/>
  <c r="CC118" i="58"/>
  <c r="CJ118" i="58"/>
  <c r="BH118" i="58"/>
  <c r="BH117" i="58"/>
  <c r="BO94" i="58"/>
  <c r="BV94" i="58"/>
  <c r="CC94" i="58"/>
  <c r="CJ94" i="58"/>
  <c r="BO95" i="58"/>
  <c r="BV95" i="58"/>
  <c r="CC95" i="58"/>
  <c r="CJ95" i="58"/>
  <c r="BH95" i="58"/>
  <c r="BH94" i="58"/>
  <c r="BO71" i="58"/>
  <c r="BV71" i="58"/>
  <c r="CC71" i="58"/>
  <c r="CJ71" i="58"/>
  <c r="BO72" i="58"/>
  <c r="BV72" i="58"/>
  <c r="CC72" i="58"/>
  <c r="CJ72" i="58"/>
  <c r="BH72" i="58"/>
  <c r="BH71" i="58"/>
  <c r="BO48" i="58"/>
  <c r="BV48" i="58"/>
  <c r="CC48" i="58"/>
  <c r="CJ48" i="58"/>
  <c r="BO49" i="58"/>
  <c r="BV49" i="58"/>
  <c r="CC49" i="58"/>
  <c r="CJ49" i="58"/>
  <c r="BH49" i="58"/>
  <c r="BH48" i="58"/>
  <c r="BO25" i="58"/>
  <c r="BV25" i="58"/>
  <c r="CC25" i="58"/>
  <c r="CJ25" i="58"/>
  <c r="BO26" i="58"/>
  <c r="BV26" i="58"/>
  <c r="CC26" i="58"/>
  <c r="CJ26" i="58"/>
  <c r="BH26" i="58"/>
  <c r="BH25" i="58"/>
  <c r="BO48" i="57"/>
  <c r="BV48" i="57"/>
  <c r="CC48" i="57"/>
  <c r="CJ48" i="57"/>
  <c r="BO49" i="57"/>
  <c r="BV49" i="57"/>
  <c r="CC49" i="57"/>
  <c r="CJ49" i="57"/>
  <c r="BH49" i="57"/>
  <c r="BH48" i="57"/>
  <c r="BO25" i="57"/>
  <c r="BV25" i="57"/>
  <c r="CC25" i="57"/>
  <c r="CJ25" i="57"/>
  <c r="BO26" i="57"/>
  <c r="BV26" i="57"/>
  <c r="CC26" i="57"/>
  <c r="CJ26" i="57"/>
  <c r="BH26" i="57"/>
  <c r="BH25" i="57"/>
  <c r="BO48" i="56"/>
  <c r="BV48" i="56"/>
  <c r="CC48" i="56"/>
  <c r="CJ48" i="56"/>
  <c r="BO49" i="56"/>
  <c r="BV49" i="56"/>
  <c r="CC49" i="56"/>
  <c r="CJ49" i="56"/>
  <c r="BH49" i="56"/>
  <c r="BH48" i="56"/>
  <c r="BO25" i="56"/>
  <c r="BV25" i="56"/>
  <c r="CC25" i="56"/>
  <c r="CJ25" i="56"/>
  <c r="BO26" i="56"/>
  <c r="BV26" i="56"/>
  <c r="CC26" i="56"/>
  <c r="CJ26" i="56"/>
  <c r="BH26" i="56"/>
  <c r="BH25" i="56"/>
  <c r="G369" i="22"/>
  <c r="CC91" i="59" s="1"/>
  <c r="F163" i="22" l="1"/>
  <c r="E163" i="22"/>
  <c r="E285" i="22"/>
  <c r="H285" i="22"/>
  <c r="H163" i="22"/>
  <c r="G163" i="22"/>
  <c r="E101" i="22"/>
  <c r="E103" i="22"/>
  <c r="E100" i="22" s="1"/>
  <c r="H101" i="22"/>
  <c r="H103" i="22"/>
  <c r="H100" i="22" s="1"/>
  <c r="D103" i="22"/>
  <c r="D100" i="22" s="1"/>
  <c r="D101" i="22"/>
  <c r="G285" i="22"/>
  <c r="W56" i="59"/>
  <c r="W55" i="59"/>
  <c r="W32" i="59"/>
  <c r="W33" i="59"/>
  <c r="W9" i="59"/>
  <c r="W10" i="59"/>
  <c r="W78" i="59"/>
  <c r="W79" i="59"/>
  <c r="U358" i="22"/>
  <c r="I127" i="22"/>
  <c r="P127" i="22" s="1"/>
  <c r="I230" i="22"/>
  <c r="P230" i="22" s="1"/>
  <c r="I332" i="22"/>
  <c r="O332" i="22" s="1"/>
  <c r="R337" i="22"/>
  <c r="I84" i="22"/>
  <c r="J84" i="22" s="1"/>
  <c r="I190" i="22"/>
  <c r="N190" i="22" s="1"/>
  <c r="I270" i="22"/>
  <c r="O270" i="22" s="1"/>
  <c r="I372" i="22"/>
  <c r="L372" i="22" s="1"/>
  <c r="U65" i="22"/>
  <c r="CC49" i="52"/>
  <c r="U107" i="22"/>
  <c r="U148" i="22"/>
  <c r="U312" i="22"/>
  <c r="S333" i="22"/>
  <c r="X333" i="22"/>
  <c r="U353" i="22"/>
  <c r="S372" i="22"/>
  <c r="X372" i="22"/>
  <c r="U317" i="22"/>
  <c r="I319" i="22"/>
  <c r="T337" i="22"/>
  <c r="AA337" i="22"/>
  <c r="X339" i="22"/>
  <c r="S339" i="22"/>
  <c r="R359" i="22"/>
  <c r="U357" i="22"/>
  <c r="T65" i="22"/>
  <c r="AA65" i="22"/>
  <c r="R84" i="22"/>
  <c r="R128" i="22"/>
  <c r="I191" i="22"/>
  <c r="L191" i="22" s="1"/>
  <c r="R231" i="22"/>
  <c r="R333" i="22"/>
  <c r="S65" i="22"/>
  <c r="X65" i="22"/>
  <c r="BA49" i="52"/>
  <c r="X107" i="22"/>
  <c r="S107" i="22"/>
  <c r="I210" i="22"/>
  <c r="P210" i="22" s="1"/>
  <c r="X210" i="22"/>
  <c r="S210" i="22"/>
  <c r="U230" i="22"/>
  <c r="X251" i="22"/>
  <c r="S251" i="22"/>
  <c r="U271" i="22"/>
  <c r="I312" i="22"/>
  <c r="O312" i="22" s="1"/>
  <c r="S312" i="22"/>
  <c r="X312" i="22"/>
  <c r="U332" i="22"/>
  <c r="X353" i="22"/>
  <c r="S353" i="22"/>
  <c r="U373" i="22"/>
  <c r="I297" i="22"/>
  <c r="T298" i="22"/>
  <c r="AA298" i="22"/>
  <c r="R318" i="22"/>
  <c r="S299" i="22"/>
  <c r="X299" i="22"/>
  <c r="R319" i="22"/>
  <c r="I337" i="22"/>
  <c r="U337" i="22"/>
  <c r="AA339" i="22"/>
  <c r="T339" i="22"/>
  <c r="X359" i="22"/>
  <c r="S359" i="22"/>
  <c r="R357" i="22"/>
  <c r="S84" i="22"/>
  <c r="X84" i="22"/>
  <c r="X128" i="22"/>
  <c r="S128" i="22"/>
  <c r="X190" i="22"/>
  <c r="S190" i="22"/>
  <c r="U210" i="22"/>
  <c r="X231" i="22"/>
  <c r="S231" i="22"/>
  <c r="U251" i="22"/>
  <c r="S270" i="22"/>
  <c r="X270" i="22"/>
  <c r="R298" i="22"/>
  <c r="R299" i="22"/>
  <c r="U319" i="22"/>
  <c r="I357" i="22"/>
  <c r="AM50" i="51"/>
  <c r="R45" i="22"/>
  <c r="I85" i="22"/>
  <c r="L85" i="22" s="1"/>
  <c r="BO49" i="52"/>
  <c r="AA107" i="22"/>
  <c r="T107" i="22"/>
  <c r="AA148" i="22"/>
  <c r="T148" i="22"/>
  <c r="R190" i="22"/>
  <c r="AA210" i="22"/>
  <c r="T210" i="22"/>
  <c r="T251" i="22"/>
  <c r="AA251" i="22"/>
  <c r="I271" i="22"/>
  <c r="L271" i="22" s="1"/>
  <c r="R270" i="22"/>
  <c r="T312" i="22"/>
  <c r="AA312" i="22"/>
  <c r="AA353" i="22"/>
  <c r="T353" i="22"/>
  <c r="I373" i="22"/>
  <c r="M373" i="22" s="1"/>
  <c r="R372" i="22"/>
  <c r="S298" i="22"/>
  <c r="X298" i="22"/>
  <c r="I318" i="22"/>
  <c r="R300" i="22"/>
  <c r="I320" i="22"/>
  <c r="U320" i="22"/>
  <c r="T338" i="22"/>
  <c r="AA338" i="22"/>
  <c r="S340" i="22"/>
  <c r="X340" i="22"/>
  <c r="R360" i="22"/>
  <c r="I358" i="22"/>
  <c r="CC49" i="51"/>
  <c r="U44" i="22"/>
  <c r="U85" i="22"/>
  <c r="I107" i="22"/>
  <c r="M107" i="22" s="1"/>
  <c r="U127" i="22"/>
  <c r="S148" i="22"/>
  <c r="X148" i="22"/>
  <c r="U191" i="22"/>
  <c r="BO49" i="51"/>
  <c r="AA44" i="22"/>
  <c r="T44" i="22"/>
  <c r="R65" i="22"/>
  <c r="AA85" i="22"/>
  <c r="T85" i="22"/>
  <c r="Y50" i="52"/>
  <c r="I108" i="22"/>
  <c r="L108" i="22" s="1"/>
  <c r="AM49" i="52"/>
  <c r="R107" i="22"/>
  <c r="AA127" i="22"/>
  <c r="T127" i="22"/>
  <c r="R148" i="22"/>
  <c r="T191" i="22"/>
  <c r="AA191" i="22"/>
  <c r="I211" i="22"/>
  <c r="L211" i="22" s="1"/>
  <c r="R210" i="22"/>
  <c r="AA230" i="22"/>
  <c r="T230" i="22"/>
  <c r="R251" i="22"/>
  <c r="AA271" i="22"/>
  <c r="T271" i="22"/>
  <c r="I313" i="22"/>
  <c r="L313" i="22" s="1"/>
  <c r="R312" i="22"/>
  <c r="AA332" i="22"/>
  <c r="T332" i="22"/>
  <c r="R353" i="22"/>
  <c r="T373" i="22"/>
  <c r="AA373" i="22"/>
  <c r="R297" i="22"/>
  <c r="U298" i="22"/>
  <c r="X318" i="22"/>
  <c r="S318" i="22"/>
  <c r="X300" i="22"/>
  <c r="S300" i="22"/>
  <c r="R320" i="22"/>
  <c r="I338" i="22"/>
  <c r="U338" i="22"/>
  <c r="T340" i="22"/>
  <c r="AA340" i="22"/>
  <c r="X360" i="22"/>
  <c r="S360" i="22"/>
  <c r="R358" i="22"/>
  <c r="Y49" i="51"/>
  <c r="I44" i="22"/>
  <c r="M44" i="22" s="1"/>
  <c r="CC50" i="52"/>
  <c r="U108" i="22"/>
  <c r="U250" i="22"/>
  <c r="U313" i="22"/>
  <c r="U339" i="22"/>
  <c r="T359" i="22"/>
  <c r="AA359" i="22"/>
  <c r="Y50" i="51"/>
  <c r="I45" i="22"/>
  <c r="L45" i="22" s="1"/>
  <c r="AA64" i="22"/>
  <c r="T64" i="22"/>
  <c r="R127" i="22"/>
  <c r="R191" i="22"/>
  <c r="T211" i="22"/>
  <c r="AA211" i="22"/>
  <c r="R230" i="22"/>
  <c r="R271" i="22"/>
  <c r="I333" i="22"/>
  <c r="L333" i="22" s="1"/>
  <c r="AA352" i="22"/>
  <c r="T352" i="22"/>
  <c r="T297" i="22"/>
  <c r="AA297" i="22"/>
  <c r="AA300" i="22"/>
  <c r="T300" i="22"/>
  <c r="T360" i="22"/>
  <c r="AA360" i="22"/>
  <c r="CC50" i="51"/>
  <c r="U45" i="22"/>
  <c r="U84" i="22"/>
  <c r="U128" i="22"/>
  <c r="U190" i="22"/>
  <c r="U231" i="22"/>
  <c r="D247" i="22"/>
  <c r="BH91" i="58" s="1"/>
  <c r="I250" i="22"/>
  <c r="P250" i="22" s="1"/>
  <c r="U270" i="22"/>
  <c r="S313" i="22"/>
  <c r="X313" i="22"/>
  <c r="U333" i="22"/>
  <c r="I352" i="22"/>
  <c r="O352" i="22" s="1"/>
  <c r="X352" i="22"/>
  <c r="S352" i="22"/>
  <c r="U372" i="22"/>
  <c r="U297" i="22"/>
  <c r="S317" i="22"/>
  <c r="X317" i="22"/>
  <c r="I299" i="22"/>
  <c r="U299" i="22"/>
  <c r="T319" i="22"/>
  <c r="AA319" i="22"/>
  <c r="S337" i="22"/>
  <c r="X337" i="22"/>
  <c r="R339" i="22"/>
  <c r="I359" i="22"/>
  <c r="U359" i="22"/>
  <c r="AA357" i="22"/>
  <c r="T357" i="22"/>
  <c r="BA50" i="51"/>
  <c r="X45" i="22"/>
  <c r="S45" i="22"/>
  <c r="BA49" i="51"/>
  <c r="X44" i="22"/>
  <c r="S44" i="22"/>
  <c r="U64" i="22"/>
  <c r="X85" i="22"/>
  <c r="S85" i="22"/>
  <c r="X127" i="22"/>
  <c r="S127" i="22"/>
  <c r="U147" i="22"/>
  <c r="X191" i="22"/>
  <c r="S191" i="22"/>
  <c r="U211" i="22"/>
  <c r="X230" i="22"/>
  <c r="S230" i="22"/>
  <c r="S271" i="22"/>
  <c r="X271" i="22"/>
  <c r="S332" i="22"/>
  <c r="X332" i="22"/>
  <c r="U352" i="22"/>
  <c r="S373" i="22"/>
  <c r="X373" i="22"/>
  <c r="S297" i="22"/>
  <c r="X297" i="22"/>
  <c r="I317" i="22"/>
  <c r="AA318" i="22"/>
  <c r="T318" i="22"/>
  <c r="AA299" i="22"/>
  <c r="T299" i="22"/>
  <c r="X319" i="22"/>
  <c r="S319" i="22"/>
  <c r="I339" i="22"/>
  <c r="S357" i="22"/>
  <c r="X357" i="22"/>
  <c r="AM49" i="51"/>
  <c r="R44" i="22"/>
  <c r="R85" i="22"/>
  <c r="BO50" i="52"/>
  <c r="T108" i="22"/>
  <c r="AA108" i="22"/>
  <c r="I128" i="22"/>
  <c r="L128" i="22" s="1"/>
  <c r="AA147" i="22"/>
  <c r="T147" i="22"/>
  <c r="I231" i="22"/>
  <c r="L231" i="22" s="1"/>
  <c r="AA250" i="22"/>
  <c r="T250" i="22"/>
  <c r="AA313" i="22"/>
  <c r="T313" i="22"/>
  <c r="R332" i="22"/>
  <c r="R373" i="22"/>
  <c r="R317" i="22"/>
  <c r="U318" i="22"/>
  <c r="X320" i="22"/>
  <c r="S320" i="22"/>
  <c r="R338" i="22"/>
  <c r="I340" i="22"/>
  <c r="U340" i="22"/>
  <c r="X358" i="22"/>
  <c r="S358" i="22"/>
  <c r="D61" i="22"/>
  <c r="BH22" i="56" s="1"/>
  <c r="I64" i="22"/>
  <c r="O64" i="22" s="1"/>
  <c r="S64" i="22"/>
  <c r="X64" i="22"/>
  <c r="BA50" i="52"/>
  <c r="X108" i="22"/>
  <c r="S108" i="22"/>
  <c r="D144" i="22"/>
  <c r="BH45" i="57" s="1"/>
  <c r="I147" i="22"/>
  <c r="N147" i="22" s="1"/>
  <c r="S147" i="22"/>
  <c r="X147" i="22"/>
  <c r="S211" i="22"/>
  <c r="X211" i="22"/>
  <c r="X250" i="22"/>
  <c r="S250" i="22"/>
  <c r="BO50" i="51"/>
  <c r="AA45" i="22"/>
  <c r="T45" i="22"/>
  <c r="I65" i="22"/>
  <c r="L65" i="22" s="1"/>
  <c r="R64" i="22"/>
  <c r="T84" i="22"/>
  <c r="AA84" i="22"/>
  <c r="AM50" i="52"/>
  <c r="R108" i="22"/>
  <c r="AA128" i="22"/>
  <c r="T128" i="22"/>
  <c r="I148" i="22"/>
  <c r="O148" i="22" s="1"/>
  <c r="R147" i="22"/>
  <c r="T190" i="22"/>
  <c r="AA190" i="22"/>
  <c r="R211" i="22"/>
  <c r="AA231" i="22"/>
  <c r="T231" i="22"/>
  <c r="I251" i="22"/>
  <c r="L251" i="22" s="1"/>
  <c r="R250" i="22"/>
  <c r="T270" i="22"/>
  <c r="AA270" i="22"/>
  <c r="R313" i="22"/>
  <c r="AA333" i="22"/>
  <c r="T333" i="22"/>
  <c r="I353" i="22"/>
  <c r="O353" i="22" s="1"/>
  <c r="R352" i="22"/>
  <c r="T372" i="22"/>
  <c r="AA372" i="22"/>
  <c r="I298" i="22"/>
  <c r="T317" i="22"/>
  <c r="AA317" i="22"/>
  <c r="I300" i="22"/>
  <c r="U300" i="22"/>
  <c r="T320" i="22"/>
  <c r="AA320" i="22"/>
  <c r="S338" i="22"/>
  <c r="X338" i="22"/>
  <c r="R340" i="22"/>
  <c r="I360" i="22"/>
  <c r="U360" i="22"/>
  <c r="AA358" i="22"/>
  <c r="T358" i="22"/>
  <c r="D207" i="22"/>
  <c r="BH45" i="58" s="1"/>
  <c r="D309" i="22"/>
  <c r="BH22" i="59" s="1"/>
  <c r="G309" i="22"/>
  <c r="CC22" i="59" s="1"/>
  <c r="E329" i="22"/>
  <c r="BO45" i="59" s="1"/>
  <c r="E227" i="22"/>
  <c r="BO68" i="58" s="1"/>
  <c r="E309" i="22"/>
  <c r="BO22" i="59" s="1"/>
  <c r="D267" i="22"/>
  <c r="BH114" i="58" s="1"/>
  <c r="D369" i="22"/>
  <c r="BH91" i="59" s="1"/>
  <c r="E81" i="22"/>
  <c r="BO45" i="56" s="1"/>
  <c r="G247" i="22"/>
  <c r="CC91" i="58" s="1"/>
  <c r="E369" i="22"/>
  <c r="F349" i="22"/>
  <c r="BV68" i="59" s="1"/>
  <c r="F187" i="22"/>
  <c r="BV22" i="58" s="1"/>
  <c r="F369" i="22"/>
  <c r="BV91" i="59" s="1"/>
  <c r="G144" i="22"/>
  <c r="CC45" i="57" s="1"/>
  <c r="E267" i="22"/>
  <c r="BO114" i="58" s="1"/>
  <c r="G349" i="22"/>
  <c r="CC68" i="59" s="1"/>
  <c r="F124" i="22"/>
  <c r="BV22" i="57" s="1"/>
  <c r="G61" i="22"/>
  <c r="CC22" i="56" s="1"/>
  <c r="E124" i="22"/>
  <c r="BO22" i="57" s="1"/>
  <c r="E187" i="22"/>
  <c r="BO22" i="58" s="1"/>
  <c r="E41" i="22"/>
  <c r="D81" i="22"/>
  <c r="BH45" i="56" s="1"/>
  <c r="D124" i="22"/>
  <c r="BH22" i="57" s="1"/>
  <c r="D187" i="22"/>
  <c r="BH22" i="58" s="1"/>
  <c r="D227" i="22"/>
  <c r="BH68" i="58" s="1"/>
  <c r="F81" i="22"/>
  <c r="BV45" i="56" s="1"/>
  <c r="F267" i="22"/>
  <c r="BV114" i="58" s="1"/>
  <c r="F227" i="22"/>
  <c r="BV68" i="58" s="1"/>
  <c r="F329" i="22"/>
  <c r="BV45" i="59" s="1"/>
  <c r="Y49" i="52"/>
  <c r="H329" i="22"/>
  <c r="CJ45" i="59" s="1"/>
  <c r="H369" i="22"/>
  <c r="CJ91" i="59" s="1"/>
  <c r="H41" i="22"/>
  <c r="G227" i="22"/>
  <c r="CC68" i="58" s="1"/>
  <c r="E247" i="22"/>
  <c r="BO91" i="58" s="1"/>
  <c r="G41" i="22"/>
  <c r="E61" i="22"/>
  <c r="BO22" i="56" s="1"/>
  <c r="G124" i="22"/>
  <c r="CC22" i="57" s="1"/>
  <c r="E144" i="22"/>
  <c r="BO45" i="57" s="1"/>
  <c r="G187" i="22"/>
  <c r="CC22" i="58" s="1"/>
  <c r="E207" i="22"/>
  <c r="BO45" i="58" s="1"/>
  <c r="F61" i="22"/>
  <c r="BV22" i="56" s="1"/>
  <c r="F144" i="22"/>
  <c r="BV45" i="57" s="1"/>
  <c r="F207" i="22"/>
  <c r="BV45" i="58" s="1"/>
  <c r="F247" i="22"/>
  <c r="BV91" i="58" s="1"/>
  <c r="F309" i="22"/>
  <c r="BV22" i="59" s="1"/>
  <c r="G329" i="22"/>
  <c r="CC45" i="59" s="1"/>
  <c r="E349" i="22"/>
  <c r="BO68" i="59" s="1"/>
  <c r="G81" i="22"/>
  <c r="CC45" i="56" s="1"/>
  <c r="D349" i="22"/>
  <c r="BH68" i="59" s="1"/>
  <c r="F41" i="22"/>
  <c r="H61" i="22"/>
  <c r="CJ22" i="56" s="1"/>
  <c r="H144" i="22"/>
  <c r="CJ45" i="57" s="1"/>
  <c r="H207" i="22"/>
  <c r="CJ45" i="58" s="1"/>
  <c r="H247" i="22"/>
  <c r="CJ91" i="58" s="1"/>
  <c r="H309" i="22"/>
  <c r="CJ22" i="59" s="1"/>
  <c r="H349" i="22"/>
  <c r="CJ68" i="59" s="1"/>
  <c r="H81" i="22"/>
  <c r="CJ45" i="56" s="1"/>
  <c r="H124" i="22"/>
  <c r="CJ22" i="57" s="1"/>
  <c r="H187" i="22"/>
  <c r="CJ22" i="58" s="1"/>
  <c r="H227" i="22"/>
  <c r="CJ68" i="58" s="1"/>
  <c r="H267" i="22"/>
  <c r="CJ114" i="58" s="1"/>
  <c r="G267" i="22"/>
  <c r="CC114" i="58" s="1"/>
  <c r="G207" i="22"/>
  <c r="CC45" i="58" s="1"/>
  <c r="D329" i="22"/>
  <c r="BH45" i="59" s="1"/>
  <c r="D41" i="22"/>
  <c r="H361" i="22"/>
  <c r="G361" i="22"/>
  <c r="F361" i="22"/>
  <c r="E361" i="22"/>
  <c r="D361" i="22"/>
  <c r="H341" i="22"/>
  <c r="G341" i="22"/>
  <c r="F341" i="22"/>
  <c r="E341" i="22"/>
  <c r="D341" i="22"/>
  <c r="H321" i="22"/>
  <c r="G321" i="22"/>
  <c r="F321" i="22"/>
  <c r="E321" i="22"/>
  <c r="D321" i="22"/>
  <c r="H301" i="22"/>
  <c r="G301" i="22"/>
  <c r="F301" i="22"/>
  <c r="E301" i="22"/>
  <c r="D301" i="22"/>
  <c r="L299" i="22" l="1"/>
  <c r="L300" i="22"/>
  <c r="P359" i="22"/>
  <c r="L297" i="22"/>
  <c r="M360" i="22"/>
  <c r="P320" i="22"/>
  <c r="P337" i="22"/>
  <c r="M319" i="22"/>
  <c r="N317" i="22"/>
  <c r="N358" i="22"/>
  <c r="N298" i="22"/>
  <c r="N340" i="22"/>
  <c r="M339" i="22"/>
  <c r="O318" i="22"/>
  <c r="O357" i="22"/>
  <c r="P338" i="22"/>
  <c r="K332" i="22"/>
  <c r="W31" i="59"/>
  <c r="W10" i="56"/>
  <c r="BS7" i="50"/>
  <c r="W77" i="59"/>
  <c r="W10" i="57"/>
  <c r="W54" i="59"/>
  <c r="W32" i="57"/>
  <c r="W32" i="56"/>
  <c r="W32" i="58"/>
  <c r="W102" i="58"/>
  <c r="W8" i="59"/>
  <c r="N319" i="22"/>
  <c r="W10" i="58"/>
  <c r="W78" i="58"/>
  <c r="BS6" i="54"/>
  <c r="O320" i="22"/>
  <c r="W56" i="58"/>
  <c r="E307" i="22"/>
  <c r="BO24" i="59"/>
  <c r="H367" i="22"/>
  <c r="CJ93" i="59"/>
  <c r="D306" i="22"/>
  <c r="BH23" i="59"/>
  <c r="G307" i="22"/>
  <c r="CC24" i="59"/>
  <c r="E326" i="22"/>
  <c r="BO46" i="59"/>
  <c r="H327" i="22"/>
  <c r="CJ47" i="59"/>
  <c r="F346" i="22"/>
  <c r="BV69" i="59"/>
  <c r="W76" i="59"/>
  <c r="G366" i="22"/>
  <c r="CC92" i="59"/>
  <c r="E366" i="22"/>
  <c r="BO92" i="59"/>
  <c r="W9" i="57"/>
  <c r="E142" i="22"/>
  <c r="BO47" i="57"/>
  <c r="W33" i="57"/>
  <c r="E306" i="22"/>
  <c r="BO23" i="59"/>
  <c r="H307" i="22"/>
  <c r="CJ24" i="59"/>
  <c r="F326" i="22"/>
  <c r="BV46" i="59"/>
  <c r="W53" i="59"/>
  <c r="G346" i="22"/>
  <c r="CC69" i="59"/>
  <c r="H366" i="22"/>
  <c r="CJ92" i="59"/>
  <c r="BS6" i="50"/>
  <c r="W9" i="56"/>
  <c r="W33" i="56"/>
  <c r="F306" i="22"/>
  <c r="BV23" i="59"/>
  <c r="W30" i="59"/>
  <c r="G326" i="22"/>
  <c r="CC46" i="59"/>
  <c r="H346" i="22"/>
  <c r="CJ69" i="59"/>
  <c r="D367" i="22"/>
  <c r="BH93" i="59"/>
  <c r="G347" i="22"/>
  <c r="CC70" i="59"/>
  <c r="W9" i="58"/>
  <c r="W33" i="58"/>
  <c r="W55" i="58"/>
  <c r="W79" i="58"/>
  <c r="W101" i="58"/>
  <c r="BS7" i="54"/>
  <c r="W7" i="59"/>
  <c r="G306" i="22"/>
  <c r="CC23" i="59"/>
  <c r="H326" i="22"/>
  <c r="CJ46" i="59"/>
  <c r="D347" i="22"/>
  <c r="BH70" i="59"/>
  <c r="E367" i="22"/>
  <c r="BO93" i="59"/>
  <c r="H306" i="22"/>
  <c r="CJ23" i="59"/>
  <c r="D327" i="22"/>
  <c r="BH47" i="59"/>
  <c r="E347" i="22"/>
  <c r="BO70" i="59"/>
  <c r="F367" i="22"/>
  <c r="BV93" i="59"/>
  <c r="D307" i="22"/>
  <c r="BH24" i="59"/>
  <c r="E327" i="22"/>
  <c r="BO47" i="59"/>
  <c r="F347" i="22"/>
  <c r="BV70" i="59"/>
  <c r="D366" i="22"/>
  <c r="BH92" i="59"/>
  <c r="G367" i="22"/>
  <c r="CC93" i="59"/>
  <c r="D346" i="22"/>
  <c r="BH69" i="59"/>
  <c r="F327" i="22"/>
  <c r="BV47" i="59"/>
  <c r="F307" i="22"/>
  <c r="BV24" i="59"/>
  <c r="D326" i="22"/>
  <c r="BH46" i="59"/>
  <c r="G327" i="22"/>
  <c r="CC47" i="59"/>
  <c r="E346" i="22"/>
  <c r="BO69" i="59"/>
  <c r="H347" i="22"/>
  <c r="CJ70" i="59"/>
  <c r="F366" i="22"/>
  <c r="BV92" i="59"/>
  <c r="U23" i="22"/>
  <c r="O230" i="22"/>
  <c r="N230" i="22"/>
  <c r="M230" i="22"/>
  <c r="K230" i="22"/>
  <c r="L230" i="22"/>
  <c r="J230" i="22"/>
  <c r="O84" i="22"/>
  <c r="O108" i="22"/>
  <c r="P313" i="22"/>
  <c r="L332" i="22"/>
  <c r="M84" i="22"/>
  <c r="AA369" i="22"/>
  <c r="BO91" i="59"/>
  <c r="N332" i="22"/>
  <c r="J127" i="22"/>
  <c r="O372" i="22"/>
  <c r="N320" i="22"/>
  <c r="N312" i="22"/>
  <c r="O297" i="22"/>
  <c r="J190" i="22"/>
  <c r="M312" i="22"/>
  <c r="O358" i="22"/>
  <c r="M313" i="22"/>
  <c r="M108" i="22"/>
  <c r="M332" i="22"/>
  <c r="M127" i="22"/>
  <c r="K190" i="22"/>
  <c r="L84" i="22"/>
  <c r="O190" i="22"/>
  <c r="N127" i="22"/>
  <c r="P190" i="22"/>
  <c r="M190" i="22"/>
  <c r="L190" i="22"/>
  <c r="P332" i="22"/>
  <c r="P318" i="22"/>
  <c r="N297" i="22"/>
  <c r="K127" i="22"/>
  <c r="N44" i="22"/>
  <c r="J332" i="22"/>
  <c r="L127" i="22"/>
  <c r="P297" i="22"/>
  <c r="N84" i="22"/>
  <c r="N64" i="22"/>
  <c r="O333" i="22"/>
  <c r="P108" i="22"/>
  <c r="P84" i="22"/>
  <c r="P319" i="22"/>
  <c r="O319" i="22"/>
  <c r="V107" i="22"/>
  <c r="Z107" i="22" s="1"/>
  <c r="L319" i="22"/>
  <c r="K84" i="22"/>
  <c r="O250" i="22"/>
  <c r="V313" i="22"/>
  <c r="W313" i="22" s="1" a="1"/>
  <c r="W313" i="22" s="1"/>
  <c r="V339" i="22"/>
  <c r="R301" i="22"/>
  <c r="P360" i="22"/>
  <c r="V332" i="22"/>
  <c r="Z332" i="22" s="1"/>
  <c r="O299" i="22"/>
  <c r="N270" i="22"/>
  <c r="M250" i="22"/>
  <c r="N250" i="22"/>
  <c r="P372" i="22"/>
  <c r="P270" i="22"/>
  <c r="M270" i="22"/>
  <c r="O85" i="22"/>
  <c r="L298" i="22"/>
  <c r="M85" i="22"/>
  <c r="K270" i="22"/>
  <c r="P298" i="22"/>
  <c r="J270" i="22"/>
  <c r="M147" i="22"/>
  <c r="P45" i="22"/>
  <c r="M210" i="22"/>
  <c r="L270" i="22"/>
  <c r="L148" i="22"/>
  <c r="N337" i="22"/>
  <c r="M211" i="22"/>
  <c r="V108" i="22"/>
  <c r="W108" i="22" s="1" a="1"/>
  <c r="W108" i="22" s="1"/>
  <c r="O360" i="22"/>
  <c r="M191" i="22"/>
  <c r="V251" i="22"/>
  <c r="W251" i="22" s="1" a="1"/>
  <c r="W251" i="22" s="1"/>
  <c r="O191" i="22"/>
  <c r="L353" i="22"/>
  <c r="M64" i="22"/>
  <c r="V337" i="22"/>
  <c r="O210" i="22"/>
  <c r="V64" i="22"/>
  <c r="AB64" i="22" s="1"/>
  <c r="L339" i="22"/>
  <c r="P352" i="22"/>
  <c r="L338" i="22"/>
  <c r="O338" i="22"/>
  <c r="M340" i="22"/>
  <c r="P147" i="22"/>
  <c r="V45" i="22"/>
  <c r="W45" i="22" s="1" a="1"/>
  <c r="W45" i="22" s="1"/>
  <c r="N352" i="22"/>
  <c r="V191" i="22"/>
  <c r="Z191" i="22" s="1"/>
  <c r="M320" i="22"/>
  <c r="M372" i="22"/>
  <c r="N210" i="22"/>
  <c r="M352" i="22"/>
  <c r="O231" i="22"/>
  <c r="O45" i="22"/>
  <c r="P340" i="22"/>
  <c r="M271" i="22"/>
  <c r="O373" i="22"/>
  <c r="V312" i="22"/>
  <c r="AC312" i="22" s="1"/>
  <c r="K372" i="22"/>
  <c r="N372" i="22"/>
  <c r="I292" i="22"/>
  <c r="L292" i="22" s="1"/>
  <c r="V352" i="22"/>
  <c r="W352" i="22" s="1" a="1"/>
  <c r="W352" i="22" s="1"/>
  <c r="V147" i="22"/>
  <c r="Z147" i="22" s="1"/>
  <c r="O313" i="22"/>
  <c r="V44" i="22"/>
  <c r="W44" i="22" s="1" a="1"/>
  <c r="W44" i="22" s="1"/>
  <c r="P64" i="22"/>
  <c r="O127" i="22"/>
  <c r="L373" i="22"/>
  <c r="J372" i="22"/>
  <c r="N338" i="22"/>
  <c r="V317" i="22"/>
  <c r="M338" i="22"/>
  <c r="P211" i="22"/>
  <c r="P333" i="22"/>
  <c r="P231" i="22"/>
  <c r="V353" i="22"/>
  <c r="AB353" i="22" s="1"/>
  <c r="I135" i="22"/>
  <c r="V373" i="22"/>
  <c r="AB373" i="22" s="1"/>
  <c r="I70" i="22"/>
  <c r="U134" i="22"/>
  <c r="X197" i="22"/>
  <c r="S197" i="22"/>
  <c r="R258" i="22"/>
  <c r="BO50" i="54"/>
  <c r="AA293" i="22"/>
  <c r="T293" i="22"/>
  <c r="BA46" i="51"/>
  <c r="S41" i="22"/>
  <c r="X41" i="22"/>
  <c r="Y46" i="52"/>
  <c r="I104" i="22"/>
  <c r="T112" i="22"/>
  <c r="AA112" i="22"/>
  <c r="R175" i="22"/>
  <c r="S178" i="22"/>
  <c r="X178" i="22"/>
  <c r="T197" i="22"/>
  <c r="AA197" i="22"/>
  <c r="X218" i="22"/>
  <c r="S218" i="22"/>
  <c r="AA237" i="22"/>
  <c r="T237" i="22"/>
  <c r="S258" i="22"/>
  <c r="X258" i="22"/>
  <c r="I278" i="22"/>
  <c r="AM49" i="54"/>
  <c r="R292" i="22"/>
  <c r="CC50" i="54"/>
  <c r="U293" i="22"/>
  <c r="I321" i="22"/>
  <c r="R341" i="22"/>
  <c r="X361" i="22"/>
  <c r="S361" i="22"/>
  <c r="I329" i="22"/>
  <c r="L329" i="22" s="1"/>
  <c r="U349" i="22"/>
  <c r="I349" i="22"/>
  <c r="P349" i="22" s="1"/>
  <c r="BA46" i="52"/>
  <c r="X104" i="22"/>
  <c r="S104" i="22"/>
  <c r="R247" i="22"/>
  <c r="X329" i="22"/>
  <c r="S329" i="22"/>
  <c r="AM46" i="51"/>
  <c r="R41" i="22"/>
  <c r="T144" i="22"/>
  <c r="AA144" i="22"/>
  <c r="I267" i="22"/>
  <c r="L267" i="22" s="1"/>
  <c r="N251" i="22"/>
  <c r="K251" i="22"/>
  <c r="J251" i="22"/>
  <c r="V338" i="22"/>
  <c r="N128" i="22"/>
  <c r="K128" i="22"/>
  <c r="J128" i="22"/>
  <c r="L317" i="22"/>
  <c r="L359" i="22"/>
  <c r="P358" i="22"/>
  <c r="K358" i="22"/>
  <c r="J358" i="22"/>
  <c r="K318" i="22"/>
  <c r="J318" i="22"/>
  <c r="N373" i="22"/>
  <c r="J373" i="22"/>
  <c r="K373" i="22"/>
  <c r="V270" i="22"/>
  <c r="N357" i="22"/>
  <c r="K357" i="22"/>
  <c r="J357" i="22"/>
  <c r="M128" i="22"/>
  <c r="P357" i="22"/>
  <c r="P353" i="22"/>
  <c r="S112" i="22"/>
  <c r="X112" i="22"/>
  <c r="T176" i="22"/>
  <c r="AA176" i="22"/>
  <c r="U235" i="22"/>
  <c r="I369" i="22"/>
  <c r="L369" i="22" s="1"/>
  <c r="I51" i="22"/>
  <c r="U115" i="22"/>
  <c r="X133" i="22"/>
  <c r="S133" i="22"/>
  <c r="BO49" i="53"/>
  <c r="T170" i="22"/>
  <c r="AA170" i="22"/>
  <c r="U176" i="22"/>
  <c r="I196" i="22"/>
  <c r="R215" i="22"/>
  <c r="U216" i="22"/>
  <c r="I236" i="22"/>
  <c r="R255" i="22"/>
  <c r="U256" i="22"/>
  <c r="T279" i="22"/>
  <c r="AA279" i="22"/>
  <c r="T49" i="22"/>
  <c r="AA49" i="22"/>
  <c r="R51" i="22"/>
  <c r="U52" i="22"/>
  <c r="S70" i="22"/>
  <c r="X70" i="22"/>
  <c r="I72" i="22"/>
  <c r="U112" i="22"/>
  <c r="S114" i="22"/>
  <c r="X114" i="22"/>
  <c r="I132" i="22"/>
  <c r="AA133" i="22"/>
  <c r="T133" i="22"/>
  <c r="R135" i="22"/>
  <c r="CC49" i="53"/>
  <c r="U170" i="22"/>
  <c r="S175" i="22"/>
  <c r="X175" i="22"/>
  <c r="I177" i="22"/>
  <c r="T178" i="22"/>
  <c r="AA178" i="22"/>
  <c r="R196" i="22"/>
  <c r="U197" i="22"/>
  <c r="S215" i="22"/>
  <c r="X215" i="22"/>
  <c r="I217" i="22"/>
  <c r="T218" i="22"/>
  <c r="AA218" i="22"/>
  <c r="R236" i="22"/>
  <c r="U237" i="22"/>
  <c r="X255" i="22"/>
  <c r="S255" i="22"/>
  <c r="I257" i="22"/>
  <c r="AA258" i="22"/>
  <c r="T258" i="22"/>
  <c r="R278" i="22"/>
  <c r="U279" i="22"/>
  <c r="BA49" i="54"/>
  <c r="S292" i="22"/>
  <c r="X292" i="22"/>
  <c r="I301" i="22"/>
  <c r="R321" i="22"/>
  <c r="X341" i="22"/>
  <c r="S341" i="22"/>
  <c r="AA361" i="22"/>
  <c r="T361" i="22"/>
  <c r="T207" i="22"/>
  <c r="AA207" i="22"/>
  <c r="U309" i="22"/>
  <c r="T81" i="22"/>
  <c r="AA81" i="22"/>
  <c r="S61" i="22"/>
  <c r="X61" i="22"/>
  <c r="AA227" i="22"/>
  <c r="T227" i="22"/>
  <c r="S227" i="22"/>
  <c r="X227" i="22"/>
  <c r="BO46" i="52"/>
  <c r="AA104" i="22"/>
  <c r="T104" i="22"/>
  <c r="X369" i="22"/>
  <c r="S369" i="22"/>
  <c r="R309" i="22"/>
  <c r="O317" i="22"/>
  <c r="N65" i="22"/>
  <c r="J65" i="22"/>
  <c r="K65" i="22"/>
  <c r="V271" i="22"/>
  <c r="L44" i="22"/>
  <c r="J44" i="22"/>
  <c r="K44" i="22"/>
  <c r="O340" i="22"/>
  <c r="V297" i="22"/>
  <c r="M251" i="22"/>
  <c r="N211" i="22"/>
  <c r="J211" i="22"/>
  <c r="K211" i="22"/>
  <c r="L358" i="22"/>
  <c r="L318" i="22"/>
  <c r="V190" i="22"/>
  <c r="M357" i="22"/>
  <c r="V318" i="22"/>
  <c r="P373" i="22"/>
  <c r="L312" i="22"/>
  <c r="K312" i="22"/>
  <c r="J312" i="22"/>
  <c r="V65" i="22"/>
  <c r="V128" i="22"/>
  <c r="M359" i="22"/>
  <c r="K319" i="22"/>
  <c r="J319" i="22"/>
  <c r="R49" i="22"/>
  <c r="AA71" i="22"/>
  <c r="T71" i="22"/>
  <c r="I175" i="22"/>
  <c r="U195" i="22"/>
  <c r="X237" i="22"/>
  <c r="S237" i="22"/>
  <c r="S279" i="22"/>
  <c r="X279" i="22"/>
  <c r="I341" i="22"/>
  <c r="K300" i="22"/>
  <c r="J300" i="22"/>
  <c r="X49" i="22"/>
  <c r="S49" i="22"/>
  <c r="R70" i="22"/>
  <c r="U49" i="22"/>
  <c r="S51" i="22"/>
  <c r="X51" i="22"/>
  <c r="I69" i="22"/>
  <c r="T70" i="22"/>
  <c r="AA70" i="22"/>
  <c r="R72" i="22"/>
  <c r="I113" i="22"/>
  <c r="T114" i="22"/>
  <c r="AA114" i="22"/>
  <c r="E143" i="22"/>
  <c r="R132" i="22"/>
  <c r="U133" i="22"/>
  <c r="S135" i="22"/>
  <c r="X135" i="22"/>
  <c r="Y50" i="53"/>
  <c r="I171" i="22"/>
  <c r="L171" i="22" s="1"/>
  <c r="T175" i="22"/>
  <c r="AA175" i="22"/>
  <c r="R177" i="22"/>
  <c r="U178" i="22"/>
  <c r="X196" i="22"/>
  <c r="S196" i="22"/>
  <c r="I198" i="22"/>
  <c r="T215" i="22"/>
  <c r="AA215" i="22"/>
  <c r="R217" i="22"/>
  <c r="U218" i="22"/>
  <c r="S236" i="22"/>
  <c r="X236" i="22"/>
  <c r="I238" i="22"/>
  <c r="AA255" i="22"/>
  <c r="T255" i="22"/>
  <c r="R257" i="22"/>
  <c r="U258" i="22"/>
  <c r="X278" i="22"/>
  <c r="S278" i="22"/>
  <c r="I280" i="22"/>
  <c r="BO49" i="54"/>
  <c r="T292" i="22"/>
  <c r="AA292" i="22"/>
  <c r="S321" i="22"/>
  <c r="X321" i="22"/>
  <c r="AA341" i="22"/>
  <c r="T341" i="22"/>
  <c r="U361" i="22"/>
  <c r="T267" i="22"/>
  <c r="AA267" i="22"/>
  <c r="U247" i="22"/>
  <c r="R349" i="22"/>
  <c r="R207" i="22"/>
  <c r="AM46" i="52"/>
  <c r="R104" i="22"/>
  <c r="S267" i="22"/>
  <c r="X267" i="22"/>
  <c r="R187" i="22"/>
  <c r="X187" i="22"/>
  <c r="S187" i="22"/>
  <c r="R227" i="22"/>
  <c r="V372" i="22"/>
  <c r="V127" i="22"/>
  <c r="O359" i="22"/>
  <c r="V340" i="22"/>
  <c r="L107" i="22"/>
  <c r="K107" i="22"/>
  <c r="J107" i="22"/>
  <c r="N271" i="22"/>
  <c r="K271" i="22"/>
  <c r="J271" i="22"/>
  <c r="V210" i="22"/>
  <c r="V357" i="22"/>
  <c r="M337" i="22"/>
  <c r="J337" i="22"/>
  <c r="K337" i="22"/>
  <c r="M318" i="22"/>
  <c r="M333" i="22"/>
  <c r="P148" i="22"/>
  <c r="AA256" i="22"/>
  <c r="T256" i="22"/>
  <c r="U70" i="22"/>
  <c r="I134" i="22"/>
  <c r="AA196" i="22"/>
  <c r="T196" i="22"/>
  <c r="T236" i="22"/>
  <c r="AA236" i="22"/>
  <c r="X257" i="22"/>
  <c r="S257" i="22"/>
  <c r="N231" i="22"/>
  <c r="K231" i="22"/>
  <c r="J231" i="22"/>
  <c r="P299" i="22"/>
  <c r="J299" i="22"/>
  <c r="K299" i="22"/>
  <c r="V230" i="22"/>
  <c r="V359" i="22"/>
  <c r="M358" i="22"/>
  <c r="N300" i="22"/>
  <c r="M65" i="22"/>
  <c r="T369" i="22"/>
  <c r="V360" i="22"/>
  <c r="O251" i="22"/>
  <c r="N85" i="22"/>
  <c r="K85" i="22"/>
  <c r="J85" i="22"/>
  <c r="M299" i="22"/>
  <c r="N359" i="22"/>
  <c r="L337" i="22"/>
  <c r="P271" i="22"/>
  <c r="L210" i="22"/>
  <c r="K210" i="22"/>
  <c r="J210" i="22"/>
  <c r="V333" i="22"/>
  <c r="P317" i="22"/>
  <c r="P107" i="22"/>
  <c r="S170" i="22"/>
  <c r="X170" i="22"/>
  <c r="R218" i="22"/>
  <c r="Y46" i="51"/>
  <c r="I41" i="22"/>
  <c r="M41" i="22" s="1"/>
  <c r="R267" i="22"/>
  <c r="U71" i="22"/>
  <c r="I50" i="22"/>
  <c r="X72" i="22"/>
  <c r="S72" i="22"/>
  <c r="X132" i="22"/>
  <c r="S132" i="22"/>
  <c r="AM50" i="53"/>
  <c r="R171" i="22"/>
  <c r="U175" i="22"/>
  <c r="R198" i="22"/>
  <c r="X217" i="22"/>
  <c r="S217" i="22"/>
  <c r="R238" i="22"/>
  <c r="I277" i="22"/>
  <c r="R280" i="22"/>
  <c r="X301" i="22"/>
  <c r="S301" i="22"/>
  <c r="AA321" i="22"/>
  <c r="T321" i="22"/>
  <c r="U341" i="22"/>
  <c r="U267" i="22"/>
  <c r="U207" i="22"/>
  <c r="T329" i="22"/>
  <c r="AA329" i="22"/>
  <c r="AA187" i="22"/>
  <c r="T187" i="22"/>
  <c r="CC46" i="51"/>
  <c r="U41" i="22"/>
  <c r="X81" i="22"/>
  <c r="S81" i="22"/>
  <c r="R124" i="22"/>
  <c r="X349" i="22"/>
  <c r="S349" i="22"/>
  <c r="R329" i="22"/>
  <c r="R50" i="22"/>
  <c r="U51" i="22"/>
  <c r="X69" i="22"/>
  <c r="S69" i="22"/>
  <c r="I71" i="22"/>
  <c r="T72" i="22"/>
  <c r="AA72" i="22"/>
  <c r="S113" i="22"/>
  <c r="X113" i="22"/>
  <c r="I115" i="22"/>
  <c r="AA132" i="22"/>
  <c r="T132" i="22"/>
  <c r="R134" i="22"/>
  <c r="U135" i="22"/>
  <c r="BA50" i="53"/>
  <c r="S171" i="22"/>
  <c r="X171" i="22"/>
  <c r="I176" i="22"/>
  <c r="AA177" i="22"/>
  <c r="T177" i="22"/>
  <c r="R195" i="22"/>
  <c r="U196" i="22"/>
  <c r="S198" i="22"/>
  <c r="X198" i="22"/>
  <c r="I216" i="22"/>
  <c r="AA217" i="22"/>
  <c r="T217" i="22"/>
  <c r="R235" i="22"/>
  <c r="U236" i="22"/>
  <c r="S238" i="22"/>
  <c r="X238" i="22"/>
  <c r="I256" i="22"/>
  <c r="AA257" i="22"/>
  <c r="T257" i="22"/>
  <c r="R277" i="22"/>
  <c r="U278" i="22"/>
  <c r="X280" i="22"/>
  <c r="S280" i="22"/>
  <c r="Y50" i="54"/>
  <c r="I293" i="22"/>
  <c r="L293" i="22" s="1"/>
  <c r="T301" i="22"/>
  <c r="AA301" i="22"/>
  <c r="U321" i="22"/>
  <c r="U227" i="22"/>
  <c r="U144" i="22"/>
  <c r="S309" i="22"/>
  <c r="X309" i="22"/>
  <c r="R144" i="22"/>
  <c r="U369" i="22"/>
  <c r="I227" i="22"/>
  <c r="T61" i="22"/>
  <c r="AA61" i="22"/>
  <c r="R369" i="22"/>
  <c r="T309" i="22"/>
  <c r="AA309" i="22"/>
  <c r="L360" i="22"/>
  <c r="J360" i="22"/>
  <c r="K360" i="22"/>
  <c r="V320" i="22"/>
  <c r="K298" i="22"/>
  <c r="J298" i="22"/>
  <c r="N353" i="22"/>
  <c r="K353" i="22"/>
  <c r="J353" i="22"/>
  <c r="N148" i="22"/>
  <c r="J148" i="22"/>
  <c r="K148" i="22"/>
  <c r="O339" i="22"/>
  <c r="J339" i="22"/>
  <c r="K339" i="22"/>
  <c r="P128" i="22"/>
  <c r="V358" i="22"/>
  <c r="P191" i="22"/>
  <c r="P85" i="22"/>
  <c r="K320" i="22"/>
  <c r="J320" i="22"/>
  <c r="M45" i="22"/>
  <c r="V299" i="22"/>
  <c r="O298" i="22"/>
  <c r="M231" i="22"/>
  <c r="O65" i="22"/>
  <c r="P312" i="22"/>
  <c r="U50" i="22"/>
  <c r="AA115" i="22"/>
  <c r="T115" i="22"/>
  <c r="I215" i="22"/>
  <c r="I255" i="22"/>
  <c r="T52" i="22"/>
  <c r="AA52" i="22"/>
  <c r="AA51" i="22"/>
  <c r="T51" i="22"/>
  <c r="R113" i="22"/>
  <c r="T135" i="22"/>
  <c r="AA135" i="22"/>
  <c r="X177" i="22"/>
  <c r="S177" i="22"/>
  <c r="U215" i="22"/>
  <c r="I235" i="22"/>
  <c r="U255" i="22"/>
  <c r="CC49" i="54"/>
  <c r="U292" i="22"/>
  <c r="X50" i="22"/>
  <c r="S50" i="22"/>
  <c r="I52" i="22"/>
  <c r="AA69" i="22"/>
  <c r="T69" i="22"/>
  <c r="R71" i="22"/>
  <c r="U72" i="22"/>
  <c r="AA113" i="22"/>
  <c r="T113" i="22"/>
  <c r="R115" i="22"/>
  <c r="U132" i="22"/>
  <c r="S134" i="22"/>
  <c r="X134" i="22"/>
  <c r="Y49" i="53"/>
  <c r="I170" i="22"/>
  <c r="P170" i="22" s="1"/>
  <c r="BO50" i="53"/>
  <c r="T171" i="22"/>
  <c r="AA171" i="22"/>
  <c r="R176" i="22"/>
  <c r="U177" i="22"/>
  <c r="X195" i="22"/>
  <c r="S195" i="22"/>
  <c r="I197" i="22"/>
  <c r="T198" i="22"/>
  <c r="AA198" i="22"/>
  <c r="R216" i="22"/>
  <c r="U217" i="22"/>
  <c r="S235" i="22"/>
  <c r="X235" i="22"/>
  <c r="I237" i="22"/>
  <c r="AA238" i="22"/>
  <c r="T238" i="22"/>
  <c r="R256" i="22"/>
  <c r="U257" i="22"/>
  <c r="X277" i="22"/>
  <c r="S277" i="22"/>
  <c r="I279" i="22"/>
  <c r="AA280" i="22"/>
  <c r="T280" i="22"/>
  <c r="AM50" i="54"/>
  <c r="R293" i="22"/>
  <c r="U301" i="22"/>
  <c r="U187" i="22"/>
  <c r="CC46" i="52"/>
  <c r="U104" i="22"/>
  <c r="X247" i="22"/>
  <c r="S247" i="22"/>
  <c r="AA124" i="22"/>
  <c r="T124" i="22"/>
  <c r="U329" i="22"/>
  <c r="I187" i="22"/>
  <c r="N187" i="22" s="1"/>
  <c r="S124" i="22"/>
  <c r="X124" i="22"/>
  <c r="AA247" i="22"/>
  <c r="T247" i="22"/>
  <c r="I309" i="22"/>
  <c r="L309" i="22" s="1"/>
  <c r="P300" i="22"/>
  <c r="V211" i="22"/>
  <c r="O128" i="22"/>
  <c r="L340" i="22"/>
  <c r="L250" i="22"/>
  <c r="K250" i="22"/>
  <c r="J250" i="22"/>
  <c r="V84" i="22"/>
  <c r="V300" i="22"/>
  <c r="O211" i="22"/>
  <c r="P339" i="22"/>
  <c r="N360" i="22"/>
  <c r="K338" i="22"/>
  <c r="J338" i="22"/>
  <c r="M353" i="22"/>
  <c r="N313" i="22"/>
  <c r="J313" i="22"/>
  <c r="K313" i="22"/>
  <c r="M148" i="22"/>
  <c r="P44" i="22"/>
  <c r="L320" i="22"/>
  <c r="V298" i="22"/>
  <c r="P251" i="22"/>
  <c r="V319" i="22"/>
  <c r="N107" i="22"/>
  <c r="V231" i="22"/>
  <c r="N339" i="22"/>
  <c r="I114" i="22"/>
  <c r="T216" i="22"/>
  <c r="AA216" i="22"/>
  <c r="R114" i="22"/>
  <c r="R69" i="22"/>
  <c r="U114" i="22"/>
  <c r="I195" i="22"/>
  <c r="AA278" i="22"/>
  <c r="T278" i="22"/>
  <c r="I49" i="22"/>
  <c r="AA50" i="22"/>
  <c r="T50" i="22"/>
  <c r="R52" i="22"/>
  <c r="U69" i="22"/>
  <c r="X71" i="22"/>
  <c r="S71" i="22"/>
  <c r="R112" i="22"/>
  <c r="I112" i="22"/>
  <c r="U113" i="22"/>
  <c r="X115" i="22"/>
  <c r="S115" i="22"/>
  <c r="I133" i="22"/>
  <c r="R133" i="22"/>
  <c r="AA134" i="22"/>
  <c r="T134" i="22"/>
  <c r="AM49" i="53"/>
  <c r="R170" i="22"/>
  <c r="CC50" i="53"/>
  <c r="U171" i="22"/>
  <c r="S176" i="22"/>
  <c r="X176" i="22"/>
  <c r="I178" i="22"/>
  <c r="AA195" i="22"/>
  <c r="T195" i="22"/>
  <c r="R197" i="22"/>
  <c r="U198" i="22"/>
  <c r="S216" i="22"/>
  <c r="X216" i="22"/>
  <c r="I218" i="22"/>
  <c r="AA235" i="22"/>
  <c r="T235" i="22"/>
  <c r="R237" i="22"/>
  <c r="U238" i="22"/>
  <c r="X256" i="22"/>
  <c r="S256" i="22"/>
  <c r="I258" i="22"/>
  <c r="AA277" i="22"/>
  <c r="T277" i="22"/>
  <c r="R279" i="22"/>
  <c r="U280" i="22"/>
  <c r="BA50" i="54"/>
  <c r="S293" i="22"/>
  <c r="X293" i="22"/>
  <c r="I361" i="22"/>
  <c r="U124" i="22"/>
  <c r="U61" i="22"/>
  <c r="X207" i="22"/>
  <c r="S207" i="22"/>
  <c r="R61" i="22"/>
  <c r="I124" i="22"/>
  <c r="O124" i="22" s="1"/>
  <c r="T349" i="22"/>
  <c r="AA349" i="22"/>
  <c r="R81" i="22"/>
  <c r="I207" i="22"/>
  <c r="L207" i="22" s="1"/>
  <c r="V250" i="22"/>
  <c r="L147" i="22"/>
  <c r="K147" i="22"/>
  <c r="J147" i="22"/>
  <c r="L64" i="22"/>
  <c r="J64" i="22"/>
  <c r="K64" i="22"/>
  <c r="K340" i="22"/>
  <c r="J340" i="22"/>
  <c r="M317" i="22"/>
  <c r="O147" i="22"/>
  <c r="V85" i="22"/>
  <c r="L352" i="22"/>
  <c r="K352" i="22"/>
  <c r="J352" i="22"/>
  <c r="I247" i="22"/>
  <c r="M247" i="22" s="1"/>
  <c r="O300" i="22"/>
  <c r="N318" i="22"/>
  <c r="O271" i="22"/>
  <c r="V148" i="22"/>
  <c r="N108" i="22"/>
  <c r="J108" i="22"/>
  <c r="K108" i="22"/>
  <c r="O44" i="22"/>
  <c r="M300" i="22"/>
  <c r="O107" i="22"/>
  <c r="M298" i="22"/>
  <c r="N299" i="22"/>
  <c r="O337" i="22"/>
  <c r="S52" i="22"/>
  <c r="X52" i="22"/>
  <c r="R178" i="22"/>
  <c r="U277" i="22"/>
  <c r="R361" i="22"/>
  <c r="U81" i="22"/>
  <c r="S144" i="22"/>
  <c r="X144" i="22"/>
  <c r="BO46" i="51"/>
  <c r="AA41" i="22"/>
  <c r="T41" i="22"/>
  <c r="I81" i="22"/>
  <c r="O81" i="22" s="1"/>
  <c r="I144" i="22"/>
  <c r="P144" i="22" s="1"/>
  <c r="I61" i="22"/>
  <c r="P61" i="22" s="1"/>
  <c r="K317" i="22"/>
  <c r="J317" i="22"/>
  <c r="J359" i="22"/>
  <c r="K359" i="22"/>
  <c r="N333" i="22"/>
  <c r="K333" i="22"/>
  <c r="J333" i="22"/>
  <c r="N45" i="22"/>
  <c r="J45" i="22"/>
  <c r="K45" i="22"/>
  <c r="L357" i="22"/>
  <c r="M297" i="22"/>
  <c r="J297" i="22"/>
  <c r="K297" i="22"/>
  <c r="N191" i="22"/>
  <c r="J191" i="22"/>
  <c r="K191" i="22"/>
  <c r="P65" i="22"/>
  <c r="BA49" i="50"/>
  <c r="X22" i="22"/>
  <c r="S22" i="22"/>
  <c r="I9" i="22"/>
  <c r="T10" i="22"/>
  <c r="AA10" i="22"/>
  <c r="AM48" i="50"/>
  <c r="BO49" i="50"/>
  <c r="AA22" i="22"/>
  <c r="T22" i="22"/>
  <c r="CC49" i="50"/>
  <c r="U22" i="22"/>
  <c r="U10" i="22"/>
  <c r="R10" i="22"/>
  <c r="Y47" i="50"/>
  <c r="T9" i="22"/>
  <c r="AA9" i="22"/>
  <c r="AM47" i="50"/>
  <c r="CC48" i="50"/>
  <c r="R23" i="22"/>
  <c r="AA8" i="22"/>
  <c r="T8" i="22"/>
  <c r="CC47" i="50"/>
  <c r="S10" i="22"/>
  <c r="X10" i="22"/>
  <c r="R9" i="22"/>
  <c r="BA48" i="50"/>
  <c r="X9" i="22"/>
  <c r="S9" i="22"/>
  <c r="BO48" i="50"/>
  <c r="I8" i="22"/>
  <c r="R8" i="22"/>
  <c r="U9" i="22"/>
  <c r="BA47" i="50"/>
  <c r="S23" i="22"/>
  <c r="X23" i="22"/>
  <c r="U8" i="22"/>
  <c r="Y48" i="50"/>
  <c r="X8" i="22"/>
  <c r="S8" i="22"/>
  <c r="I10" i="22"/>
  <c r="BO47" i="50"/>
  <c r="Y49" i="50"/>
  <c r="I22" i="22"/>
  <c r="M22" i="22" s="1"/>
  <c r="AA23" i="22"/>
  <c r="T23" i="22"/>
  <c r="AM49" i="50"/>
  <c r="R22" i="22"/>
  <c r="S7" i="22"/>
  <c r="X7" i="22"/>
  <c r="AA7" i="22"/>
  <c r="T7" i="22"/>
  <c r="R7" i="22"/>
  <c r="AM50" i="50"/>
  <c r="BA50" i="50"/>
  <c r="BO50" i="50"/>
  <c r="U7" i="22"/>
  <c r="Y50" i="50"/>
  <c r="I7" i="22"/>
  <c r="Y47" i="51"/>
  <c r="G16" i="22"/>
  <c r="Y48" i="51"/>
  <c r="D39" i="22"/>
  <c r="F16" i="22"/>
  <c r="CC47" i="51"/>
  <c r="H38" i="22"/>
  <c r="BO48" i="51"/>
  <c r="G39" i="22"/>
  <c r="F17" i="22"/>
  <c r="CC48" i="51"/>
  <c r="H39" i="22"/>
  <c r="G17" i="22"/>
  <c r="E17" i="22"/>
  <c r="AM47" i="51"/>
  <c r="E38" i="22"/>
  <c r="D16" i="22"/>
  <c r="H16" i="22"/>
  <c r="BA47" i="51"/>
  <c r="F38" i="22"/>
  <c r="AM48" i="51"/>
  <c r="E39" i="22"/>
  <c r="E16" i="22"/>
  <c r="D17" i="22"/>
  <c r="BO47" i="51"/>
  <c r="G38" i="22"/>
  <c r="BA48" i="51"/>
  <c r="F39" i="22"/>
  <c r="BA49" i="53"/>
  <c r="Y49" i="54"/>
  <c r="E19" i="22"/>
  <c r="H18" i="22"/>
  <c r="F308" i="22"/>
  <c r="F368" i="22"/>
  <c r="G368" i="22"/>
  <c r="G18" i="22"/>
  <c r="F328" i="22"/>
  <c r="G308" i="22"/>
  <c r="D348" i="22"/>
  <c r="H348" i="22"/>
  <c r="H368" i="22"/>
  <c r="D328" i="22"/>
  <c r="H328" i="22"/>
  <c r="F18" i="22"/>
  <c r="F40" i="22"/>
  <c r="H40" i="22"/>
  <c r="E40" i="22"/>
  <c r="E18" i="22"/>
  <c r="G40" i="22"/>
  <c r="D308" i="22"/>
  <c r="H308" i="22"/>
  <c r="G328" i="22"/>
  <c r="E348" i="22"/>
  <c r="F19" i="22"/>
  <c r="D19" i="22"/>
  <c r="D15" i="22" s="1"/>
  <c r="G19" i="22"/>
  <c r="E368" i="22"/>
  <c r="D368" i="22"/>
  <c r="G348" i="22"/>
  <c r="F348" i="22"/>
  <c r="E281" i="22"/>
  <c r="E308" i="22"/>
  <c r="G281" i="22"/>
  <c r="D281" i="22"/>
  <c r="F281" i="22"/>
  <c r="H281" i="22"/>
  <c r="E328" i="22"/>
  <c r="D239" i="22"/>
  <c r="H239" i="22"/>
  <c r="F259" i="22"/>
  <c r="D199" i="22"/>
  <c r="H199" i="22"/>
  <c r="F73" i="22"/>
  <c r="F136" i="22"/>
  <c r="D116" i="22"/>
  <c r="H116" i="22"/>
  <c r="G53" i="22"/>
  <c r="F179" i="22"/>
  <c r="F11" i="22"/>
  <c r="E11" i="22"/>
  <c r="BV46" i="56"/>
  <c r="BV24" i="57"/>
  <c r="CJ24" i="58"/>
  <c r="D11" i="22"/>
  <c r="H11" i="22"/>
  <c r="G11" i="22"/>
  <c r="D53" i="22"/>
  <c r="H53" i="22"/>
  <c r="F219" i="22"/>
  <c r="CC23" i="58"/>
  <c r="G179" i="22"/>
  <c r="E53" i="22"/>
  <c r="G73" i="22"/>
  <c r="BO92" i="58"/>
  <c r="E239" i="22"/>
  <c r="E73" i="22"/>
  <c r="BO46" i="58"/>
  <c r="E199" i="22"/>
  <c r="CC115" i="58"/>
  <c r="G259" i="22"/>
  <c r="CC69" i="58"/>
  <c r="G219" i="22"/>
  <c r="F53" i="22"/>
  <c r="D73" i="22"/>
  <c r="H73" i="22"/>
  <c r="G136" i="22"/>
  <c r="E179" i="22"/>
  <c r="G199" i="22"/>
  <c r="E219" i="22"/>
  <c r="G239" i="22"/>
  <c r="E259" i="22"/>
  <c r="BH24" i="56"/>
  <c r="CJ24" i="56"/>
  <c r="G116" i="22"/>
  <c r="E116" i="22"/>
  <c r="E136" i="22"/>
  <c r="F116" i="22"/>
  <c r="BH23" i="57"/>
  <c r="CJ23" i="57"/>
  <c r="D136" i="22"/>
  <c r="H136" i="22"/>
  <c r="BV46" i="57"/>
  <c r="D179" i="22"/>
  <c r="H179" i="22"/>
  <c r="F199" i="22"/>
  <c r="D219" i="22"/>
  <c r="H219" i="22"/>
  <c r="F239" i="22"/>
  <c r="D259" i="22"/>
  <c r="H259" i="22"/>
  <c r="Q190" i="22" l="1"/>
  <c r="Q250" i="22"/>
  <c r="Q352" i="22"/>
  <c r="AB312" i="22"/>
  <c r="Q231" i="22"/>
  <c r="Q147" i="22"/>
  <c r="Q148" i="22"/>
  <c r="Q271" i="22"/>
  <c r="Q332" i="22"/>
  <c r="Q108" i="22"/>
  <c r="Q45" i="22"/>
  <c r="Q128" i="22"/>
  <c r="Q84" i="22"/>
  <c r="Q300" i="22"/>
  <c r="O114" i="22"/>
  <c r="L216" i="22"/>
  <c r="L69" i="22"/>
  <c r="CJ66" i="59"/>
  <c r="BV20" i="59"/>
  <c r="BH88" i="59"/>
  <c r="BV89" i="59"/>
  <c r="BO89" i="59"/>
  <c r="BV19" i="59"/>
  <c r="BO90" i="59"/>
  <c r="CJ67" i="59"/>
  <c r="N7" i="22"/>
  <c r="N178" i="22"/>
  <c r="L52" i="22"/>
  <c r="Q360" i="22"/>
  <c r="M256" i="22"/>
  <c r="L50" i="22"/>
  <c r="BO44" i="57"/>
  <c r="P341" i="22"/>
  <c r="Q319" i="22"/>
  <c r="BH89" i="59"/>
  <c r="BO43" i="57"/>
  <c r="BV65" i="59"/>
  <c r="BH19" i="59"/>
  <c r="CJ90" i="59"/>
  <c r="L9" i="22"/>
  <c r="BH67" i="59"/>
  <c r="Q297" i="22"/>
  <c r="P218" i="22"/>
  <c r="L195" i="22"/>
  <c r="L255" i="22"/>
  <c r="L236" i="22"/>
  <c r="L278" i="22"/>
  <c r="BO65" i="59"/>
  <c r="BV43" i="59"/>
  <c r="BV66" i="59"/>
  <c r="BO66" i="59"/>
  <c r="BH66" i="59"/>
  <c r="BV42" i="59"/>
  <c r="BO21" i="59"/>
  <c r="CC21" i="59"/>
  <c r="M10" i="22"/>
  <c r="Q357" i="22"/>
  <c r="L361" i="22"/>
  <c r="L133" i="22"/>
  <c r="N215" i="22"/>
  <c r="P134" i="22"/>
  <c r="L132" i="22"/>
  <c r="CJ65" i="59"/>
  <c r="CJ43" i="59"/>
  <c r="CJ89" i="59"/>
  <c r="BO67" i="59"/>
  <c r="BV44" i="59"/>
  <c r="O71" i="22"/>
  <c r="L198" i="22"/>
  <c r="L113" i="22"/>
  <c r="L217" i="22"/>
  <c r="L70" i="22"/>
  <c r="AB317" i="22"/>
  <c r="CC43" i="59"/>
  <c r="BH65" i="59"/>
  <c r="BO43" i="59"/>
  <c r="BH43" i="59"/>
  <c r="CJ42" i="59"/>
  <c r="CJ20" i="59"/>
  <c r="BO88" i="59"/>
  <c r="BV67" i="59"/>
  <c r="CC44" i="59"/>
  <c r="O8" i="22"/>
  <c r="O197" i="22"/>
  <c r="L277" i="22"/>
  <c r="O238" i="22"/>
  <c r="L301" i="22"/>
  <c r="L257" i="22"/>
  <c r="L196" i="22"/>
  <c r="N51" i="22"/>
  <c r="L321" i="22"/>
  <c r="AB339" i="22"/>
  <c r="CC42" i="59"/>
  <c r="CJ88" i="59"/>
  <c r="BO42" i="59"/>
  <c r="BO20" i="59"/>
  <c r="BV21" i="59"/>
  <c r="BO44" i="59"/>
  <c r="CC67" i="59"/>
  <c r="CJ21" i="59"/>
  <c r="CJ44" i="59"/>
  <c r="CC90" i="59"/>
  <c r="N237" i="22"/>
  <c r="M280" i="22"/>
  <c r="N135" i="22"/>
  <c r="AB337" i="22"/>
  <c r="BV88" i="59"/>
  <c r="BH42" i="59"/>
  <c r="CC89" i="59"/>
  <c r="BH20" i="59"/>
  <c r="CJ19" i="59"/>
  <c r="CC19" i="59"/>
  <c r="BO19" i="59"/>
  <c r="CC88" i="59"/>
  <c r="BH90" i="59"/>
  <c r="BH21" i="59"/>
  <c r="BH44" i="59"/>
  <c r="BV90" i="59"/>
  <c r="P112" i="22"/>
  <c r="P49" i="22"/>
  <c r="N279" i="22"/>
  <c r="N235" i="22"/>
  <c r="L176" i="22"/>
  <c r="P115" i="22"/>
  <c r="L175" i="22"/>
  <c r="Q318" i="22"/>
  <c r="N72" i="22"/>
  <c r="CC66" i="59"/>
  <c r="CC65" i="59"/>
  <c r="CC20" i="59"/>
  <c r="Q107" i="22"/>
  <c r="Q353" i="22"/>
  <c r="Q191" i="22"/>
  <c r="Q211" i="22"/>
  <c r="Q251" i="22"/>
  <c r="Q312" i="22"/>
  <c r="Q313" i="22"/>
  <c r="AB313" i="22"/>
  <c r="Q333" i="22"/>
  <c r="Q372" i="22"/>
  <c r="Q373" i="22"/>
  <c r="Q270" i="22"/>
  <c r="Q230" i="22"/>
  <c r="Q210" i="22"/>
  <c r="Q127" i="22"/>
  <c r="Q338" i="22"/>
  <c r="Q299" i="22"/>
  <c r="Q358" i="22"/>
  <c r="Q359" i="22"/>
  <c r="Q337" i="22"/>
  <c r="Q339" i="22"/>
  <c r="Q317" i="22"/>
  <c r="Q320" i="22"/>
  <c r="Q298" i="22"/>
  <c r="Q44" i="22"/>
  <c r="Q85" i="22"/>
  <c r="Q65" i="22"/>
  <c r="Q64" i="22"/>
  <c r="Q340" i="22"/>
  <c r="AB107" i="22"/>
  <c r="Y312" i="22"/>
  <c r="P329" i="22"/>
  <c r="H17" i="22"/>
  <c r="Z312" i="22"/>
  <c r="AB332" i="22"/>
  <c r="Z313" i="22"/>
  <c r="O349" i="22"/>
  <c r="W312" i="22" a="1"/>
  <c r="W312" i="22" s="1"/>
  <c r="W6" i="50"/>
  <c r="X347" i="22"/>
  <c r="R53" i="22"/>
  <c r="P278" i="22"/>
  <c r="R327" i="22"/>
  <c r="S307" i="22"/>
  <c r="U326" i="22"/>
  <c r="W8" i="58"/>
  <c r="W31" i="58"/>
  <c r="W7" i="50"/>
  <c r="W8" i="57"/>
  <c r="X306" i="22"/>
  <c r="S367" i="22"/>
  <c r="BS7" i="53"/>
  <c r="R158" i="22"/>
  <c r="S347" i="22"/>
  <c r="T366" i="22"/>
  <c r="W53" i="58"/>
  <c r="W7" i="54"/>
  <c r="X307" i="22"/>
  <c r="G143" i="22"/>
  <c r="X366" i="22"/>
  <c r="E226" i="22"/>
  <c r="W100" i="58"/>
  <c r="Z337" i="22"/>
  <c r="AA366" i="22"/>
  <c r="T347" i="22"/>
  <c r="U306" i="22"/>
  <c r="AA347" i="22"/>
  <c r="T367" i="22"/>
  <c r="AA306" i="22"/>
  <c r="Y337" i="22"/>
  <c r="AC337" i="22"/>
  <c r="T307" i="22"/>
  <c r="S366" i="22"/>
  <c r="O135" i="22"/>
  <c r="AA367" i="22"/>
  <c r="T306" i="22"/>
  <c r="W337" i="22" a="1"/>
  <c r="W337" i="22" s="1"/>
  <c r="U307" i="22"/>
  <c r="W30" i="56"/>
  <c r="W76" i="58"/>
  <c r="U347" i="22"/>
  <c r="I307" i="22"/>
  <c r="G206" i="22"/>
  <c r="N134" i="22"/>
  <c r="X327" i="22"/>
  <c r="U327" i="22"/>
  <c r="AA327" i="22"/>
  <c r="Y339" i="22"/>
  <c r="X367" i="22"/>
  <c r="I346" i="22"/>
  <c r="O134" i="22"/>
  <c r="X346" i="22"/>
  <c r="R346" i="22"/>
  <c r="W8" i="56"/>
  <c r="BS7" i="51"/>
  <c r="R326" i="22"/>
  <c r="T327" i="22"/>
  <c r="U367" i="22"/>
  <c r="R307" i="22"/>
  <c r="I327" i="22"/>
  <c r="AC339" i="22"/>
  <c r="R367" i="22"/>
  <c r="X326" i="22"/>
  <c r="I306" i="22"/>
  <c r="S346" i="22"/>
  <c r="S327" i="22"/>
  <c r="AA346" i="22"/>
  <c r="R347" i="22"/>
  <c r="AA307" i="22"/>
  <c r="I326" i="22"/>
  <c r="R306" i="22"/>
  <c r="R366" i="22"/>
  <c r="I366" i="22"/>
  <c r="S326" i="22"/>
  <c r="U346" i="22"/>
  <c r="E121" i="22"/>
  <c r="BO23" i="57"/>
  <c r="E58" i="22"/>
  <c r="BO23" i="56"/>
  <c r="D79" i="22"/>
  <c r="BH47" i="56"/>
  <c r="D141" i="22"/>
  <c r="BH46" i="57"/>
  <c r="BS6" i="52"/>
  <c r="W7" i="57"/>
  <c r="G204" i="22"/>
  <c r="CC46" i="58"/>
  <c r="F244" i="22"/>
  <c r="BV92" i="58"/>
  <c r="D264" i="22"/>
  <c r="BH115" i="58"/>
  <c r="P135" i="22"/>
  <c r="E59" i="22"/>
  <c r="BO24" i="56"/>
  <c r="G265" i="22"/>
  <c r="CC116" i="58"/>
  <c r="F245" i="22"/>
  <c r="BV93" i="58"/>
  <c r="F205" i="22"/>
  <c r="BV47" i="58"/>
  <c r="D122" i="22"/>
  <c r="BH24" i="57"/>
  <c r="W339" i="22" a="1"/>
  <c r="W339" i="22" s="1"/>
  <c r="E245" i="22"/>
  <c r="BO93" i="58"/>
  <c r="H265" i="22"/>
  <c r="CJ116" i="58"/>
  <c r="E224" i="22"/>
  <c r="BO69" i="58"/>
  <c r="G121" i="22"/>
  <c r="CC23" i="57"/>
  <c r="E78" i="22"/>
  <c r="BO46" i="56"/>
  <c r="G244" i="22"/>
  <c r="CC92" i="58"/>
  <c r="G78" i="22"/>
  <c r="CC46" i="56"/>
  <c r="E185" i="22"/>
  <c r="BO24" i="58"/>
  <c r="H204" i="22"/>
  <c r="CJ46" i="58"/>
  <c r="W30" i="58"/>
  <c r="W6" i="54"/>
  <c r="W99" i="58"/>
  <c r="W31" i="57"/>
  <c r="D204" i="22"/>
  <c r="BH46" i="58"/>
  <c r="F264" i="22"/>
  <c r="BV115" i="58"/>
  <c r="H78" i="22"/>
  <c r="CJ46" i="56"/>
  <c r="F204" i="22"/>
  <c r="BV46" i="58"/>
  <c r="E122" i="22"/>
  <c r="BO24" i="57"/>
  <c r="D184" i="22"/>
  <c r="BH23" i="58"/>
  <c r="Z339" i="22"/>
  <c r="E205" i="22"/>
  <c r="BO47" i="58"/>
  <c r="M135" i="22"/>
  <c r="F142" i="22"/>
  <c r="BV47" i="57"/>
  <c r="U94" i="22"/>
  <c r="BS7" i="52"/>
  <c r="G59" i="22"/>
  <c r="CC24" i="56"/>
  <c r="D142" i="22"/>
  <c r="BH47" i="57"/>
  <c r="H141" i="22"/>
  <c r="CJ46" i="57"/>
  <c r="H245" i="22"/>
  <c r="CJ93" i="58"/>
  <c r="D78" i="22"/>
  <c r="BH46" i="56"/>
  <c r="F224" i="22"/>
  <c r="BV69" i="58"/>
  <c r="W7" i="58"/>
  <c r="H244" i="22"/>
  <c r="CJ92" i="58"/>
  <c r="D58" i="22"/>
  <c r="BH23" i="56"/>
  <c r="H264" i="22"/>
  <c r="CJ115" i="58"/>
  <c r="F58" i="22"/>
  <c r="BV23" i="56"/>
  <c r="W30" i="57"/>
  <c r="H122" i="22"/>
  <c r="CJ24" i="57"/>
  <c r="G225" i="22"/>
  <c r="CC70" i="58"/>
  <c r="G122" i="22"/>
  <c r="CC24" i="57"/>
  <c r="H224" i="22"/>
  <c r="CJ69" i="58"/>
  <c r="D224" i="22"/>
  <c r="BH69" i="58"/>
  <c r="D265" i="22"/>
  <c r="BH116" i="58"/>
  <c r="G205" i="22"/>
  <c r="CC47" i="58"/>
  <c r="H142" i="22"/>
  <c r="CJ47" i="57"/>
  <c r="H58" i="22"/>
  <c r="CJ23" i="56"/>
  <c r="E264" i="22"/>
  <c r="BO115" i="58"/>
  <c r="D205" i="22"/>
  <c r="BH47" i="58"/>
  <c r="G185" i="22"/>
  <c r="CC24" i="58"/>
  <c r="G58" i="22"/>
  <c r="CC23" i="56"/>
  <c r="F121" i="22"/>
  <c r="BV23" i="57"/>
  <c r="F79" i="22"/>
  <c r="BV47" i="56"/>
  <c r="H225" i="22"/>
  <c r="CJ70" i="58"/>
  <c r="D244" i="22"/>
  <c r="BH92" i="58"/>
  <c r="H205" i="22"/>
  <c r="CJ47" i="58"/>
  <c r="H184" i="22"/>
  <c r="CJ23" i="58"/>
  <c r="G245" i="22"/>
  <c r="CC93" i="58"/>
  <c r="F184" i="22"/>
  <c r="BV23" i="58"/>
  <c r="BS6" i="53"/>
  <c r="F265" i="22"/>
  <c r="BV116" i="58"/>
  <c r="E265" i="22"/>
  <c r="BO116" i="58"/>
  <c r="W54" i="58"/>
  <c r="W31" i="56"/>
  <c r="W7" i="56"/>
  <c r="BS6" i="51"/>
  <c r="W77" i="58"/>
  <c r="H226" i="22"/>
  <c r="F225" i="22"/>
  <c r="BV70" i="58"/>
  <c r="E225" i="22"/>
  <c r="BO70" i="58"/>
  <c r="F59" i="22"/>
  <c r="BV24" i="56"/>
  <c r="D225" i="22"/>
  <c r="BH70" i="58"/>
  <c r="T346" i="22"/>
  <c r="AA326" i="22"/>
  <c r="S306" i="22"/>
  <c r="F185" i="22"/>
  <c r="BV24" i="58"/>
  <c r="P132" i="22"/>
  <c r="D185" i="22"/>
  <c r="BH24" i="58"/>
  <c r="E141" i="22"/>
  <c r="BO46" i="57"/>
  <c r="G79" i="22"/>
  <c r="CC47" i="56"/>
  <c r="E79" i="22"/>
  <c r="BO47" i="56"/>
  <c r="I347" i="22"/>
  <c r="T326" i="22"/>
  <c r="D245" i="22"/>
  <c r="BH93" i="58"/>
  <c r="I367" i="22"/>
  <c r="E184" i="22"/>
  <c r="BO23" i="58"/>
  <c r="U366" i="22"/>
  <c r="G141" i="22"/>
  <c r="CC46" i="57"/>
  <c r="H79" i="22"/>
  <c r="CJ47" i="56"/>
  <c r="G142" i="22"/>
  <c r="CC47" i="57"/>
  <c r="AC107" i="22"/>
  <c r="Y313" i="22"/>
  <c r="I23" i="22"/>
  <c r="N23" i="22" s="1"/>
  <c r="CC50" i="50"/>
  <c r="H19" i="22"/>
  <c r="CC46" i="50" s="1"/>
  <c r="O329" i="22"/>
  <c r="K292" i="22"/>
  <c r="J292" i="22"/>
  <c r="M292" i="22"/>
  <c r="O292" i="22"/>
  <c r="N292" i="22"/>
  <c r="P292" i="22"/>
  <c r="Y191" i="22"/>
  <c r="AB45" i="22"/>
  <c r="Y45" i="22"/>
  <c r="AC45" i="22"/>
  <c r="Z45" i="22"/>
  <c r="W28" i="50"/>
  <c r="Z64" i="22"/>
  <c r="W28" i="51"/>
  <c r="AC313" i="22"/>
  <c r="Z352" i="22"/>
  <c r="O171" i="22"/>
  <c r="W29" i="51"/>
  <c r="P369" i="22"/>
  <c r="Y107" i="22"/>
  <c r="AC332" i="22"/>
  <c r="W332" i="22" a="1"/>
  <c r="W332" i="22" s="1"/>
  <c r="BS29" i="51"/>
  <c r="O41" i="22"/>
  <c r="M329" i="22"/>
  <c r="W107" i="22" a="1"/>
  <c r="W107" i="22" s="1"/>
  <c r="Z251" i="22"/>
  <c r="Y332" i="22"/>
  <c r="BS28" i="51"/>
  <c r="W29" i="50"/>
  <c r="AB352" i="22"/>
  <c r="AC317" i="22"/>
  <c r="M113" i="22"/>
  <c r="P321" i="22"/>
  <c r="M267" i="22"/>
  <c r="Y64" i="22"/>
  <c r="AC373" i="22"/>
  <c r="Z108" i="22"/>
  <c r="AC64" i="22"/>
  <c r="O321" i="22"/>
  <c r="AB147" i="22"/>
  <c r="N267" i="22"/>
  <c r="O267" i="22"/>
  <c r="W64" i="22" a="1"/>
  <c r="W64" i="22" s="1"/>
  <c r="P267" i="22"/>
  <c r="M369" i="22"/>
  <c r="Y352" i="22"/>
  <c r="N278" i="22"/>
  <c r="M176" i="22"/>
  <c r="P215" i="22"/>
  <c r="N280" i="22"/>
  <c r="AC352" i="22"/>
  <c r="D226" i="22"/>
  <c r="P171" i="22"/>
  <c r="N369" i="22"/>
  <c r="M69" i="22"/>
  <c r="M293" i="22"/>
  <c r="O69" i="22"/>
  <c r="N171" i="22"/>
  <c r="F60" i="22"/>
  <c r="D266" i="22"/>
  <c r="M238" i="22"/>
  <c r="J135" i="22"/>
  <c r="M114" i="22"/>
  <c r="L256" i="22"/>
  <c r="N176" i="22"/>
  <c r="P69" i="22"/>
  <c r="F246" i="22"/>
  <c r="L61" i="22"/>
  <c r="M178" i="22"/>
  <c r="K135" i="22"/>
  <c r="E80" i="22"/>
  <c r="L135" i="22"/>
  <c r="AC108" i="22"/>
  <c r="AC353" i="22"/>
  <c r="L187" i="22"/>
  <c r="P175" i="22"/>
  <c r="M217" i="22"/>
  <c r="Y108" i="22"/>
  <c r="W353" i="22" a="1"/>
  <c r="W353" i="22" s="1"/>
  <c r="V279" i="22"/>
  <c r="O175" i="22"/>
  <c r="Y353" i="22"/>
  <c r="Z353" i="22"/>
  <c r="Z44" i="22"/>
  <c r="AB108" i="22"/>
  <c r="R179" i="22"/>
  <c r="V301" i="22"/>
  <c r="P41" i="22"/>
  <c r="Y48" i="52"/>
  <c r="D186" i="22"/>
  <c r="N309" i="22"/>
  <c r="G80" i="22"/>
  <c r="N256" i="22"/>
  <c r="P72" i="22"/>
  <c r="O217" i="22"/>
  <c r="L71" i="22"/>
  <c r="N349" i="22"/>
  <c r="AC251" i="22"/>
  <c r="L238" i="22"/>
  <c r="M72" i="22"/>
  <c r="M237" i="22"/>
  <c r="L115" i="22"/>
  <c r="O256" i="22"/>
  <c r="O70" i="22"/>
  <c r="M309" i="22"/>
  <c r="L81" i="22"/>
  <c r="P280" i="22"/>
  <c r="N238" i="22"/>
  <c r="N217" i="22"/>
  <c r="M349" i="22"/>
  <c r="Y44" i="22"/>
  <c r="L144" i="22"/>
  <c r="Y251" i="22"/>
  <c r="AC191" i="22"/>
  <c r="E60" i="22"/>
  <c r="M61" i="22"/>
  <c r="P217" i="22"/>
  <c r="M71" i="22"/>
  <c r="O257" i="22"/>
  <c r="L41" i="22"/>
  <c r="M70" i="22"/>
  <c r="AB44" i="22"/>
  <c r="L237" i="22"/>
  <c r="D80" i="22"/>
  <c r="L49" i="22"/>
  <c r="O280" i="22"/>
  <c r="P236" i="22"/>
  <c r="O72" i="22"/>
  <c r="AB251" i="22"/>
  <c r="O341" i="22"/>
  <c r="AB191" i="22"/>
  <c r="AC44" i="22"/>
  <c r="E266" i="22"/>
  <c r="V207" i="22"/>
  <c r="W207" i="22" s="1" a="1"/>
  <c r="W207" i="22" s="1"/>
  <c r="P238" i="22"/>
  <c r="P301" i="22"/>
  <c r="V292" i="22"/>
  <c r="Z292" i="22" s="1"/>
  <c r="O309" i="22"/>
  <c r="W191" i="22" a="1"/>
  <c r="W191" i="22" s="1"/>
  <c r="L218" i="22"/>
  <c r="V112" i="22"/>
  <c r="V216" i="22"/>
  <c r="L170" i="22"/>
  <c r="O115" i="22"/>
  <c r="Y147" i="22"/>
  <c r="O218" i="22"/>
  <c r="D143" i="22"/>
  <c r="Z317" i="22"/>
  <c r="O277" i="22"/>
  <c r="P187" i="22"/>
  <c r="N277" i="22"/>
  <c r="V176" i="22"/>
  <c r="M115" i="22"/>
  <c r="M144" i="22"/>
  <c r="O187" i="22"/>
  <c r="AC147" i="22"/>
  <c r="M257" i="22"/>
  <c r="M132" i="22"/>
  <c r="W373" i="22" a="1"/>
  <c r="W373" i="22" s="1"/>
  <c r="M51" i="22"/>
  <c r="L349" i="22"/>
  <c r="Y317" i="22"/>
  <c r="G246" i="22"/>
  <c r="W317" i="22" a="1"/>
  <c r="W317" i="22" s="1"/>
  <c r="P277" i="22"/>
  <c r="M170" i="22"/>
  <c r="P50" i="22"/>
  <c r="O132" i="22"/>
  <c r="P51" i="22"/>
  <c r="L134" i="22"/>
  <c r="W147" i="22" a="1"/>
  <c r="W147" i="22" s="1"/>
  <c r="Z373" i="22"/>
  <c r="N329" i="22"/>
  <c r="R281" i="22"/>
  <c r="O255" i="22"/>
  <c r="Y373" i="22"/>
  <c r="V255" i="22"/>
  <c r="R116" i="22"/>
  <c r="R29" i="22"/>
  <c r="N115" i="22"/>
  <c r="O51" i="22"/>
  <c r="L215" i="22"/>
  <c r="O301" i="22"/>
  <c r="N301" i="22"/>
  <c r="M218" i="22"/>
  <c r="L280" i="22"/>
  <c r="M278" i="22"/>
  <c r="V236" i="22"/>
  <c r="N70" i="22"/>
  <c r="H143" i="22"/>
  <c r="V256" i="22"/>
  <c r="V197" i="22"/>
  <c r="O52" i="22"/>
  <c r="V349" i="22"/>
  <c r="Y349" i="22" s="1"/>
  <c r="V177" i="22"/>
  <c r="P81" i="22"/>
  <c r="M279" i="22"/>
  <c r="L279" i="22"/>
  <c r="V72" i="22"/>
  <c r="V195" i="22"/>
  <c r="N170" i="22"/>
  <c r="O170" i="22"/>
  <c r="R95" i="22"/>
  <c r="BA46" i="54"/>
  <c r="X289" i="22"/>
  <c r="S289" i="22"/>
  <c r="AB320" i="22"/>
  <c r="Z320" i="22"/>
  <c r="Y320" i="22"/>
  <c r="W320" i="22" a="1"/>
  <c r="W320" i="22" s="1"/>
  <c r="AC320" i="22"/>
  <c r="P197" i="22"/>
  <c r="K177" i="22"/>
  <c r="J177" i="22"/>
  <c r="V135" i="22"/>
  <c r="V175" i="22"/>
  <c r="J104" i="22"/>
  <c r="K104" i="22"/>
  <c r="N197" i="22"/>
  <c r="S199" i="22"/>
  <c r="X199" i="22"/>
  <c r="S116" i="22"/>
  <c r="X116" i="22"/>
  <c r="BA48" i="53"/>
  <c r="R239" i="22"/>
  <c r="BO48" i="52"/>
  <c r="U92" i="22"/>
  <c r="AA53" i="22"/>
  <c r="T53" i="22"/>
  <c r="I116" i="22"/>
  <c r="X94" i="22"/>
  <c r="S94" i="22"/>
  <c r="S93" i="22"/>
  <c r="X93" i="22"/>
  <c r="X73" i="22"/>
  <c r="S73" i="22"/>
  <c r="AM46" i="53"/>
  <c r="R167" i="22"/>
  <c r="S281" i="22"/>
  <c r="X281" i="22"/>
  <c r="F345" i="22"/>
  <c r="CC46" i="54"/>
  <c r="U289" i="22"/>
  <c r="E123" i="22"/>
  <c r="F206" i="22"/>
  <c r="F226" i="22"/>
  <c r="BO44" i="51"/>
  <c r="T39" i="22"/>
  <c r="AA39" i="22"/>
  <c r="Y44" i="51"/>
  <c r="I39" i="22"/>
  <c r="L8" i="22"/>
  <c r="O9" i="22"/>
  <c r="N52" i="22"/>
  <c r="Z85" i="22"/>
  <c r="W85" i="22" a="1"/>
  <c r="W85" i="22" s="1"/>
  <c r="AC85" i="22"/>
  <c r="Y85" i="22"/>
  <c r="AB85" i="22"/>
  <c r="V293" i="22"/>
  <c r="N216" i="22"/>
  <c r="N71" i="22"/>
  <c r="J309" i="22"/>
  <c r="K309" i="22"/>
  <c r="J187" i="22"/>
  <c r="K187" i="22"/>
  <c r="V280" i="22"/>
  <c r="P257" i="22"/>
  <c r="O237" i="22"/>
  <c r="K237" i="22"/>
  <c r="J237" i="22"/>
  <c r="M216" i="22"/>
  <c r="M215" i="22"/>
  <c r="J215" i="22"/>
  <c r="K215" i="22"/>
  <c r="O61" i="22"/>
  <c r="V144" i="22"/>
  <c r="P196" i="22"/>
  <c r="M134" i="22"/>
  <c r="N113" i="22"/>
  <c r="V69" i="22"/>
  <c r="V329" i="22"/>
  <c r="N257" i="22"/>
  <c r="W340" i="22" a="1"/>
  <c r="W340" i="22" s="1"/>
  <c r="AC340" i="22"/>
  <c r="AB340" i="22"/>
  <c r="Z340" i="22"/>
  <c r="Y340" i="22"/>
  <c r="M187" i="22"/>
  <c r="M207" i="22"/>
  <c r="V218" i="22"/>
  <c r="M177" i="22"/>
  <c r="N49" i="22"/>
  <c r="M175" i="22"/>
  <c r="K175" i="22"/>
  <c r="J175" i="22"/>
  <c r="AC318" i="22"/>
  <c r="AB318" i="22"/>
  <c r="Z318" i="22"/>
  <c r="Y318" i="22"/>
  <c r="W318" i="22" a="1"/>
  <c r="W318" i="22" s="1"/>
  <c r="V369" i="22"/>
  <c r="V227" i="22"/>
  <c r="N341" i="22"/>
  <c r="M301" i="22"/>
  <c r="K301" i="22"/>
  <c r="J301" i="22"/>
  <c r="V278" i="22"/>
  <c r="P237" i="22"/>
  <c r="K217" i="22"/>
  <c r="J217" i="22"/>
  <c r="M196" i="22"/>
  <c r="N175" i="22"/>
  <c r="N114" i="22"/>
  <c r="M255" i="22"/>
  <c r="V215" i="22"/>
  <c r="J349" i="22"/>
  <c r="K349" i="22"/>
  <c r="O278" i="22"/>
  <c r="J278" i="22"/>
  <c r="K278" i="22"/>
  <c r="L104" i="22"/>
  <c r="U95" i="22"/>
  <c r="U179" i="22"/>
  <c r="R156" i="22"/>
  <c r="X219" i="22"/>
  <c r="S219" i="22"/>
  <c r="U158" i="22"/>
  <c r="AA158" i="22"/>
  <c r="T158" i="22"/>
  <c r="R31" i="22"/>
  <c r="T30" i="22"/>
  <c r="AA30" i="22"/>
  <c r="I29" i="22"/>
  <c r="U32" i="22"/>
  <c r="AA92" i="22"/>
  <c r="T92" i="22"/>
  <c r="U199" i="22"/>
  <c r="BO46" i="53"/>
  <c r="AA167" i="22"/>
  <c r="T167" i="22"/>
  <c r="G345" i="22"/>
  <c r="E345" i="22"/>
  <c r="H365" i="22"/>
  <c r="BA46" i="53"/>
  <c r="X167" i="22"/>
  <c r="S167" i="22"/>
  <c r="AM43" i="51"/>
  <c r="R38" i="22"/>
  <c r="M361" i="22"/>
  <c r="N207" i="22"/>
  <c r="L258" i="22"/>
  <c r="J258" i="22"/>
  <c r="K258" i="22"/>
  <c r="M195" i="22"/>
  <c r="K195" i="22"/>
  <c r="J195" i="22"/>
  <c r="Z231" i="22"/>
  <c r="Y231" i="22"/>
  <c r="W231" i="22" a="1"/>
  <c r="W231" i="22" s="1"/>
  <c r="AC231" i="22"/>
  <c r="AB231" i="22"/>
  <c r="O247" i="22"/>
  <c r="P104" i="22"/>
  <c r="V52" i="22"/>
  <c r="V277" i="22"/>
  <c r="V134" i="22"/>
  <c r="V217" i="22"/>
  <c r="V171" i="22"/>
  <c r="O50" i="22"/>
  <c r="K50" i="22"/>
  <c r="J50" i="22"/>
  <c r="Y359" i="22"/>
  <c r="W359" i="22" a="1"/>
  <c r="W359" i="22" s="1"/>
  <c r="AC359" i="22"/>
  <c r="AB359" i="22"/>
  <c r="Z359" i="22"/>
  <c r="V257" i="22"/>
  <c r="V187" i="22"/>
  <c r="N196" i="22"/>
  <c r="AB271" i="22"/>
  <c r="AC271" i="22"/>
  <c r="Z271" i="22"/>
  <c r="Y271" i="22"/>
  <c r="W271" i="22" a="1"/>
  <c r="W271" i="22" s="1"/>
  <c r="O361" i="22"/>
  <c r="V196" i="22"/>
  <c r="O133" i="22"/>
  <c r="V114" i="22"/>
  <c r="P52" i="22"/>
  <c r="V170" i="22"/>
  <c r="K51" i="22"/>
  <c r="J51" i="22"/>
  <c r="P235" i="22"/>
  <c r="O144" i="22"/>
  <c r="V247" i="22"/>
  <c r="N258" i="22"/>
  <c r="K198" i="22"/>
  <c r="J198" i="22"/>
  <c r="Y48" i="53"/>
  <c r="T136" i="22"/>
  <c r="AA136" i="22"/>
  <c r="I179" i="22"/>
  <c r="R136" i="22"/>
  <c r="R259" i="22"/>
  <c r="AA259" i="22"/>
  <c r="T259" i="22"/>
  <c r="S156" i="22"/>
  <c r="X156" i="22"/>
  <c r="X155" i="22"/>
  <c r="S155" i="22"/>
  <c r="U157" i="22"/>
  <c r="R30" i="22"/>
  <c r="U156" i="22"/>
  <c r="X92" i="22"/>
  <c r="S92" i="22"/>
  <c r="I32" i="22"/>
  <c r="AA31" i="22"/>
  <c r="T31" i="22"/>
  <c r="I199" i="22"/>
  <c r="BO46" i="54"/>
  <c r="T289" i="22"/>
  <c r="AA289" i="22"/>
  <c r="I281" i="22"/>
  <c r="G325" i="22"/>
  <c r="H80" i="22"/>
  <c r="H325" i="22"/>
  <c r="H345" i="22"/>
  <c r="BA44" i="51"/>
  <c r="X39" i="22"/>
  <c r="S39" i="22"/>
  <c r="CC43" i="51"/>
  <c r="U38" i="22"/>
  <c r="L7" i="22"/>
  <c r="L22" i="22"/>
  <c r="V361" i="22"/>
  <c r="O195" i="22"/>
  <c r="P113" i="22"/>
  <c r="N195" i="22"/>
  <c r="V113" i="22"/>
  <c r="W358" i="22" a="1"/>
  <c r="W358" i="22" s="1"/>
  <c r="AC358" i="22"/>
  <c r="AB358" i="22"/>
  <c r="Z358" i="22"/>
  <c r="Y358" i="22"/>
  <c r="N293" i="22"/>
  <c r="K293" i="22"/>
  <c r="J293" i="22"/>
  <c r="P207" i="22"/>
  <c r="P71" i="22"/>
  <c r="Z360" i="22"/>
  <c r="W360" i="22" a="1"/>
  <c r="W360" i="22" s="1"/>
  <c r="AB360" i="22"/>
  <c r="Y360" i="22"/>
  <c r="AC360" i="22"/>
  <c r="Z230" i="22"/>
  <c r="AC230" i="22"/>
  <c r="W230" i="22" a="1"/>
  <c r="W230" i="22" s="1"/>
  <c r="Y230" i="22"/>
  <c r="AB230" i="22"/>
  <c r="J134" i="22"/>
  <c r="K134" i="22"/>
  <c r="Y357" i="22"/>
  <c r="W357" i="22" a="1"/>
  <c r="W357" i="22" s="1"/>
  <c r="AC357" i="22"/>
  <c r="AB357" i="22"/>
  <c r="Z357" i="22"/>
  <c r="Z127" i="22"/>
  <c r="AC127" i="22"/>
  <c r="W127" i="22" a="1"/>
  <c r="W127" i="22" s="1"/>
  <c r="AB127" i="22"/>
  <c r="Y127" i="22"/>
  <c r="K238" i="22"/>
  <c r="J238" i="22"/>
  <c r="V237" i="22"/>
  <c r="AC128" i="22"/>
  <c r="AB128" i="22"/>
  <c r="W128" i="22" a="1"/>
  <c r="W128" i="22" s="1"/>
  <c r="Z128" i="22"/>
  <c r="Y128" i="22"/>
  <c r="AB297" i="22"/>
  <c r="AC297" i="22"/>
  <c r="Y297" i="22"/>
  <c r="Z297" i="22"/>
  <c r="W297" i="22" a="1"/>
  <c r="W297" i="22" s="1"/>
  <c r="P309" i="22"/>
  <c r="M236" i="22"/>
  <c r="L51" i="22"/>
  <c r="Z270" i="22"/>
  <c r="Y270" i="22"/>
  <c r="AB270" i="22"/>
  <c r="AC270" i="22"/>
  <c r="W270" i="22" a="1"/>
  <c r="W270" i="22" s="1"/>
  <c r="P293" i="22"/>
  <c r="N41" i="22"/>
  <c r="O293" i="22"/>
  <c r="R73" i="22"/>
  <c r="R32" i="22"/>
  <c r="I94" i="22"/>
  <c r="S32" i="22"/>
  <c r="X32" i="22"/>
  <c r="Y46" i="54"/>
  <c r="I289" i="22"/>
  <c r="L289" i="22" s="1"/>
  <c r="K114" i="22"/>
  <c r="J114" i="22"/>
  <c r="M235" i="22"/>
  <c r="J235" i="22"/>
  <c r="K235" i="22"/>
  <c r="K176" i="22"/>
  <c r="J176" i="22"/>
  <c r="V81" i="22"/>
  <c r="R93" i="22"/>
  <c r="X158" i="22"/>
  <c r="S158" i="22"/>
  <c r="X31" i="22"/>
  <c r="S31" i="22"/>
  <c r="AA32" i="22"/>
  <c r="T32" i="22"/>
  <c r="H305" i="22"/>
  <c r="D345" i="22"/>
  <c r="J247" i="22"/>
  <c r="K247" i="22"/>
  <c r="Z250" i="22"/>
  <c r="Y250" i="22"/>
  <c r="AB250" i="22"/>
  <c r="AC250" i="22"/>
  <c r="W250" i="22" a="1"/>
  <c r="W250" i="22" s="1"/>
  <c r="N361" i="22"/>
  <c r="K361" i="22"/>
  <c r="J361" i="22"/>
  <c r="K52" i="22"/>
  <c r="J52" i="22"/>
  <c r="P255" i="22"/>
  <c r="Y299" i="22"/>
  <c r="AB299" i="22"/>
  <c r="W299" i="22" a="1"/>
  <c r="W299" i="22" s="1"/>
  <c r="AC299" i="22"/>
  <c r="Z299" i="22"/>
  <c r="J227" i="22"/>
  <c r="K227" i="22"/>
  <c r="V309" i="22"/>
  <c r="O216" i="22"/>
  <c r="J216" i="22"/>
  <c r="K216" i="22"/>
  <c r="AC210" i="22"/>
  <c r="Y210" i="22"/>
  <c r="W210" i="22" a="1"/>
  <c r="W210" i="22" s="1"/>
  <c r="AB210" i="22"/>
  <c r="Z210" i="22"/>
  <c r="AB372" i="22"/>
  <c r="Z372" i="22"/>
  <c r="Y372" i="22"/>
  <c r="W372" i="22" a="1"/>
  <c r="W372" i="22" s="1"/>
  <c r="AC372" i="22"/>
  <c r="P361" i="22"/>
  <c r="P258" i="22"/>
  <c r="O113" i="22"/>
  <c r="K113" i="22"/>
  <c r="J113" i="22"/>
  <c r="AC65" i="22"/>
  <c r="Z65" i="22"/>
  <c r="Y65" i="22"/>
  <c r="AB65" i="22"/>
  <c r="W65" i="22" a="1"/>
  <c r="W65" i="22" s="1"/>
  <c r="Z190" i="22"/>
  <c r="AB190" i="22"/>
  <c r="W190" i="22" a="1"/>
  <c r="W190" i="22" s="1"/>
  <c r="Y190" i="22"/>
  <c r="AC190" i="22"/>
  <c r="O104" i="22"/>
  <c r="O227" i="22"/>
  <c r="V321" i="22"/>
  <c r="O258" i="22"/>
  <c r="O178" i="22"/>
  <c r="O236" i="22"/>
  <c r="K236" i="22"/>
  <c r="J236" i="22"/>
  <c r="O196" i="22"/>
  <c r="J196" i="22"/>
  <c r="K196" i="22"/>
  <c r="N133" i="22"/>
  <c r="O176" i="22"/>
  <c r="W338" i="22" a="1"/>
  <c r="W338" i="22" s="1"/>
  <c r="AC338" i="22"/>
  <c r="AB338" i="22"/>
  <c r="Z338" i="22"/>
  <c r="Y338" i="22"/>
  <c r="V41" i="22"/>
  <c r="N104" i="22"/>
  <c r="V341" i="22"/>
  <c r="Y46" i="53"/>
  <c r="I167" i="22"/>
  <c r="O167" i="22" s="1"/>
  <c r="F305" i="22"/>
  <c r="U259" i="22"/>
  <c r="T239" i="22"/>
  <c r="AA239" i="22"/>
  <c r="U73" i="22"/>
  <c r="AA73" i="22"/>
  <c r="T73" i="22"/>
  <c r="U53" i="22"/>
  <c r="U93" i="22"/>
  <c r="T157" i="22"/>
  <c r="AA157" i="22"/>
  <c r="U155" i="22"/>
  <c r="I92" i="22"/>
  <c r="T29" i="22"/>
  <c r="AA29" i="22"/>
  <c r="AM46" i="54"/>
  <c r="R289" i="22"/>
  <c r="D325" i="22"/>
  <c r="AM44" i="51"/>
  <c r="R39" i="22"/>
  <c r="Y43" i="51"/>
  <c r="I38" i="22"/>
  <c r="J124" i="22"/>
  <c r="K124" i="22"/>
  <c r="P114" i="22"/>
  <c r="AC319" i="22"/>
  <c r="W319" i="22" a="1"/>
  <c r="W319" i="22" s="1"/>
  <c r="AB319" i="22"/>
  <c r="Y319" i="22"/>
  <c r="Z319" i="22"/>
  <c r="Y300" i="22"/>
  <c r="Z300" i="22"/>
  <c r="W300" i="22" a="1"/>
  <c r="W300" i="22" s="1"/>
  <c r="AC300" i="22"/>
  <c r="AB300" i="22"/>
  <c r="I259" i="22"/>
  <c r="U136" i="22"/>
  <c r="AA116" i="22"/>
  <c r="T116" i="22"/>
  <c r="R219" i="22"/>
  <c r="I73" i="22"/>
  <c r="R199" i="22"/>
  <c r="I53" i="22"/>
  <c r="T156" i="22"/>
  <c r="AA156" i="22"/>
  <c r="I93" i="22"/>
  <c r="U30" i="22"/>
  <c r="I155" i="22"/>
  <c r="AA93" i="22"/>
  <c r="T93" i="22"/>
  <c r="I158" i="22"/>
  <c r="U31" i="22"/>
  <c r="I157" i="22"/>
  <c r="X259" i="22"/>
  <c r="S259" i="22"/>
  <c r="E325" i="22"/>
  <c r="T281" i="22"/>
  <c r="AA281" i="22"/>
  <c r="D365" i="22"/>
  <c r="D305" i="22"/>
  <c r="H266" i="22"/>
  <c r="G305" i="22"/>
  <c r="BO43" i="51"/>
  <c r="AA38" i="22"/>
  <c r="T38" i="22"/>
  <c r="J61" i="22"/>
  <c r="K61" i="22"/>
  <c r="N144" i="22"/>
  <c r="AB148" i="22"/>
  <c r="AC148" i="22"/>
  <c r="Z148" i="22"/>
  <c r="Y148" i="22"/>
  <c r="W148" i="22" a="1"/>
  <c r="W148" i="22" s="1"/>
  <c r="L247" i="22"/>
  <c r="L124" i="22"/>
  <c r="P124" i="22"/>
  <c r="O235" i="22"/>
  <c r="P198" i="22"/>
  <c r="L178" i="22"/>
  <c r="M49" i="22"/>
  <c r="J49" i="22"/>
  <c r="K49" i="22"/>
  <c r="W84" i="22" a="1"/>
  <c r="W84" i="22" s="1"/>
  <c r="Z84" i="22"/>
  <c r="AC84" i="22"/>
  <c r="AB84" i="22"/>
  <c r="Y84" i="22"/>
  <c r="AB211" i="22"/>
  <c r="AC211" i="22"/>
  <c r="Z211" i="22"/>
  <c r="Y211" i="22"/>
  <c r="W211" i="22" a="1"/>
  <c r="W211" i="22" s="1"/>
  <c r="N124" i="22"/>
  <c r="O279" i="22"/>
  <c r="J279" i="22"/>
  <c r="K279" i="22"/>
  <c r="O198" i="22"/>
  <c r="K170" i="22"/>
  <c r="J170" i="22"/>
  <c r="V71" i="22"/>
  <c r="N50" i="22"/>
  <c r="L227" i="22"/>
  <c r="M50" i="22"/>
  <c r="M124" i="22"/>
  <c r="M227" i="22"/>
  <c r="P247" i="22"/>
  <c r="N321" i="22"/>
  <c r="N236" i="22"/>
  <c r="O215" i="22"/>
  <c r="V132" i="22"/>
  <c r="N69" i="22"/>
  <c r="J69" i="22"/>
  <c r="K69" i="22"/>
  <c r="N61" i="22"/>
  <c r="L72" i="22"/>
  <c r="K72" i="22"/>
  <c r="J72" i="22"/>
  <c r="V51" i="22"/>
  <c r="V133" i="22"/>
  <c r="J369" i="22"/>
  <c r="K369" i="22"/>
  <c r="O369" i="22"/>
  <c r="J329" i="22"/>
  <c r="K329" i="22"/>
  <c r="M258" i="22"/>
  <c r="P70" i="22"/>
  <c r="J70" i="22"/>
  <c r="K70" i="22"/>
  <c r="I219" i="22"/>
  <c r="U116" i="22"/>
  <c r="S53" i="22"/>
  <c r="X53" i="22"/>
  <c r="I30" i="22"/>
  <c r="T95" i="22"/>
  <c r="AA95" i="22"/>
  <c r="U29" i="22"/>
  <c r="I31" i="22"/>
  <c r="E365" i="22"/>
  <c r="F325" i="22"/>
  <c r="G365" i="22"/>
  <c r="CC44" i="51"/>
  <c r="U39" i="22"/>
  <c r="M112" i="22"/>
  <c r="J112" i="22"/>
  <c r="K112" i="22"/>
  <c r="L112" i="22"/>
  <c r="AB298" i="22"/>
  <c r="Z298" i="22"/>
  <c r="Y298" i="22"/>
  <c r="W298" i="22" a="1"/>
  <c r="W298" i="22" s="1"/>
  <c r="AC298" i="22"/>
  <c r="V198" i="22"/>
  <c r="P177" i="22"/>
  <c r="V115" i="22"/>
  <c r="N177" i="22"/>
  <c r="N255" i="22"/>
  <c r="K255" i="22"/>
  <c r="J255" i="22"/>
  <c r="V50" i="22"/>
  <c r="V124" i="22"/>
  <c r="M198" i="22"/>
  <c r="V267" i="22"/>
  <c r="M104" i="22"/>
  <c r="P178" i="22"/>
  <c r="M171" i="22"/>
  <c r="K171" i="22"/>
  <c r="J171" i="22"/>
  <c r="V70" i="22"/>
  <c r="M341" i="22"/>
  <c r="J341" i="22"/>
  <c r="K341" i="22"/>
  <c r="P195" i="22"/>
  <c r="V49" i="22"/>
  <c r="P279" i="22"/>
  <c r="J257" i="22"/>
  <c r="K257" i="22"/>
  <c r="V178" i="22"/>
  <c r="N132" i="22"/>
  <c r="J132" i="22"/>
  <c r="K132" i="22"/>
  <c r="P216" i="22"/>
  <c r="P176" i="22"/>
  <c r="M321" i="22"/>
  <c r="J321" i="22"/>
  <c r="K321" i="22"/>
  <c r="V258" i="22"/>
  <c r="S29" i="22"/>
  <c r="X29" i="22"/>
  <c r="I156" i="22"/>
  <c r="U281" i="22"/>
  <c r="K197" i="22"/>
  <c r="J197" i="22"/>
  <c r="X239" i="22"/>
  <c r="S239" i="22"/>
  <c r="I136" i="22"/>
  <c r="T199" i="22"/>
  <c r="AA199" i="22"/>
  <c r="R155" i="22"/>
  <c r="AA179" i="22"/>
  <c r="T179" i="22"/>
  <c r="R92" i="22"/>
  <c r="S157" i="22"/>
  <c r="X157" i="22"/>
  <c r="R157" i="22"/>
  <c r="I95" i="22"/>
  <c r="U239" i="22"/>
  <c r="E305" i="22"/>
  <c r="BA43" i="51"/>
  <c r="X38" i="22"/>
  <c r="S38" i="22"/>
  <c r="J207" i="22"/>
  <c r="K207" i="22"/>
  <c r="K178" i="22"/>
  <c r="J178" i="22"/>
  <c r="P133" i="22"/>
  <c r="J133" i="22"/>
  <c r="K133" i="22"/>
  <c r="M133" i="22"/>
  <c r="U219" i="22"/>
  <c r="BO48" i="53"/>
  <c r="T219" i="22"/>
  <c r="AA219" i="22"/>
  <c r="AA155" i="22"/>
  <c r="T155" i="22"/>
  <c r="X30" i="22"/>
  <c r="S30" i="22"/>
  <c r="X179" i="22"/>
  <c r="S179" i="22"/>
  <c r="AA94" i="22"/>
  <c r="T94" i="22"/>
  <c r="X95" i="22"/>
  <c r="S95" i="22"/>
  <c r="X136" i="22"/>
  <c r="S136" i="22"/>
  <c r="R94" i="22"/>
  <c r="I239" i="22"/>
  <c r="CC46" i="53"/>
  <c r="U167" i="22"/>
  <c r="F365" i="22"/>
  <c r="M9" i="22"/>
  <c r="J144" i="22"/>
  <c r="K144" i="22"/>
  <c r="J81" i="22"/>
  <c r="K81" i="22"/>
  <c r="M81" i="22"/>
  <c r="V61" i="22"/>
  <c r="V238" i="22"/>
  <c r="K218" i="22"/>
  <c r="J218" i="22"/>
  <c r="M197" i="22"/>
  <c r="M52" i="22"/>
  <c r="L114" i="22"/>
  <c r="N247" i="22"/>
  <c r="L197" i="22"/>
  <c r="L235" i="22"/>
  <c r="P227" i="22"/>
  <c r="P256" i="22"/>
  <c r="K256" i="22"/>
  <c r="J256" i="22"/>
  <c r="V235" i="22"/>
  <c r="N198" i="22"/>
  <c r="O177" i="22"/>
  <c r="K115" i="22"/>
  <c r="J115" i="22"/>
  <c r="J71" i="22"/>
  <c r="K71" i="22"/>
  <c r="N81" i="22"/>
  <c r="M277" i="22"/>
  <c r="J277" i="22"/>
  <c r="K277" i="22"/>
  <c r="J41" i="22"/>
  <c r="K41" i="22"/>
  <c r="AC333" i="22"/>
  <c r="Y333" i="22"/>
  <c r="AB333" i="22"/>
  <c r="Z333" i="22"/>
  <c r="W333" i="22" a="1"/>
  <c r="W333" i="22" s="1"/>
  <c r="V104" i="22"/>
  <c r="K280" i="22"/>
  <c r="J280" i="22"/>
  <c r="L341" i="22"/>
  <c r="N227" i="22"/>
  <c r="O207" i="22"/>
  <c r="L177" i="22"/>
  <c r="O49" i="22"/>
  <c r="N112" i="22"/>
  <c r="J267" i="22"/>
  <c r="K267" i="22"/>
  <c r="N218" i="22"/>
  <c r="O112" i="22"/>
  <c r="N8" i="22"/>
  <c r="M8" i="22"/>
  <c r="AA11" i="22"/>
  <c r="T11" i="22"/>
  <c r="P22" i="22"/>
  <c r="K22" i="22"/>
  <c r="J22" i="22"/>
  <c r="N9" i="22"/>
  <c r="U11" i="22"/>
  <c r="BA46" i="50"/>
  <c r="S19" i="22"/>
  <c r="X19" i="22"/>
  <c r="V22" i="22"/>
  <c r="V23" i="22"/>
  <c r="V8" i="22"/>
  <c r="V9" i="22"/>
  <c r="V10" i="22"/>
  <c r="O22" i="22"/>
  <c r="I11" i="22"/>
  <c r="CC43" i="50"/>
  <c r="U16" i="22"/>
  <c r="K9" i="22"/>
  <c r="J9" i="22"/>
  <c r="Y46" i="50"/>
  <c r="BA43" i="50"/>
  <c r="S16" i="22"/>
  <c r="X16" i="22"/>
  <c r="O10" i="22"/>
  <c r="J10" i="22"/>
  <c r="K10" i="22"/>
  <c r="R11" i="22"/>
  <c r="S17" i="22"/>
  <c r="X17" i="22"/>
  <c r="T17" i="22"/>
  <c r="AA17" i="22"/>
  <c r="X11" i="22"/>
  <c r="S11" i="22"/>
  <c r="AM43" i="50"/>
  <c r="R16" i="22"/>
  <c r="Y43" i="50"/>
  <c r="I16" i="22"/>
  <c r="J8" i="22"/>
  <c r="K8" i="22"/>
  <c r="N10" i="22"/>
  <c r="BO46" i="50"/>
  <c r="T19" i="22"/>
  <c r="AA19" i="22"/>
  <c r="P10" i="22"/>
  <c r="N22" i="22"/>
  <c r="BO43" i="50"/>
  <c r="T16" i="22"/>
  <c r="AA16" i="22"/>
  <c r="P8" i="22"/>
  <c r="AM46" i="50"/>
  <c r="R19" i="22"/>
  <c r="R17" i="22"/>
  <c r="L10" i="22"/>
  <c r="P9" i="22"/>
  <c r="M7" i="22"/>
  <c r="V7" i="22"/>
  <c r="P7" i="22"/>
  <c r="AM44" i="50"/>
  <c r="O7" i="22"/>
  <c r="AM45" i="50"/>
  <c r="BO45" i="50"/>
  <c r="BO44" i="50"/>
  <c r="Y45" i="50"/>
  <c r="CC45" i="50"/>
  <c r="Y44" i="50"/>
  <c r="J7" i="22"/>
  <c r="K7" i="22"/>
  <c r="BA44" i="50"/>
  <c r="BA45" i="50"/>
  <c r="H185" i="22"/>
  <c r="E15" i="22"/>
  <c r="CC45" i="51"/>
  <c r="H37" i="22"/>
  <c r="BA45" i="51"/>
  <c r="F37" i="22"/>
  <c r="Y45" i="51"/>
  <c r="D37" i="22"/>
  <c r="G15" i="22"/>
  <c r="AM48" i="52"/>
  <c r="D60" i="22"/>
  <c r="D59" i="22"/>
  <c r="E246" i="22"/>
  <c r="E244" i="22"/>
  <c r="F122" i="22"/>
  <c r="BA48" i="54"/>
  <c r="AM48" i="54"/>
  <c r="F15" i="22"/>
  <c r="H60" i="22"/>
  <c r="H59" i="22"/>
  <c r="E206" i="22"/>
  <c r="E204" i="22"/>
  <c r="F80" i="22"/>
  <c r="F78" i="22"/>
  <c r="BA47" i="54"/>
  <c r="BO48" i="54"/>
  <c r="AM45" i="51"/>
  <c r="E37" i="22"/>
  <c r="Y48" i="54"/>
  <c r="CC48" i="54"/>
  <c r="H123" i="22"/>
  <c r="F143" i="22"/>
  <c r="F141" i="22"/>
  <c r="D123" i="22"/>
  <c r="D121" i="22"/>
  <c r="G226" i="22"/>
  <c r="G224" i="22"/>
  <c r="G266" i="22"/>
  <c r="G264" i="22"/>
  <c r="G186" i="22"/>
  <c r="G184" i="22"/>
  <c r="BO47" i="54"/>
  <c r="Y47" i="54"/>
  <c r="CC47" i="54"/>
  <c r="E140" i="22"/>
  <c r="BO45" i="51"/>
  <c r="G37" i="22"/>
  <c r="AM47" i="54"/>
  <c r="D246" i="22"/>
  <c r="F266" i="22"/>
  <c r="H186" i="22"/>
  <c r="H206" i="22"/>
  <c r="G123" i="22"/>
  <c r="H246" i="22"/>
  <c r="D206" i="22"/>
  <c r="F186" i="22"/>
  <c r="G60" i="22"/>
  <c r="E186" i="22"/>
  <c r="F123" i="22"/>
  <c r="D33" i="22"/>
  <c r="E33" i="22"/>
  <c r="H33" i="22"/>
  <c r="F159" i="22"/>
  <c r="H159" i="22"/>
  <c r="G33" i="22"/>
  <c r="G159" i="22"/>
  <c r="F33" i="22"/>
  <c r="E159" i="22"/>
  <c r="O23" i="22" l="1"/>
  <c r="L23" i="22"/>
  <c r="K23" i="22"/>
  <c r="J23" i="22"/>
  <c r="M23" i="22"/>
  <c r="P23" i="22"/>
  <c r="Q22" i="22"/>
  <c r="Q41" i="22"/>
  <c r="AB256" i="22"/>
  <c r="CJ66" i="58"/>
  <c r="BO20" i="58"/>
  <c r="CJ44" i="58"/>
  <c r="CC67" i="58"/>
  <c r="BO44" i="58"/>
  <c r="BO90" i="58"/>
  <c r="P16" i="22"/>
  <c r="CC18" i="59"/>
  <c r="L93" i="22"/>
  <c r="P38" i="22"/>
  <c r="CC64" i="59"/>
  <c r="L29" i="22"/>
  <c r="BV67" i="58"/>
  <c r="N116" i="22"/>
  <c r="Q132" i="22"/>
  <c r="W216" i="22" a="1"/>
  <c r="W216" i="22" s="1"/>
  <c r="Q115" i="22"/>
  <c r="CJ43" i="56"/>
  <c r="BH89" i="58"/>
  <c r="BO42" i="57"/>
  <c r="BV66" i="58"/>
  <c r="BO112" i="58"/>
  <c r="BV19" i="56"/>
  <c r="BH20" i="57"/>
  <c r="BO20" i="56"/>
  <c r="BO67" i="58"/>
  <c r="CC21" i="57"/>
  <c r="BO18" i="59"/>
  <c r="Q69" i="22"/>
  <c r="CC20" i="58"/>
  <c r="BO20" i="57"/>
  <c r="CC19" i="57"/>
  <c r="BO19" i="56"/>
  <c r="CJ21" i="58"/>
  <c r="O11" i="22"/>
  <c r="L95" i="22"/>
  <c r="P30" i="22"/>
  <c r="CJ113" i="58"/>
  <c r="L157" i="22"/>
  <c r="M92" i="22"/>
  <c r="Q113" i="22"/>
  <c r="BV44" i="58"/>
  <c r="AC112" i="22"/>
  <c r="Q217" i="22"/>
  <c r="CJ67" i="58"/>
  <c r="CJ19" i="58"/>
  <c r="BV43" i="56"/>
  <c r="BH43" i="58"/>
  <c r="CC43" i="58"/>
  <c r="CC20" i="57"/>
  <c r="BV65" i="58"/>
  <c r="BH43" i="57"/>
  <c r="BV42" i="58"/>
  <c r="CC42" i="56"/>
  <c r="BO65" i="58"/>
  <c r="BO19" i="57"/>
  <c r="L327" i="22"/>
  <c r="BO41" i="57"/>
  <c r="BO44" i="56"/>
  <c r="CJ43" i="57"/>
  <c r="CJ42" i="57"/>
  <c r="BH42" i="58"/>
  <c r="CC42" i="58"/>
  <c r="M326" i="22"/>
  <c r="BH19" i="57"/>
  <c r="BH21" i="57"/>
  <c r="BH21" i="56"/>
  <c r="N239" i="22"/>
  <c r="L199" i="22"/>
  <c r="Q8" i="22"/>
  <c r="BO21" i="57"/>
  <c r="AC236" i="22"/>
  <c r="BH44" i="56"/>
  <c r="CC44" i="56"/>
  <c r="BH67" i="58"/>
  <c r="CC42" i="57"/>
  <c r="L347" i="22"/>
  <c r="BH20" i="58"/>
  <c r="BH66" i="58"/>
  <c r="BV112" i="58"/>
  <c r="CJ111" i="58"/>
  <c r="BO43" i="58"/>
  <c r="BV43" i="58"/>
  <c r="CC44" i="58"/>
  <c r="CC44" i="57"/>
  <c r="Q9" i="22"/>
  <c r="BO88" i="58"/>
  <c r="CC89" i="58"/>
  <c r="BV43" i="57"/>
  <c r="BV21" i="57"/>
  <c r="O156" i="22"/>
  <c r="BO21" i="58"/>
  <c r="CJ21" i="56"/>
  <c r="CC87" i="59"/>
  <c r="CC19" i="58"/>
  <c r="O136" i="22"/>
  <c r="BV41" i="59"/>
  <c r="P158" i="22"/>
  <c r="L53" i="22"/>
  <c r="L94" i="22"/>
  <c r="O179" i="22"/>
  <c r="L39" i="22"/>
  <c r="W177" i="22" a="1"/>
  <c r="W177" i="22" s="1"/>
  <c r="CC90" i="58"/>
  <c r="BH44" i="57"/>
  <c r="Q237" i="22"/>
  <c r="BO21" i="56"/>
  <c r="BV90" i="58"/>
  <c r="BV21" i="56"/>
  <c r="CJ43" i="58"/>
  <c r="BV19" i="57"/>
  <c r="BO111" i="58"/>
  <c r="BH112" i="58"/>
  <c r="CC66" i="58"/>
  <c r="BH42" i="56"/>
  <c r="CC20" i="56"/>
  <c r="CJ42" i="56"/>
  <c r="CC88" i="58"/>
  <c r="CJ112" i="58"/>
  <c r="BH111" i="58"/>
  <c r="BH42" i="57"/>
  <c r="P346" i="22"/>
  <c r="J307" i="22"/>
  <c r="CJ20" i="56"/>
  <c r="BV113" i="58"/>
  <c r="Z7" i="22"/>
  <c r="O259" i="22"/>
  <c r="CC21" i="56"/>
  <c r="BH90" i="58"/>
  <c r="BV21" i="58"/>
  <c r="CC21" i="58"/>
  <c r="BV44" i="57"/>
  <c r="CJ20" i="58"/>
  <c r="Q133" i="22"/>
  <c r="BO87" i="59"/>
  <c r="Q7" i="22"/>
  <c r="CJ44" i="56"/>
  <c r="Q134" i="22"/>
  <c r="BO43" i="56"/>
  <c r="BV20" i="56"/>
  <c r="BH19" i="56"/>
  <c r="BV89" i="58"/>
  <c r="M366" i="22"/>
  <c r="BS29" i="50"/>
  <c r="CC65" i="58"/>
  <c r="BV87" i="59"/>
  <c r="Q321" i="22"/>
  <c r="Q50" i="22"/>
  <c r="BO64" i="59"/>
  <c r="AB72" i="22"/>
  <c r="Y301" i="22"/>
  <c r="CJ65" i="58"/>
  <c r="BH44" i="58"/>
  <c r="CJ19" i="57"/>
  <c r="BV42" i="56"/>
  <c r="Q10" i="22"/>
  <c r="Q198" i="22"/>
  <c r="L31" i="22"/>
  <c r="O219" i="22"/>
  <c r="L73" i="22"/>
  <c r="BV18" i="59"/>
  <c r="CC41" i="59"/>
  <c r="L32" i="22"/>
  <c r="BV64" i="59"/>
  <c r="W255" i="22" a="1"/>
  <c r="W255" i="22" s="1"/>
  <c r="BO19" i="58"/>
  <c r="BV20" i="58"/>
  <c r="BV19" i="58"/>
  <c r="BH88" i="58"/>
  <c r="CC19" i="56"/>
  <c r="CJ19" i="56"/>
  <c r="BH65" i="58"/>
  <c r="CJ20" i="57"/>
  <c r="CJ89" i="58"/>
  <c r="BH19" i="58"/>
  <c r="BV111" i="58"/>
  <c r="CJ42" i="58"/>
  <c r="BO42" i="56"/>
  <c r="BO89" i="58"/>
  <c r="BV88" i="58"/>
  <c r="BH43" i="56"/>
  <c r="O306" i="22"/>
  <c r="CJ90" i="58"/>
  <c r="CC113" i="58"/>
  <c r="CJ21" i="57"/>
  <c r="BV44" i="56"/>
  <c r="BO41" i="59"/>
  <c r="P155" i="22"/>
  <c r="L281" i="22"/>
  <c r="Q196" i="22"/>
  <c r="Q216" i="22"/>
  <c r="AB195" i="22"/>
  <c r="AB197" i="22"/>
  <c r="Y176" i="22"/>
  <c r="Q71" i="22"/>
  <c r="AB279" i="22"/>
  <c r="CC43" i="57"/>
  <c r="M367" i="22"/>
  <c r="CC43" i="56"/>
  <c r="BO66" i="58"/>
  <c r="CJ88" i="58"/>
  <c r="CC112" i="58"/>
  <c r="Q104" i="22"/>
  <c r="Q349" i="22"/>
  <c r="Q329" i="22"/>
  <c r="S184" i="22"/>
  <c r="Q170" i="22"/>
  <c r="Q171" i="22"/>
  <c r="Q207" i="22"/>
  <c r="Q247" i="22"/>
  <c r="Q267" i="22"/>
  <c r="Q309" i="22"/>
  <c r="Q369" i="22"/>
  <c r="O366" i="22"/>
  <c r="Q293" i="22"/>
  <c r="Q292" i="22"/>
  <c r="Q227" i="22"/>
  <c r="Q187" i="22"/>
  <c r="Q144" i="22"/>
  <c r="Q124" i="22"/>
  <c r="Q361" i="22"/>
  <c r="Q301" i="22"/>
  <c r="Q255" i="22"/>
  <c r="Q257" i="22"/>
  <c r="Q236" i="22"/>
  <c r="Q195" i="22"/>
  <c r="Q176" i="22"/>
  <c r="Q175" i="22"/>
  <c r="Q277" i="22"/>
  <c r="Q279" i="22"/>
  <c r="Q278" i="22"/>
  <c r="Q280" i="22"/>
  <c r="Q258" i="22"/>
  <c r="Q256" i="22"/>
  <c r="Q238" i="22"/>
  <c r="Q235" i="22"/>
  <c r="Q218" i="22"/>
  <c r="Q215" i="22"/>
  <c r="Q197" i="22"/>
  <c r="Q178" i="22"/>
  <c r="Q177" i="22"/>
  <c r="Q135" i="22"/>
  <c r="Q114" i="22"/>
  <c r="Q112" i="22"/>
  <c r="Q61" i="22"/>
  <c r="Q81" i="22"/>
  <c r="Q70" i="22"/>
  <c r="Q72" i="22"/>
  <c r="Q52" i="22"/>
  <c r="Q51" i="22"/>
  <c r="Q49" i="22"/>
  <c r="Q341" i="22"/>
  <c r="CC44" i="50"/>
  <c r="I17" i="22"/>
  <c r="J17" i="22" s="1"/>
  <c r="I19" i="22"/>
  <c r="L19" i="22" s="1"/>
  <c r="U17" i="22"/>
  <c r="H15" i="22"/>
  <c r="U19" i="22"/>
  <c r="V19" i="22" s="1"/>
  <c r="BS28" i="50"/>
  <c r="Y292" i="22"/>
  <c r="J306" i="22"/>
  <c r="U58" i="22"/>
  <c r="L306" i="22"/>
  <c r="X244" i="22"/>
  <c r="K306" i="22"/>
  <c r="N306" i="22"/>
  <c r="J366" i="22"/>
  <c r="P366" i="22"/>
  <c r="P307" i="22"/>
  <c r="K307" i="22"/>
  <c r="L307" i="22"/>
  <c r="M307" i="22"/>
  <c r="O307" i="22"/>
  <c r="N307" i="22"/>
  <c r="W176" i="22" a="1"/>
  <c r="W176" i="22" s="1"/>
  <c r="X184" i="22"/>
  <c r="G203" i="22"/>
  <c r="S264" i="22"/>
  <c r="Y112" i="22"/>
  <c r="E223" i="22"/>
  <c r="U78" i="22"/>
  <c r="J327" i="22"/>
  <c r="S224" i="22"/>
  <c r="H223" i="22"/>
  <c r="X224" i="22"/>
  <c r="R79" i="22"/>
  <c r="K366" i="22"/>
  <c r="L366" i="22"/>
  <c r="N366" i="22"/>
  <c r="R245" i="22"/>
  <c r="V347" i="22"/>
  <c r="T58" i="22"/>
  <c r="S59" i="22"/>
  <c r="X58" i="22"/>
  <c r="X245" i="22"/>
  <c r="W112" i="22" a="1"/>
  <c r="W112" i="22" s="1"/>
  <c r="I245" i="22"/>
  <c r="T185" i="22"/>
  <c r="T245" i="22"/>
  <c r="AA121" i="22"/>
  <c r="S58" i="22"/>
  <c r="N326" i="22"/>
  <c r="R58" i="22"/>
  <c r="AA58" i="22"/>
  <c r="O326" i="22"/>
  <c r="R102" i="22"/>
  <c r="X142" i="22"/>
  <c r="N367" i="22"/>
  <c r="I79" i="22"/>
  <c r="AC72" i="22"/>
  <c r="J367" i="22"/>
  <c r="D77" i="22"/>
  <c r="K367" i="22"/>
  <c r="BO44" i="52"/>
  <c r="T142" i="22"/>
  <c r="AA79" i="22"/>
  <c r="I142" i="22"/>
  <c r="U79" i="22"/>
  <c r="AA142" i="22"/>
  <c r="S225" i="22"/>
  <c r="E57" i="22"/>
  <c r="AA265" i="22"/>
  <c r="U142" i="22"/>
  <c r="E77" i="22"/>
  <c r="Z177" i="22"/>
  <c r="D140" i="22"/>
  <c r="G243" i="22"/>
  <c r="AA78" i="22"/>
  <c r="T204" i="22"/>
  <c r="AC216" i="22"/>
  <c r="R184" i="22"/>
  <c r="P116" i="22"/>
  <c r="K327" i="22"/>
  <c r="R224" i="22"/>
  <c r="M306" i="22"/>
  <c r="U122" i="22"/>
  <c r="O281" i="22"/>
  <c r="N327" i="22"/>
  <c r="S185" i="22"/>
  <c r="P281" i="22"/>
  <c r="Z301" i="22"/>
  <c r="S79" i="22"/>
  <c r="V366" i="22"/>
  <c r="O116" i="22"/>
  <c r="W236" i="22" a="1"/>
  <c r="W236" i="22" s="1"/>
  <c r="V306" i="22"/>
  <c r="Z112" i="22"/>
  <c r="O199" i="22"/>
  <c r="T79" i="22"/>
  <c r="AC301" i="22"/>
  <c r="M327" i="22"/>
  <c r="Y195" i="22"/>
  <c r="S142" i="22"/>
  <c r="Y279" i="22"/>
  <c r="Y236" i="22"/>
  <c r="X204" i="22"/>
  <c r="U204" i="22"/>
  <c r="X79" i="22"/>
  <c r="P306" i="22"/>
  <c r="U245" i="22"/>
  <c r="Z236" i="22"/>
  <c r="J326" i="22"/>
  <c r="AB236" i="22"/>
  <c r="R122" i="22"/>
  <c r="P326" i="22"/>
  <c r="K326" i="22"/>
  <c r="AA185" i="22"/>
  <c r="AA245" i="22"/>
  <c r="AA122" i="22"/>
  <c r="L326" i="22"/>
  <c r="W301" i="22" a="1"/>
  <c r="W301" i="22" s="1"/>
  <c r="I58" i="22"/>
  <c r="V346" i="22"/>
  <c r="V307" i="22"/>
  <c r="V327" i="22"/>
  <c r="G77" i="22"/>
  <c r="S245" i="22"/>
  <c r="AB301" i="22"/>
  <c r="V326" i="22"/>
  <c r="P367" i="22"/>
  <c r="L136" i="22"/>
  <c r="O327" i="22"/>
  <c r="R142" i="22"/>
  <c r="W7" i="52"/>
  <c r="P327" i="22"/>
  <c r="AB112" i="22"/>
  <c r="R225" i="22"/>
  <c r="AB216" i="22"/>
  <c r="L367" i="22"/>
  <c r="F57" i="22"/>
  <c r="R205" i="22"/>
  <c r="R264" i="22"/>
  <c r="Y216" i="22"/>
  <c r="V367" i="22"/>
  <c r="W7" i="51"/>
  <c r="J347" i="22"/>
  <c r="G140" i="22"/>
  <c r="N179" i="22"/>
  <c r="X185" i="22"/>
  <c r="AB176" i="22"/>
  <c r="AA59" i="22"/>
  <c r="AC176" i="22"/>
  <c r="N346" i="22"/>
  <c r="T59" i="22"/>
  <c r="S121" i="22"/>
  <c r="Z176" i="22"/>
  <c r="AA225" i="22"/>
  <c r="R265" i="22"/>
  <c r="K346" i="22"/>
  <c r="U225" i="22"/>
  <c r="T225" i="22"/>
  <c r="U205" i="22"/>
  <c r="J346" i="22"/>
  <c r="O346" i="22"/>
  <c r="T121" i="22"/>
  <c r="I205" i="22"/>
  <c r="L346" i="22"/>
  <c r="O367" i="22"/>
  <c r="U265" i="22"/>
  <c r="P219" i="22"/>
  <c r="W7" i="53"/>
  <c r="R141" i="22"/>
  <c r="R78" i="22"/>
  <c r="T244" i="22"/>
  <c r="M346" i="22"/>
  <c r="X264" i="22"/>
  <c r="U244" i="22"/>
  <c r="N29" i="22"/>
  <c r="N347" i="22"/>
  <c r="S265" i="22"/>
  <c r="I225" i="22"/>
  <c r="AB177" i="22"/>
  <c r="T265" i="22"/>
  <c r="I265" i="22"/>
  <c r="H140" i="22"/>
  <c r="CJ44" i="57"/>
  <c r="P347" i="22"/>
  <c r="O155" i="22"/>
  <c r="F243" i="22"/>
  <c r="X265" i="22"/>
  <c r="P29" i="22"/>
  <c r="X225" i="22"/>
  <c r="M347" i="22"/>
  <c r="AA141" i="22"/>
  <c r="AA205" i="22"/>
  <c r="E263" i="22"/>
  <c r="BO113" i="58"/>
  <c r="D183" i="22"/>
  <c r="BH21" i="58"/>
  <c r="W256" i="22" a="1"/>
  <c r="W256" i="22" s="1"/>
  <c r="T205" i="22"/>
  <c r="W6" i="52"/>
  <c r="AC177" i="22"/>
  <c r="AC256" i="22"/>
  <c r="R185" i="22"/>
  <c r="W6" i="51"/>
  <c r="X205" i="22"/>
  <c r="U141" i="22"/>
  <c r="O29" i="22"/>
  <c r="Y177" i="22"/>
  <c r="Y256" i="22"/>
  <c r="O347" i="22"/>
  <c r="W6" i="53"/>
  <c r="D223" i="22"/>
  <c r="K347" i="22"/>
  <c r="S205" i="22"/>
  <c r="Z256" i="22"/>
  <c r="D263" i="22"/>
  <c r="BH113" i="58"/>
  <c r="W349" i="22" a="1"/>
  <c r="W349" i="22" s="1"/>
  <c r="W29" i="54"/>
  <c r="AC349" i="22"/>
  <c r="AB292" i="22"/>
  <c r="Y207" i="22"/>
  <c r="Z349" i="22"/>
  <c r="BS29" i="54"/>
  <c r="U264" i="22"/>
  <c r="CC111" i="58"/>
  <c r="W27" i="51"/>
  <c r="I204" i="22"/>
  <c r="BO42" i="58"/>
  <c r="BS54" i="59"/>
  <c r="CJ64" i="59"/>
  <c r="W28" i="54"/>
  <c r="M39" i="22"/>
  <c r="AB349" i="22"/>
  <c r="CJ41" i="59"/>
  <c r="BS31" i="59"/>
  <c r="BS29" i="52"/>
  <c r="W26" i="51"/>
  <c r="BH64" i="59"/>
  <c r="BS53" i="59"/>
  <c r="BS77" i="59"/>
  <c r="CJ87" i="59"/>
  <c r="R59" i="22"/>
  <c r="BH20" i="56"/>
  <c r="BH87" i="59"/>
  <c r="BS76" i="59"/>
  <c r="T122" i="22"/>
  <c r="BV20" i="57"/>
  <c r="BS28" i="54"/>
  <c r="CJ18" i="59"/>
  <c r="BS8" i="59"/>
  <c r="I141" i="22"/>
  <c r="BV42" i="57"/>
  <c r="BH18" i="59"/>
  <c r="BS7" i="59"/>
  <c r="BS30" i="59"/>
  <c r="BH41" i="59"/>
  <c r="O38" i="22"/>
  <c r="BO44" i="53"/>
  <c r="N53" i="22"/>
  <c r="V179" i="22"/>
  <c r="W279" i="22" a="1"/>
  <c r="W279" i="22" s="1"/>
  <c r="Z279" i="22"/>
  <c r="AC279" i="22"/>
  <c r="V53" i="22"/>
  <c r="M157" i="22"/>
  <c r="V289" i="22"/>
  <c r="Z289" i="22" s="1"/>
  <c r="V158" i="22"/>
  <c r="N157" i="22"/>
  <c r="Z255" i="22"/>
  <c r="AC255" i="22"/>
  <c r="N38" i="22"/>
  <c r="P239" i="22"/>
  <c r="V92" i="22"/>
  <c r="V116" i="22"/>
  <c r="N92" i="22"/>
  <c r="L179" i="22"/>
  <c r="M32" i="22"/>
  <c r="W292" i="22" a="1"/>
  <c r="W292" i="22" s="1"/>
  <c r="Z216" i="22"/>
  <c r="AC207" i="22"/>
  <c r="M155" i="22"/>
  <c r="V281" i="22"/>
  <c r="P31" i="22"/>
  <c r="Z72" i="22"/>
  <c r="AC292" i="22"/>
  <c r="O94" i="22"/>
  <c r="W72" i="22" a="1"/>
  <c r="W72" i="22" s="1"/>
  <c r="Y255" i="22"/>
  <c r="Y72" i="22"/>
  <c r="AB255" i="22"/>
  <c r="M94" i="22"/>
  <c r="M38" i="22"/>
  <c r="Z207" i="22"/>
  <c r="AB207" i="22"/>
  <c r="P39" i="22"/>
  <c r="P73" i="22"/>
  <c r="L158" i="22"/>
  <c r="AC195" i="22"/>
  <c r="O32" i="22"/>
  <c r="N32" i="22"/>
  <c r="AC197" i="22"/>
  <c r="N30" i="22"/>
  <c r="CC48" i="52"/>
  <c r="BA44" i="53"/>
  <c r="V29" i="22"/>
  <c r="Z195" i="22"/>
  <c r="P32" i="22"/>
  <c r="Y197" i="22"/>
  <c r="AM47" i="52"/>
  <c r="R159" i="22"/>
  <c r="L239" i="22"/>
  <c r="V199" i="22"/>
  <c r="W195" i="22" a="1"/>
  <c r="W195" i="22" s="1"/>
  <c r="Z197" i="22"/>
  <c r="L16" i="22"/>
  <c r="W197" i="22" a="1"/>
  <c r="W197" i="22" s="1"/>
  <c r="L30" i="22"/>
  <c r="AM43" i="52"/>
  <c r="AB61" i="22"/>
  <c r="Z61" i="22"/>
  <c r="Y61" i="22"/>
  <c r="W61" i="22" a="1"/>
  <c r="W61" i="22" s="1"/>
  <c r="AC61" i="22"/>
  <c r="R244" i="22"/>
  <c r="X33" i="22"/>
  <c r="S33" i="22"/>
  <c r="R33" i="22"/>
  <c r="F120" i="22"/>
  <c r="H183" i="22"/>
  <c r="D120" i="22"/>
  <c r="H120" i="22"/>
  <c r="E243" i="22"/>
  <c r="AB7" i="22"/>
  <c r="V157" i="22"/>
  <c r="W258" i="22" a="1"/>
  <c r="W258" i="22" s="1"/>
  <c r="AC258" i="22"/>
  <c r="AB258" i="22"/>
  <c r="Z258" i="22"/>
  <c r="Y258" i="22"/>
  <c r="AB49" i="22"/>
  <c r="W49" i="22" a="1"/>
  <c r="W49" i="22" s="1"/>
  <c r="AC49" i="22"/>
  <c r="Y49" i="22"/>
  <c r="Z49" i="22"/>
  <c r="M219" i="22"/>
  <c r="J219" i="22"/>
  <c r="K219" i="22"/>
  <c r="Z51" i="22"/>
  <c r="AB51" i="22"/>
  <c r="Y51" i="22"/>
  <c r="W51" i="22" a="1"/>
  <c r="W51" i="22" s="1"/>
  <c r="AC51" i="22"/>
  <c r="Y71" i="22"/>
  <c r="Z71" i="22"/>
  <c r="AC71" i="22"/>
  <c r="W71" i="22" a="1"/>
  <c r="W71" i="22" s="1"/>
  <c r="AB71" i="22"/>
  <c r="P157" i="22"/>
  <c r="J157" i="22"/>
  <c r="K157" i="22"/>
  <c r="M53" i="22"/>
  <c r="J53" i="22"/>
  <c r="K53" i="22"/>
  <c r="V39" i="22"/>
  <c r="I325" i="22"/>
  <c r="M289" i="22"/>
  <c r="O157" i="22"/>
  <c r="V73" i="22"/>
  <c r="V31" i="22"/>
  <c r="O289" i="22"/>
  <c r="V30" i="22"/>
  <c r="M136" i="22"/>
  <c r="AC187" i="22"/>
  <c r="AB187" i="22"/>
  <c r="Y187" i="22"/>
  <c r="Z187" i="22"/>
  <c r="W187" i="22" a="1"/>
  <c r="W187" i="22" s="1"/>
  <c r="Y134" i="22"/>
  <c r="AB134" i="22"/>
  <c r="AC134" i="22"/>
  <c r="W134" i="22" a="1"/>
  <c r="W134" i="22" s="1"/>
  <c r="Z134" i="22"/>
  <c r="U365" i="22"/>
  <c r="R345" i="22"/>
  <c r="M156" i="22"/>
  <c r="O39" i="22"/>
  <c r="F203" i="22"/>
  <c r="V167" i="22"/>
  <c r="V94" i="22"/>
  <c r="N289" i="22"/>
  <c r="AB235" i="22"/>
  <c r="Y235" i="22"/>
  <c r="AC235" i="22"/>
  <c r="Z235" i="22"/>
  <c r="W235" i="22" a="1"/>
  <c r="W235" i="22" s="1"/>
  <c r="S96" i="22"/>
  <c r="X96" i="22"/>
  <c r="H203" i="22"/>
  <c r="I121" i="22"/>
  <c r="F77" i="22"/>
  <c r="AM44" i="54"/>
  <c r="R287" i="22"/>
  <c r="O16" i="22"/>
  <c r="AA33" i="22"/>
  <c r="T33" i="22"/>
  <c r="AA184" i="22"/>
  <c r="T184" i="22"/>
  <c r="BO44" i="54"/>
  <c r="AA287" i="22"/>
  <c r="T287" i="22"/>
  <c r="S365" i="22"/>
  <c r="X365" i="22"/>
  <c r="I96" i="22"/>
  <c r="E183" i="22"/>
  <c r="F263" i="22"/>
  <c r="AM43" i="54"/>
  <c r="R286" i="22"/>
  <c r="CC43" i="54"/>
  <c r="U286" i="22"/>
  <c r="G183" i="22"/>
  <c r="X141" i="22"/>
  <c r="S141" i="22"/>
  <c r="U59" i="22"/>
  <c r="BA44" i="54"/>
  <c r="X287" i="22"/>
  <c r="S287" i="22"/>
  <c r="I59" i="22"/>
  <c r="Y42" i="51"/>
  <c r="I37" i="22"/>
  <c r="V155" i="22"/>
  <c r="L156" i="22"/>
  <c r="O95" i="22"/>
  <c r="L219" i="22"/>
  <c r="P136" i="22"/>
  <c r="S204" i="22"/>
  <c r="M73" i="22"/>
  <c r="K32" i="22"/>
  <c r="J32" i="22"/>
  <c r="V136" i="22"/>
  <c r="P199" i="22"/>
  <c r="M29" i="22"/>
  <c r="J29" i="22"/>
  <c r="K29" i="22"/>
  <c r="V156" i="22"/>
  <c r="Z218" i="22"/>
  <c r="AB218" i="22"/>
  <c r="Y218" i="22"/>
  <c r="AC218" i="22"/>
  <c r="W218" i="22" a="1"/>
  <c r="W218" i="22" s="1"/>
  <c r="U184" i="22"/>
  <c r="AC280" i="22"/>
  <c r="W280" i="22" a="1"/>
  <c r="W280" i="22" s="1"/>
  <c r="Z280" i="22"/>
  <c r="Y280" i="22"/>
  <c r="AB280" i="22"/>
  <c r="AA159" i="22"/>
  <c r="T159" i="22"/>
  <c r="X78" i="22"/>
  <c r="S78" i="22"/>
  <c r="CC44" i="54"/>
  <c r="U287" i="22"/>
  <c r="H57" i="22"/>
  <c r="D57" i="22"/>
  <c r="U185" i="22"/>
  <c r="R365" i="22"/>
  <c r="X305" i="22"/>
  <c r="S305" i="22"/>
  <c r="AB341" i="22"/>
  <c r="AC341" i="22"/>
  <c r="W341" i="22" a="1"/>
  <c r="W341" i="22" s="1"/>
  <c r="Y341" i="22"/>
  <c r="Z341" i="22"/>
  <c r="I345" i="22"/>
  <c r="N31" i="22"/>
  <c r="J289" i="22"/>
  <c r="K289" i="22"/>
  <c r="U345" i="22"/>
  <c r="N155" i="22"/>
  <c r="Y257" i="22"/>
  <c r="AC257" i="22"/>
  <c r="W257" i="22" a="1"/>
  <c r="W257" i="22" s="1"/>
  <c r="AB257" i="22"/>
  <c r="Z257" i="22"/>
  <c r="I185" i="22"/>
  <c r="AB329" i="22"/>
  <c r="Y329" i="22"/>
  <c r="Z329" i="22"/>
  <c r="W329" i="22" a="1"/>
  <c r="W329" i="22" s="1"/>
  <c r="AC329" i="22"/>
  <c r="M116" i="22"/>
  <c r="J116" i="22"/>
  <c r="K116" i="22"/>
  <c r="I244" i="22"/>
  <c r="G57" i="22"/>
  <c r="AA264" i="22"/>
  <c r="T264" i="22"/>
  <c r="R204" i="22"/>
  <c r="I159" i="22"/>
  <c r="F183" i="22"/>
  <c r="Y43" i="54"/>
  <c r="I286" i="22"/>
  <c r="G263" i="22"/>
  <c r="E203" i="22"/>
  <c r="AM44" i="52"/>
  <c r="BA42" i="51"/>
  <c r="X37" i="22"/>
  <c r="S37" i="22"/>
  <c r="I264" i="22"/>
  <c r="N95" i="22"/>
  <c r="Y124" i="22"/>
  <c r="W124" i="22" a="1"/>
  <c r="W124" i="22" s="1"/>
  <c r="AB124" i="22"/>
  <c r="Z124" i="22"/>
  <c r="AC124" i="22"/>
  <c r="S325" i="22"/>
  <c r="X325" i="22"/>
  <c r="O30" i="22"/>
  <c r="K30" i="22"/>
  <c r="J30" i="22"/>
  <c r="AB133" i="22"/>
  <c r="Z133" i="22"/>
  <c r="Y133" i="22"/>
  <c r="W133" i="22" a="1"/>
  <c r="W133" i="22" s="1"/>
  <c r="AC133" i="22"/>
  <c r="I305" i="22"/>
  <c r="M158" i="22"/>
  <c r="K158" i="22"/>
  <c r="J158" i="22"/>
  <c r="O93" i="22"/>
  <c r="K93" i="22"/>
  <c r="J93" i="22"/>
  <c r="L259" i="22"/>
  <c r="P93" i="22"/>
  <c r="X59" i="22"/>
  <c r="AB237" i="22"/>
  <c r="Y237" i="22"/>
  <c r="Z237" i="22"/>
  <c r="W237" i="22" a="1"/>
  <c r="W237" i="22" s="1"/>
  <c r="AC237" i="22"/>
  <c r="M179" i="22"/>
  <c r="J179" i="22"/>
  <c r="K179" i="22"/>
  <c r="W114" i="22" a="1"/>
  <c r="W114" i="22" s="1"/>
  <c r="Z114" i="22"/>
  <c r="AC114" i="22"/>
  <c r="AB114" i="22"/>
  <c r="Y114" i="22"/>
  <c r="AB277" i="22"/>
  <c r="Y277" i="22"/>
  <c r="Z277" i="22"/>
  <c r="W277" i="22" a="1"/>
  <c r="W277" i="22" s="1"/>
  <c r="AC277" i="22"/>
  <c r="V38" i="22"/>
  <c r="P179" i="22"/>
  <c r="V95" i="22"/>
  <c r="AB69" i="22"/>
  <c r="AC69" i="22"/>
  <c r="Z69" i="22"/>
  <c r="W69" i="22" a="1"/>
  <c r="W69" i="22" s="1"/>
  <c r="Y69" i="22"/>
  <c r="S345" i="22"/>
  <c r="X345" i="22"/>
  <c r="L116" i="22"/>
  <c r="AB175" i="22"/>
  <c r="Z175" i="22"/>
  <c r="W175" i="22" a="1"/>
  <c r="W175" i="22" s="1"/>
  <c r="AC175" i="22"/>
  <c r="Y175" i="22"/>
  <c r="I33" i="22"/>
  <c r="D243" i="22"/>
  <c r="F140" i="22"/>
  <c r="U159" i="22"/>
  <c r="T224" i="22"/>
  <c r="AA224" i="22"/>
  <c r="CC44" i="52"/>
  <c r="Z50" i="22"/>
  <c r="Y50" i="22"/>
  <c r="W50" i="22" a="1"/>
  <c r="W50" i="22" s="1"/>
  <c r="AC50" i="22"/>
  <c r="AB50" i="22"/>
  <c r="T305" i="22"/>
  <c r="AA305" i="22"/>
  <c r="N73" i="22"/>
  <c r="K73" i="22"/>
  <c r="J73" i="22"/>
  <c r="N259" i="22"/>
  <c r="K259" i="22"/>
  <c r="J259" i="22"/>
  <c r="U305" i="22"/>
  <c r="AB81" i="22"/>
  <c r="Z81" i="22"/>
  <c r="Y81" i="22"/>
  <c r="AC81" i="22"/>
  <c r="W81" i="22" a="1"/>
  <c r="W81" i="22" s="1"/>
  <c r="W113" i="22" a="1"/>
  <c r="W113" i="22" s="1"/>
  <c r="Z113" i="22"/>
  <c r="AB113" i="22"/>
  <c r="AC113" i="22"/>
  <c r="Y113" i="22"/>
  <c r="Z361" i="22"/>
  <c r="W361" i="22" a="1"/>
  <c r="W361" i="22" s="1"/>
  <c r="Y361" i="22"/>
  <c r="AC361" i="22"/>
  <c r="AB361" i="22"/>
  <c r="U325" i="22"/>
  <c r="T325" i="22"/>
  <c r="AA325" i="22"/>
  <c r="M199" i="22"/>
  <c r="K199" i="22"/>
  <c r="J199" i="22"/>
  <c r="Z247" i="22"/>
  <c r="Y247" i="22"/>
  <c r="W247" i="22" a="1"/>
  <c r="W247" i="22" s="1"/>
  <c r="AC247" i="22"/>
  <c r="AB247" i="22"/>
  <c r="T78" i="22"/>
  <c r="AA345" i="22"/>
  <c r="T345" i="22"/>
  <c r="P95" i="22"/>
  <c r="AB293" i="22"/>
  <c r="W293" i="22" a="1"/>
  <c r="W293" i="22" s="1"/>
  <c r="AC293" i="22"/>
  <c r="Z293" i="22"/>
  <c r="Y293" i="22"/>
  <c r="F223" i="22"/>
  <c r="E120" i="22"/>
  <c r="N281" i="22"/>
  <c r="N93" i="22"/>
  <c r="N199" i="22"/>
  <c r="M95" i="22"/>
  <c r="U33" i="22"/>
  <c r="AM42" i="51"/>
  <c r="R37" i="22"/>
  <c r="R96" i="22"/>
  <c r="BA43" i="54"/>
  <c r="X286" i="22"/>
  <c r="S286" i="22"/>
  <c r="AB238" i="22"/>
  <c r="Y238" i="22"/>
  <c r="W238" i="22" a="1"/>
  <c r="W238" i="22" s="1"/>
  <c r="Z238" i="22"/>
  <c r="AC238" i="22"/>
  <c r="R305" i="22"/>
  <c r="N156" i="22"/>
  <c r="K156" i="22"/>
  <c r="J156" i="22"/>
  <c r="Y115" i="22"/>
  <c r="W115" i="22" a="1"/>
  <c r="W115" i="22" s="1"/>
  <c r="AC115" i="22"/>
  <c r="AB115" i="22"/>
  <c r="Z115" i="22"/>
  <c r="D203" i="22"/>
  <c r="Y44" i="54"/>
  <c r="I287" i="22"/>
  <c r="AA244" i="22"/>
  <c r="AC198" i="22"/>
  <c r="Z198" i="22"/>
  <c r="Y198" i="22"/>
  <c r="W198" i="22" a="1"/>
  <c r="W198" i="22" s="1"/>
  <c r="AB198" i="22"/>
  <c r="J31" i="22"/>
  <c r="K31" i="22"/>
  <c r="R325" i="22"/>
  <c r="X159" i="22"/>
  <c r="S159" i="22"/>
  <c r="T96" i="22"/>
  <c r="AA96" i="22"/>
  <c r="H243" i="22"/>
  <c r="BO42" i="51"/>
  <c r="AA37" i="22"/>
  <c r="T37" i="22"/>
  <c r="BO43" i="54"/>
  <c r="AA286" i="22"/>
  <c r="T286" i="22"/>
  <c r="G223" i="22"/>
  <c r="S122" i="22"/>
  <c r="X122" i="22"/>
  <c r="CC42" i="51"/>
  <c r="U37" i="22"/>
  <c r="AC104" i="22"/>
  <c r="AB104" i="22"/>
  <c r="Z104" i="22"/>
  <c r="Y104" i="22"/>
  <c r="W104" i="22" a="1"/>
  <c r="W104" i="22" s="1"/>
  <c r="M239" i="22"/>
  <c r="J239" i="22"/>
  <c r="K239" i="22"/>
  <c r="AB70" i="22"/>
  <c r="AC70" i="22"/>
  <c r="Z70" i="22"/>
  <c r="Y70" i="22"/>
  <c r="W70" i="22" a="1"/>
  <c r="W70" i="22" s="1"/>
  <c r="T141" i="22"/>
  <c r="S244" i="22"/>
  <c r="I122" i="22"/>
  <c r="H263" i="22"/>
  <c r="V219" i="22"/>
  <c r="L38" i="22"/>
  <c r="J38" i="22"/>
  <c r="K38" i="22"/>
  <c r="L92" i="22"/>
  <c r="J92" i="22"/>
  <c r="K92" i="22"/>
  <c r="P53" i="22"/>
  <c r="O239" i="22"/>
  <c r="Y41" i="22"/>
  <c r="W41" i="22" a="1"/>
  <c r="W41" i="22" s="1"/>
  <c r="AC41" i="22"/>
  <c r="AB41" i="22"/>
  <c r="Z41" i="22"/>
  <c r="AB321" i="22"/>
  <c r="AC321" i="22"/>
  <c r="W321" i="22" a="1"/>
  <c r="W321" i="22" s="1"/>
  <c r="Z321" i="22"/>
  <c r="Y321" i="22"/>
  <c r="N158" i="22"/>
  <c r="H77" i="22"/>
  <c r="P156" i="22"/>
  <c r="Z170" i="22"/>
  <c r="Y170" i="22"/>
  <c r="AB170" i="22"/>
  <c r="W170" i="22" a="1"/>
  <c r="W170" i="22" s="1"/>
  <c r="AC170" i="22"/>
  <c r="AC196" i="22"/>
  <c r="AB196" i="22"/>
  <c r="Y196" i="22"/>
  <c r="W196" i="22" a="1"/>
  <c r="W196" i="22" s="1"/>
  <c r="Z196" i="22"/>
  <c r="AC171" i="22"/>
  <c r="W171" i="22" a="1"/>
  <c r="W171" i="22" s="1"/>
  <c r="Y171" i="22"/>
  <c r="AB171" i="22"/>
  <c r="Z171" i="22"/>
  <c r="I224" i="22"/>
  <c r="N167" i="22"/>
  <c r="O92" i="22"/>
  <c r="M31" i="22"/>
  <c r="N219" i="22"/>
  <c r="W215" i="22" a="1"/>
  <c r="W215" i="22" s="1"/>
  <c r="Z215" i="22"/>
  <c r="Y215" i="22"/>
  <c r="AC215" i="22"/>
  <c r="AB215" i="22"/>
  <c r="Z227" i="22"/>
  <c r="W227" i="22" a="1"/>
  <c r="W227" i="22" s="1"/>
  <c r="AC227" i="22"/>
  <c r="Y227" i="22"/>
  <c r="AB227" i="22"/>
  <c r="P289" i="22"/>
  <c r="O53" i="22"/>
  <c r="V239" i="22"/>
  <c r="Z135" i="22"/>
  <c r="W135" i="22" a="1"/>
  <c r="W135" i="22" s="1"/>
  <c r="AC135" i="22"/>
  <c r="AB135" i="22"/>
  <c r="Y135" i="22"/>
  <c r="AC178" i="22"/>
  <c r="Z178" i="22"/>
  <c r="Y178" i="22"/>
  <c r="W178" i="22" a="1"/>
  <c r="W178" i="22" s="1"/>
  <c r="AB178" i="22"/>
  <c r="I78" i="22"/>
  <c r="AB132" i="22"/>
  <c r="AC132" i="22"/>
  <c r="Z132" i="22"/>
  <c r="W132" i="22" a="1"/>
  <c r="W132" i="22" s="1"/>
  <c r="Y132" i="22"/>
  <c r="I365" i="22"/>
  <c r="L167" i="22"/>
  <c r="AA204" i="22"/>
  <c r="M93" i="22"/>
  <c r="P94" i="22"/>
  <c r="K94" i="22"/>
  <c r="J94" i="22"/>
  <c r="U224" i="22"/>
  <c r="M281" i="22"/>
  <c r="J281" i="22"/>
  <c r="K281" i="22"/>
  <c r="M259" i="22"/>
  <c r="I184" i="22"/>
  <c r="Z217" i="22"/>
  <c r="AC217" i="22"/>
  <c r="AB217" i="22"/>
  <c r="W217" i="22" a="1"/>
  <c r="W217" i="22" s="1"/>
  <c r="Y217" i="22"/>
  <c r="Z52" i="22"/>
  <c r="Y52" i="22"/>
  <c r="AB52" i="22"/>
  <c r="W52" i="22" a="1"/>
  <c r="W52" i="22" s="1"/>
  <c r="AC52" i="22"/>
  <c r="V32" i="22"/>
  <c r="O158" i="22"/>
  <c r="Z369" i="22"/>
  <c r="Y369" i="22"/>
  <c r="W369" i="22" a="1"/>
  <c r="W369" i="22" s="1"/>
  <c r="AC369" i="22"/>
  <c r="AB369" i="22"/>
  <c r="N39" i="22"/>
  <c r="K39" i="22"/>
  <c r="J39" i="22"/>
  <c r="G120" i="22"/>
  <c r="K95" i="22"/>
  <c r="J95" i="22"/>
  <c r="U96" i="22"/>
  <c r="U121" i="22"/>
  <c r="N136" i="22"/>
  <c r="J136" i="22"/>
  <c r="K136" i="22"/>
  <c r="Y267" i="22"/>
  <c r="W267" i="22" a="1"/>
  <c r="W267" i="22" s="1"/>
  <c r="AC267" i="22"/>
  <c r="AB267" i="22"/>
  <c r="Z267" i="22"/>
  <c r="AA365" i="22"/>
  <c r="T365" i="22"/>
  <c r="L155" i="22"/>
  <c r="J155" i="22"/>
  <c r="K155" i="22"/>
  <c r="O73" i="22"/>
  <c r="P259" i="22"/>
  <c r="P167" i="22"/>
  <c r="K167" i="22"/>
  <c r="J167" i="22"/>
  <c r="Z309" i="22"/>
  <c r="Y309" i="22"/>
  <c r="W309" i="22" a="1"/>
  <c r="W309" i="22" s="1"/>
  <c r="AC309" i="22"/>
  <c r="AB309" i="22"/>
  <c r="V93" i="22"/>
  <c r="R121" i="22"/>
  <c r="O31" i="22"/>
  <c r="M30" i="22"/>
  <c r="V259" i="22"/>
  <c r="X121" i="22"/>
  <c r="W278" i="22" a="1"/>
  <c r="W278" i="22" s="1"/>
  <c r="AB278" i="22"/>
  <c r="Y278" i="22"/>
  <c r="AC278" i="22"/>
  <c r="Z278" i="22"/>
  <c r="W144" i="22" a="1"/>
  <c r="W144" i="22" s="1"/>
  <c r="AC144" i="22"/>
  <c r="Z144" i="22"/>
  <c r="Y144" i="22"/>
  <c r="AB144" i="22"/>
  <c r="M167" i="22"/>
  <c r="N94" i="22"/>
  <c r="P92" i="22"/>
  <c r="N11" i="22"/>
  <c r="Y7" i="22"/>
  <c r="N16" i="22"/>
  <c r="V11" i="22"/>
  <c r="AB10" i="22"/>
  <c r="AC10" i="22"/>
  <c r="W10" i="22" a="1"/>
  <c r="W10" i="22" s="1"/>
  <c r="Y10" i="22"/>
  <c r="Z10" i="22"/>
  <c r="M11" i="22"/>
  <c r="AB9" i="22"/>
  <c r="Z9" i="22"/>
  <c r="AC9" i="22"/>
  <c r="Y9" i="22"/>
  <c r="W9" i="22" a="1"/>
  <c r="W9" i="22" s="1"/>
  <c r="BA42" i="50"/>
  <c r="S15" i="22"/>
  <c r="X15" i="22"/>
  <c r="Y8" i="22"/>
  <c r="W8" i="22" a="1"/>
  <c r="W8" i="22" s="1"/>
  <c r="Z8" i="22"/>
  <c r="AC8" i="22"/>
  <c r="AB8" i="22"/>
  <c r="Y42" i="50"/>
  <c r="I15" i="22"/>
  <c r="J16" i="22"/>
  <c r="K16" i="22"/>
  <c r="AB23" i="22"/>
  <c r="AC23" i="22"/>
  <c r="W23" i="22" a="1"/>
  <c r="W23" i="22" s="1"/>
  <c r="Y23" i="22"/>
  <c r="Z23" i="22"/>
  <c r="P11" i="22"/>
  <c r="J11" i="22"/>
  <c r="K11" i="22"/>
  <c r="AC22" i="22"/>
  <c r="W22" i="22" a="1"/>
  <c r="W22" i="22" s="1"/>
  <c r="AB22" i="22"/>
  <c r="Z22" i="22"/>
  <c r="Y22" i="22"/>
  <c r="AM42" i="50"/>
  <c r="R15" i="22"/>
  <c r="BO42" i="50"/>
  <c r="T15" i="22"/>
  <c r="AA15" i="22"/>
  <c r="M16" i="22"/>
  <c r="L11" i="22"/>
  <c r="CC42" i="50"/>
  <c r="V16" i="22"/>
  <c r="AC7" i="22"/>
  <c r="W7" i="22" a="1"/>
  <c r="W7" i="22" s="1"/>
  <c r="CC47" i="53"/>
  <c r="CC48" i="53"/>
  <c r="BA45" i="54"/>
  <c r="AM45" i="54"/>
  <c r="BA48" i="52"/>
  <c r="BO47" i="53"/>
  <c r="Y47" i="53"/>
  <c r="AM47" i="53"/>
  <c r="AM48" i="53"/>
  <c r="Y47" i="52"/>
  <c r="BA47" i="53"/>
  <c r="BO45" i="54"/>
  <c r="Y45" i="54"/>
  <c r="BA47" i="52"/>
  <c r="CC45" i="54"/>
  <c r="CC47" i="52"/>
  <c r="BO47" i="52"/>
  <c r="M19" i="22" l="1"/>
  <c r="O19" i="22"/>
  <c r="Q23" i="22"/>
  <c r="K19" i="22"/>
  <c r="J19" i="22"/>
  <c r="P19" i="22"/>
  <c r="N19" i="22"/>
  <c r="W26" i="50"/>
  <c r="U15" i="22"/>
  <c r="W27" i="50"/>
  <c r="L17" i="22"/>
  <c r="K17" i="22"/>
  <c r="P17" i="22"/>
  <c r="N17" i="22"/>
  <c r="O17" i="22"/>
  <c r="O264" i="22"/>
  <c r="P185" i="22"/>
  <c r="CC18" i="58"/>
  <c r="BH110" i="58"/>
  <c r="N58" i="22"/>
  <c r="BO41" i="56"/>
  <c r="CJ64" i="58"/>
  <c r="CC64" i="58"/>
  <c r="BV41" i="57"/>
  <c r="BV18" i="58"/>
  <c r="L59" i="22"/>
  <c r="Q16" i="22"/>
  <c r="AC179" i="22"/>
  <c r="W326" i="22" a="1"/>
  <c r="W326" i="22" s="1"/>
  <c r="Y347" i="22"/>
  <c r="Q93" i="22"/>
  <c r="N78" i="22"/>
  <c r="BO18" i="57"/>
  <c r="O159" i="22"/>
  <c r="Z158" i="22"/>
  <c r="L265" i="22"/>
  <c r="Z367" i="22"/>
  <c r="Z306" i="22"/>
  <c r="Q11" i="22"/>
  <c r="CC18" i="57"/>
  <c r="BV64" i="58"/>
  <c r="O33" i="22"/>
  <c r="O345" i="22"/>
  <c r="Y281" i="22"/>
  <c r="AB116" i="22"/>
  <c r="M141" i="22"/>
  <c r="J204" i="22"/>
  <c r="BO18" i="56"/>
  <c r="M245" i="22"/>
  <c r="BV18" i="57"/>
  <c r="AB199" i="22"/>
  <c r="AB29" i="22"/>
  <c r="AB92" i="22"/>
  <c r="BH18" i="58"/>
  <c r="L205" i="22"/>
  <c r="CC41" i="56"/>
  <c r="BH41" i="56"/>
  <c r="BO64" i="58"/>
  <c r="V17" i="22"/>
  <c r="N365" i="22"/>
  <c r="BO41" i="58"/>
  <c r="BV110" i="58"/>
  <c r="P121" i="22"/>
  <c r="AB53" i="22"/>
  <c r="BV87" i="58"/>
  <c r="P225" i="22"/>
  <c r="AB327" i="22"/>
  <c r="AC366" i="22"/>
  <c r="CC87" i="58"/>
  <c r="N15" i="22"/>
  <c r="O224" i="22"/>
  <c r="M287" i="22"/>
  <c r="CC110" i="58"/>
  <c r="CC18" i="56"/>
  <c r="BO18" i="58"/>
  <c r="BO110" i="58"/>
  <c r="BV18" i="56"/>
  <c r="AC307" i="22"/>
  <c r="BH41" i="57"/>
  <c r="M17" i="22"/>
  <c r="L305" i="22"/>
  <c r="M286" i="22"/>
  <c r="M244" i="22"/>
  <c r="O37" i="22"/>
  <c r="O96" i="22"/>
  <c r="L325" i="22"/>
  <c r="CC41" i="57"/>
  <c r="AC346" i="22"/>
  <c r="L142" i="22"/>
  <c r="O79" i="22"/>
  <c r="CC41" i="58"/>
  <c r="R140" i="22"/>
  <c r="Q289" i="22"/>
  <c r="Q327" i="22"/>
  <c r="Q167" i="22"/>
  <c r="Q346" i="22"/>
  <c r="Q259" i="22"/>
  <c r="Q239" i="22"/>
  <c r="Q219" i="22"/>
  <c r="Q199" i="22"/>
  <c r="Q179" i="22"/>
  <c r="Q366" i="22"/>
  <c r="Q367" i="22"/>
  <c r="Q347" i="22"/>
  <c r="Q326" i="22"/>
  <c r="Q281" i="22"/>
  <c r="Q307" i="22"/>
  <c r="Q306" i="22"/>
  <c r="Q155" i="22"/>
  <c r="Q157" i="22"/>
  <c r="Q156" i="22"/>
  <c r="Q158" i="22"/>
  <c r="Q95" i="22"/>
  <c r="Q136" i="22"/>
  <c r="Q94" i="22"/>
  <c r="Q92" i="22"/>
  <c r="Q116" i="22"/>
  <c r="Q39" i="22"/>
  <c r="Q38" i="22"/>
  <c r="Q73" i="22"/>
  <c r="Q31" i="22"/>
  <c r="Q53" i="22"/>
  <c r="Q29" i="22"/>
  <c r="Q30" i="22"/>
  <c r="Q32" i="22"/>
  <c r="O205" i="22"/>
  <c r="AC367" i="22"/>
  <c r="J205" i="22"/>
  <c r="AC326" i="22"/>
  <c r="AM45" i="52"/>
  <c r="I100" i="22"/>
  <c r="Z327" i="22"/>
  <c r="W347" i="22" a="1"/>
  <c r="W347" i="22" s="1"/>
  <c r="Z347" i="22"/>
  <c r="AC347" i="22"/>
  <c r="AB347" i="22"/>
  <c r="R223" i="22"/>
  <c r="Y346" i="22"/>
  <c r="M142" i="22"/>
  <c r="K142" i="22"/>
  <c r="J142" i="22"/>
  <c r="N142" i="22"/>
  <c r="O142" i="22"/>
  <c r="L79" i="22"/>
  <c r="P79" i="22"/>
  <c r="K79" i="22"/>
  <c r="P142" i="22"/>
  <c r="V58" i="22"/>
  <c r="J79" i="22"/>
  <c r="N79" i="22"/>
  <c r="AB346" i="22"/>
  <c r="P245" i="22"/>
  <c r="W366" i="22" a="1"/>
  <c r="W366" i="22" s="1"/>
  <c r="W327" i="22" a="1"/>
  <c r="W327" i="22" s="1"/>
  <c r="Z366" i="22"/>
  <c r="R77" i="22"/>
  <c r="I102" i="22"/>
  <c r="U102" i="22"/>
  <c r="Y44" i="52"/>
  <c r="J245" i="22"/>
  <c r="K245" i="22"/>
  <c r="L245" i="22"/>
  <c r="N245" i="22"/>
  <c r="O245" i="22"/>
  <c r="AA102" i="22"/>
  <c r="W281" i="22" a="1"/>
  <c r="W281" i="22" s="1"/>
  <c r="M79" i="22"/>
  <c r="L225" i="22"/>
  <c r="V185" i="22"/>
  <c r="W158" i="22" a="1"/>
  <c r="W158" i="22" s="1"/>
  <c r="O225" i="22"/>
  <c r="T243" i="22"/>
  <c r="K225" i="22"/>
  <c r="N225" i="22"/>
  <c r="AB366" i="22"/>
  <c r="Y327" i="22"/>
  <c r="AA77" i="22"/>
  <c r="V245" i="22"/>
  <c r="W179" i="22" a="1"/>
  <c r="W179" i="22" s="1"/>
  <c r="Y179" i="22"/>
  <c r="W306" i="22" a="1"/>
  <c r="W306" i="22" s="1"/>
  <c r="N205" i="22"/>
  <c r="AB326" i="22"/>
  <c r="W367" i="22" a="1"/>
  <c r="W367" i="22" s="1"/>
  <c r="Y326" i="22"/>
  <c r="O58" i="22"/>
  <c r="AB367" i="22"/>
  <c r="Z326" i="22"/>
  <c r="Y367" i="22"/>
  <c r="J58" i="22"/>
  <c r="L58" i="22"/>
  <c r="P205" i="22"/>
  <c r="M205" i="22"/>
  <c r="K205" i="22"/>
  <c r="P58" i="22"/>
  <c r="J225" i="22"/>
  <c r="M225" i="22"/>
  <c r="Y366" i="22"/>
  <c r="AC327" i="22"/>
  <c r="Z281" i="22"/>
  <c r="AB306" i="22"/>
  <c r="Y306" i="22"/>
  <c r="AC306" i="22"/>
  <c r="V79" i="22"/>
  <c r="K265" i="22"/>
  <c r="W199" i="22" a="1"/>
  <c r="W199" i="22" s="1"/>
  <c r="J265" i="22"/>
  <c r="W307" i="22" a="1"/>
  <c r="W307" i="22" s="1"/>
  <c r="O265" i="22"/>
  <c r="N265" i="22"/>
  <c r="Y307" i="22"/>
  <c r="AB307" i="22"/>
  <c r="Z307" i="22"/>
  <c r="V225" i="22"/>
  <c r="M265" i="22"/>
  <c r="P265" i="22"/>
  <c r="V142" i="22"/>
  <c r="W346" i="22" a="1"/>
  <c r="W346" i="22" s="1"/>
  <c r="BH64" i="58"/>
  <c r="K58" i="22"/>
  <c r="M58" i="22"/>
  <c r="BS54" i="58"/>
  <c r="Z346" i="22"/>
  <c r="V265" i="22"/>
  <c r="S57" i="22"/>
  <c r="U140" i="22"/>
  <c r="V205" i="22"/>
  <c r="AA140" i="22"/>
  <c r="BS31" i="57"/>
  <c r="AC281" i="22"/>
  <c r="Z179" i="22"/>
  <c r="AB281" i="22"/>
  <c r="AB179" i="22"/>
  <c r="Z53" i="22"/>
  <c r="Y92" i="22"/>
  <c r="Y53" i="22"/>
  <c r="R263" i="22"/>
  <c r="CJ41" i="57"/>
  <c r="N159" i="22"/>
  <c r="W116" i="22" a="1"/>
  <c r="W116" i="22" s="1"/>
  <c r="BS29" i="53"/>
  <c r="V122" i="22"/>
  <c r="V59" i="22"/>
  <c r="M325" i="22"/>
  <c r="V264" i="22"/>
  <c r="AC289" i="22"/>
  <c r="W27" i="54"/>
  <c r="W289" i="22" a="1"/>
  <c r="W289" i="22" s="1"/>
  <c r="AB289" i="22"/>
  <c r="P141" i="22"/>
  <c r="V78" i="22"/>
  <c r="O204" i="22"/>
  <c r="BS28" i="52"/>
  <c r="L204" i="22"/>
  <c r="M204" i="22"/>
  <c r="N204" i="22"/>
  <c r="P204" i="22"/>
  <c r="K204" i="22"/>
  <c r="L141" i="22"/>
  <c r="W29" i="53"/>
  <c r="O141" i="22"/>
  <c r="N325" i="22"/>
  <c r="T203" i="22"/>
  <c r="BV41" i="58"/>
  <c r="S243" i="22"/>
  <c r="BO87" i="58"/>
  <c r="BS31" i="56"/>
  <c r="CJ41" i="56"/>
  <c r="CJ110" i="58"/>
  <c r="BS100" i="58"/>
  <c r="CJ87" i="58"/>
  <c r="BS77" i="58"/>
  <c r="O325" i="22"/>
  <c r="BS8" i="57"/>
  <c r="CJ18" i="57"/>
  <c r="BS7" i="58"/>
  <c r="P325" i="22"/>
  <c r="X57" i="22"/>
  <c r="BS7" i="56"/>
  <c r="BH18" i="56"/>
  <c r="BH18" i="57"/>
  <c r="BS7" i="57"/>
  <c r="BS28" i="53"/>
  <c r="BS30" i="57"/>
  <c r="R101" i="22"/>
  <c r="W28" i="52"/>
  <c r="W28" i="53"/>
  <c r="CJ18" i="56"/>
  <c r="BS8" i="56"/>
  <c r="T77" i="22"/>
  <c r="BV41" i="56"/>
  <c r="CJ18" i="58"/>
  <c r="BS8" i="58"/>
  <c r="X243" i="22"/>
  <c r="BS76" i="58"/>
  <c r="BH87" i="58"/>
  <c r="N141" i="22"/>
  <c r="BS31" i="58"/>
  <c r="CJ41" i="58"/>
  <c r="J141" i="22"/>
  <c r="BS99" i="58"/>
  <c r="BH41" i="58"/>
  <c r="BS30" i="58"/>
  <c r="W29" i="52"/>
  <c r="W26" i="54"/>
  <c r="K141" i="22"/>
  <c r="BS53" i="58"/>
  <c r="BS30" i="56"/>
  <c r="AB158" i="22"/>
  <c r="T165" i="22"/>
  <c r="N286" i="22"/>
  <c r="AC158" i="22"/>
  <c r="AC116" i="22"/>
  <c r="S165" i="22"/>
  <c r="Y158" i="22"/>
  <c r="AC53" i="22"/>
  <c r="Y116" i="22"/>
  <c r="Z116" i="22"/>
  <c r="V184" i="22"/>
  <c r="W53" i="22" a="1"/>
  <c r="W53" i="22" s="1"/>
  <c r="V159" i="22"/>
  <c r="W92" i="22" a="1"/>
  <c r="W92" i="22" s="1"/>
  <c r="N345" i="22"/>
  <c r="AC92" i="22"/>
  <c r="X165" i="22"/>
  <c r="Y289" i="22"/>
  <c r="Z92" i="22"/>
  <c r="Y29" i="22"/>
  <c r="L345" i="22"/>
  <c r="M37" i="22"/>
  <c r="Y44" i="53"/>
  <c r="AC29" i="22"/>
  <c r="Z29" i="22"/>
  <c r="W29" i="22" a="1"/>
  <c r="W29" i="22" s="1"/>
  <c r="O286" i="22"/>
  <c r="V204" i="22"/>
  <c r="P59" i="22"/>
  <c r="AA243" i="22"/>
  <c r="AA165" i="22"/>
  <c r="V286" i="22"/>
  <c r="O15" i="22"/>
  <c r="L15" i="22"/>
  <c r="I263" i="22"/>
  <c r="M305" i="22"/>
  <c r="AC199" i="22"/>
  <c r="V141" i="22"/>
  <c r="P305" i="22"/>
  <c r="V224" i="22"/>
  <c r="Z199" i="22"/>
  <c r="P96" i="22"/>
  <c r="I223" i="22"/>
  <c r="L33" i="22"/>
  <c r="Y199" i="22"/>
  <c r="N96" i="22"/>
  <c r="I77" i="22"/>
  <c r="V325" i="22"/>
  <c r="N122" i="22"/>
  <c r="J122" i="22"/>
  <c r="K122" i="22"/>
  <c r="O122" i="22"/>
  <c r="M122" i="22"/>
  <c r="L122" i="22"/>
  <c r="P122" i="22"/>
  <c r="U243" i="22"/>
  <c r="AM44" i="53"/>
  <c r="R165" i="22"/>
  <c r="I203" i="22"/>
  <c r="O305" i="22"/>
  <c r="J345" i="22"/>
  <c r="K345" i="22"/>
  <c r="V305" i="22"/>
  <c r="W136" i="22" a="1"/>
  <c r="W136" i="22" s="1"/>
  <c r="AC136" i="22"/>
  <c r="AB136" i="22"/>
  <c r="Z136" i="22"/>
  <c r="Y136" i="22"/>
  <c r="N59" i="22"/>
  <c r="K59" i="22"/>
  <c r="J59" i="22"/>
  <c r="M59" i="22"/>
  <c r="O59" i="22"/>
  <c r="AB167" i="22"/>
  <c r="Y167" i="22"/>
  <c r="AC167" i="22"/>
  <c r="Z167" i="22"/>
  <c r="W167" i="22" a="1"/>
  <c r="W167" i="22" s="1"/>
  <c r="Y30" i="22"/>
  <c r="AC30" i="22"/>
  <c r="AB30" i="22"/>
  <c r="Z30" i="22"/>
  <c r="W30" i="22" a="1"/>
  <c r="W30" i="22" s="1"/>
  <c r="V244" i="22"/>
  <c r="BA42" i="54"/>
  <c r="S285" i="22"/>
  <c r="X285" i="22"/>
  <c r="AB239" i="22"/>
  <c r="Z239" i="22"/>
  <c r="Y239" i="22"/>
  <c r="W239" i="22" a="1"/>
  <c r="W239" i="22" s="1"/>
  <c r="AC239" i="22"/>
  <c r="M15" i="22"/>
  <c r="CC42" i="54"/>
  <c r="U285" i="22"/>
  <c r="BO42" i="54"/>
  <c r="AA285" i="22"/>
  <c r="T285" i="22"/>
  <c r="CC44" i="53"/>
  <c r="U165" i="22"/>
  <c r="O365" i="22"/>
  <c r="AB219" i="22"/>
  <c r="W219" i="22" a="1"/>
  <c r="W219" i="22" s="1"/>
  <c r="Z219" i="22"/>
  <c r="Y219" i="22"/>
  <c r="AC219" i="22"/>
  <c r="P37" i="22"/>
  <c r="P33" i="22"/>
  <c r="R120" i="22"/>
  <c r="AA57" i="22"/>
  <c r="T57" i="22"/>
  <c r="N185" i="22"/>
  <c r="J185" i="22"/>
  <c r="K185" i="22"/>
  <c r="M185" i="22"/>
  <c r="O185" i="22"/>
  <c r="L185" i="22"/>
  <c r="P345" i="22"/>
  <c r="M365" i="22"/>
  <c r="Y156" i="22"/>
  <c r="AC156" i="22"/>
  <c r="AB156" i="22"/>
  <c r="W156" i="22" a="1"/>
  <c r="W156" i="22" s="1"/>
  <c r="Z156" i="22"/>
  <c r="R183" i="22"/>
  <c r="S77" i="22"/>
  <c r="X77" i="22"/>
  <c r="M345" i="22"/>
  <c r="W31" i="22" a="1"/>
  <c r="W31" i="22" s="1"/>
  <c r="AC31" i="22"/>
  <c r="Z31" i="22"/>
  <c r="Y31" i="22"/>
  <c r="AB31" i="22"/>
  <c r="J325" i="22"/>
  <c r="K325" i="22"/>
  <c r="U120" i="22"/>
  <c r="T120" i="22"/>
  <c r="AA120" i="22"/>
  <c r="S140" i="22"/>
  <c r="X140" i="22"/>
  <c r="T263" i="22"/>
  <c r="AA263" i="22"/>
  <c r="S183" i="22"/>
  <c r="X183" i="22"/>
  <c r="I57" i="22"/>
  <c r="K96" i="22"/>
  <c r="J96" i="22"/>
  <c r="L121" i="22"/>
  <c r="J121" i="22"/>
  <c r="K121" i="22"/>
  <c r="M121" i="22"/>
  <c r="O121" i="22"/>
  <c r="N121" i="22"/>
  <c r="V345" i="22"/>
  <c r="AC39" i="22"/>
  <c r="AB39" i="22"/>
  <c r="Z39" i="22"/>
  <c r="W39" i="22" a="1"/>
  <c r="W39" i="22" s="1"/>
  <c r="Y39" i="22"/>
  <c r="X120" i="22"/>
  <c r="S120" i="22"/>
  <c r="BA44" i="52"/>
  <c r="S102" i="22"/>
  <c r="X102" i="22"/>
  <c r="BA43" i="52"/>
  <c r="X101" i="22"/>
  <c r="S101" i="22"/>
  <c r="BA43" i="53"/>
  <c r="S164" i="22"/>
  <c r="X164" i="22"/>
  <c r="CC43" i="53"/>
  <c r="U164" i="22"/>
  <c r="AC259" i="22"/>
  <c r="Z259" i="22"/>
  <c r="Y259" i="22"/>
  <c r="AB259" i="22"/>
  <c r="W259" i="22" a="1"/>
  <c r="W259" i="22" s="1"/>
  <c r="L365" i="22"/>
  <c r="L287" i="22"/>
  <c r="AB95" i="22"/>
  <c r="AC95" i="22"/>
  <c r="Z95" i="22"/>
  <c r="Y95" i="22"/>
  <c r="W95" i="22" a="1"/>
  <c r="W95" i="22" s="1"/>
  <c r="L264" i="22"/>
  <c r="J264" i="22"/>
  <c r="K264" i="22"/>
  <c r="M264" i="22"/>
  <c r="N264" i="22"/>
  <c r="P264" i="22"/>
  <c r="L286" i="22"/>
  <c r="J286" i="22"/>
  <c r="K286" i="22"/>
  <c r="L159" i="22"/>
  <c r="L244" i="22"/>
  <c r="J244" i="22"/>
  <c r="K244" i="22"/>
  <c r="N244" i="22"/>
  <c r="O244" i="22"/>
  <c r="P244" i="22"/>
  <c r="L96" i="22"/>
  <c r="P365" i="22"/>
  <c r="R57" i="22"/>
  <c r="T102" i="22"/>
  <c r="V33" i="22"/>
  <c r="CC43" i="52"/>
  <c r="U101" i="22"/>
  <c r="T223" i="22"/>
  <c r="AA223" i="22"/>
  <c r="N287" i="22"/>
  <c r="J287" i="22"/>
  <c r="K287" i="22"/>
  <c r="V96" i="22"/>
  <c r="M159" i="22"/>
  <c r="K159" i="22"/>
  <c r="J159" i="22"/>
  <c r="U57" i="22"/>
  <c r="J37" i="22"/>
  <c r="K37" i="22"/>
  <c r="AA183" i="22"/>
  <c r="T183" i="22"/>
  <c r="O287" i="22"/>
  <c r="V287" i="22"/>
  <c r="U203" i="22"/>
  <c r="X203" i="22"/>
  <c r="S203" i="22"/>
  <c r="I120" i="22"/>
  <c r="AM43" i="53"/>
  <c r="R164" i="22"/>
  <c r="BO43" i="52"/>
  <c r="AA101" i="22"/>
  <c r="T101" i="22"/>
  <c r="Y43" i="53"/>
  <c r="I164" i="22"/>
  <c r="AM42" i="54"/>
  <c r="R285" i="22"/>
  <c r="L184" i="22"/>
  <c r="K184" i="22"/>
  <c r="J184" i="22"/>
  <c r="M184" i="22"/>
  <c r="P184" i="22"/>
  <c r="N184" i="22"/>
  <c r="J365" i="22"/>
  <c r="K365" i="22"/>
  <c r="L78" i="22"/>
  <c r="K78" i="22"/>
  <c r="J78" i="22"/>
  <c r="O78" i="22"/>
  <c r="P78" i="22"/>
  <c r="M78" i="22"/>
  <c r="L224" i="22"/>
  <c r="J224" i="22"/>
  <c r="K224" i="22"/>
  <c r="M224" i="22"/>
  <c r="P224" i="22"/>
  <c r="N224" i="22"/>
  <c r="Y43" i="52"/>
  <c r="I101" i="22"/>
  <c r="V121" i="22"/>
  <c r="I183" i="22"/>
  <c r="I165" i="22"/>
  <c r="M96" i="22"/>
  <c r="X223" i="22"/>
  <c r="S223" i="22"/>
  <c r="P159" i="22"/>
  <c r="I243" i="22"/>
  <c r="N37" i="22"/>
  <c r="P287" i="22"/>
  <c r="L37" i="22"/>
  <c r="P286" i="22"/>
  <c r="Z73" i="22"/>
  <c r="Y73" i="22"/>
  <c r="W73" i="22" a="1"/>
  <c r="W73" i="22" s="1"/>
  <c r="AC73" i="22"/>
  <c r="AB73" i="22"/>
  <c r="Y42" i="54"/>
  <c r="I285" i="22"/>
  <c r="BO43" i="53"/>
  <c r="T164" i="22"/>
  <c r="AA164" i="22"/>
  <c r="W32" i="22" a="1"/>
  <c r="W32" i="22" s="1"/>
  <c r="AC32" i="22"/>
  <c r="Z32" i="22"/>
  <c r="Y32" i="22"/>
  <c r="AB32" i="22"/>
  <c r="U77" i="22"/>
  <c r="U263" i="22"/>
  <c r="V37" i="22"/>
  <c r="M33" i="22"/>
  <c r="J33" i="22"/>
  <c r="K33" i="22"/>
  <c r="I140" i="22"/>
  <c r="R203" i="22"/>
  <c r="AB155" i="22"/>
  <c r="W155" i="22" a="1"/>
  <c r="W155" i="22" s="1"/>
  <c r="Y155" i="22"/>
  <c r="Z155" i="22"/>
  <c r="AC155" i="22"/>
  <c r="S263" i="22"/>
  <c r="X263" i="22"/>
  <c r="V365" i="22"/>
  <c r="O184" i="22"/>
  <c r="Y157" i="22"/>
  <c r="AC157" i="22"/>
  <c r="AB157" i="22"/>
  <c r="Z157" i="22"/>
  <c r="W157" i="22" a="1"/>
  <c r="W157" i="22" s="1"/>
  <c r="U183" i="22"/>
  <c r="N33" i="22"/>
  <c r="W93" i="22" a="1"/>
  <c r="W93" i="22" s="1"/>
  <c r="AC93" i="22"/>
  <c r="Z93" i="22"/>
  <c r="Y93" i="22"/>
  <c r="AB93" i="22"/>
  <c r="AC38" i="22"/>
  <c r="Y38" i="22"/>
  <c r="W38" i="22" a="1"/>
  <c r="W38" i="22" s="1"/>
  <c r="Z38" i="22"/>
  <c r="AB38" i="22"/>
  <c r="J305" i="22"/>
  <c r="K305" i="22"/>
  <c r="U223" i="22"/>
  <c r="N305" i="22"/>
  <c r="AA203" i="22"/>
  <c r="W94" i="22" a="1"/>
  <c r="W94" i="22" s="1"/>
  <c r="AC94" i="22"/>
  <c r="AB94" i="22"/>
  <c r="Z94" i="22"/>
  <c r="Y94" i="22"/>
  <c r="T140" i="22"/>
  <c r="R243" i="22"/>
  <c r="Y11" i="22"/>
  <c r="AC11" i="22"/>
  <c r="Z11" i="22"/>
  <c r="AB11" i="22"/>
  <c r="W11" i="22" a="1"/>
  <c r="W11" i="22" s="1"/>
  <c r="P15" i="22"/>
  <c r="J15" i="22"/>
  <c r="K15" i="22"/>
  <c r="AC19" i="22"/>
  <c r="AB19" i="22"/>
  <c r="Z19" i="22"/>
  <c r="W19" i="22" a="1"/>
  <c r="W19" i="22" s="1"/>
  <c r="Y19" i="22"/>
  <c r="V15" i="22"/>
  <c r="Y16" i="22"/>
  <c r="AC16" i="22"/>
  <c r="W16" i="22" a="1"/>
  <c r="W16" i="22" s="1"/>
  <c r="Z16" i="22"/>
  <c r="AB16" i="22"/>
  <c r="BA45" i="53"/>
  <c r="Y45" i="52"/>
  <c r="BO45" i="52"/>
  <c r="CC45" i="52"/>
  <c r="BO45" i="53"/>
  <c r="Y45" i="53"/>
  <c r="AM45" i="53"/>
  <c r="BA45" i="52"/>
  <c r="CC45" i="53"/>
  <c r="Q19" i="22" l="1"/>
  <c r="AB17" i="22"/>
  <c r="W17" i="22" a="1"/>
  <c r="W17" i="22" s="1"/>
  <c r="Z17" i="22"/>
  <c r="AC17" i="22"/>
  <c r="Y17" i="22"/>
  <c r="Q17" i="22"/>
  <c r="N140" i="22"/>
  <c r="M183" i="22"/>
  <c r="Z204" i="22"/>
  <c r="Z265" i="22"/>
  <c r="Y185" i="22"/>
  <c r="N120" i="22"/>
  <c r="L203" i="22"/>
  <c r="K223" i="22"/>
  <c r="O263" i="22"/>
  <c r="W184" i="22" a="1"/>
  <c r="W184" i="22" s="1"/>
  <c r="N101" i="22"/>
  <c r="P164" i="22"/>
  <c r="Q15" i="22"/>
  <c r="Z225" i="22"/>
  <c r="Q205" i="22"/>
  <c r="O57" i="22"/>
  <c r="Y264" i="22"/>
  <c r="O102" i="22"/>
  <c r="O285" i="22"/>
  <c r="Z159" i="22"/>
  <c r="AB325" i="22"/>
  <c r="AC224" i="22"/>
  <c r="Z286" i="22"/>
  <c r="AC79" i="22"/>
  <c r="AC58" i="22"/>
  <c r="AB142" i="22"/>
  <c r="M77" i="22"/>
  <c r="W78" i="22" a="1"/>
  <c r="W78" i="22" s="1"/>
  <c r="Y59" i="22"/>
  <c r="Z205" i="22"/>
  <c r="Y141" i="22"/>
  <c r="Y122" i="22"/>
  <c r="W245" i="22" a="1"/>
  <c r="W245" i="22" s="1"/>
  <c r="Q305" i="22"/>
  <c r="Q365" i="22"/>
  <c r="Q325" i="22"/>
  <c r="Q265" i="22"/>
  <c r="Q225" i="22"/>
  <c r="Q224" i="22"/>
  <c r="Q184" i="22"/>
  <c r="Q286" i="22"/>
  <c r="Q264" i="22"/>
  <c r="Q245" i="22"/>
  <c r="Q244" i="22"/>
  <c r="Q204" i="22"/>
  <c r="Q159" i="22"/>
  <c r="Q185" i="22"/>
  <c r="Q142" i="22"/>
  <c r="Q141" i="22"/>
  <c r="Q122" i="22"/>
  <c r="Q121" i="22"/>
  <c r="Q96" i="22"/>
  <c r="Q37" i="22"/>
  <c r="Q78" i="22"/>
  <c r="Q79" i="22"/>
  <c r="Q59" i="22"/>
  <c r="Q58" i="22"/>
  <c r="Q345" i="22"/>
  <c r="Q33" i="22"/>
  <c r="Q287" i="22"/>
  <c r="K100" i="22"/>
  <c r="J100" i="22"/>
  <c r="N100" i="22"/>
  <c r="L100" i="22"/>
  <c r="P100" i="22"/>
  <c r="O100" i="22"/>
  <c r="M100" i="22"/>
  <c r="AM42" i="52"/>
  <c r="AC225" i="22"/>
  <c r="AB225" i="22"/>
  <c r="P102" i="22"/>
  <c r="W225" i="22" a="1"/>
  <c r="W225" i="22" s="1"/>
  <c r="J102" i="22"/>
  <c r="W58" i="22" a="1"/>
  <c r="W58" i="22" s="1"/>
  <c r="Z58" i="22"/>
  <c r="AB58" i="22"/>
  <c r="Y58" i="22"/>
  <c r="L102" i="22"/>
  <c r="K102" i="22"/>
  <c r="N102" i="22"/>
  <c r="M102" i="22"/>
  <c r="W185" i="22" a="1"/>
  <c r="W185" i="22" s="1"/>
  <c r="AC185" i="22"/>
  <c r="Z185" i="22"/>
  <c r="AB185" i="22"/>
  <c r="AB205" i="22"/>
  <c r="Y245" i="22"/>
  <c r="Z245" i="22"/>
  <c r="AB245" i="22"/>
  <c r="AC245" i="22"/>
  <c r="W265" i="22" a="1"/>
  <c r="W265" i="22" s="1"/>
  <c r="Y79" i="22"/>
  <c r="AC265" i="22"/>
  <c r="P263" i="22"/>
  <c r="W205" i="22" a="1"/>
  <c r="W205" i="22" s="1"/>
  <c r="Y205" i="22"/>
  <c r="Z79" i="22"/>
  <c r="AC204" i="22"/>
  <c r="AB79" i="22"/>
  <c r="W79" i="22" a="1"/>
  <c r="W79" i="22" s="1"/>
  <c r="AB265" i="22"/>
  <c r="Z59" i="22"/>
  <c r="Y142" i="22"/>
  <c r="W142" i="22" a="1"/>
  <c r="W142" i="22" s="1"/>
  <c r="Y225" i="22"/>
  <c r="AC142" i="22"/>
  <c r="Z142" i="22"/>
  <c r="N263" i="22"/>
  <c r="L263" i="22"/>
  <c r="W59" i="22" a="1"/>
  <c r="W59" i="22" s="1"/>
  <c r="AC59" i="22"/>
  <c r="Y265" i="22"/>
  <c r="AB59" i="22"/>
  <c r="AC205" i="22"/>
  <c r="W159" i="22" a="1"/>
  <c r="W159" i="22" s="1"/>
  <c r="AC159" i="22"/>
  <c r="J263" i="22"/>
  <c r="Y159" i="22"/>
  <c r="AB159" i="22"/>
  <c r="W122" i="22" a="1"/>
  <c r="W122" i="22" s="1"/>
  <c r="P77" i="22"/>
  <c r="AC122" i="22"/>
  <c r="Z122" i="22"/>
  <c r="AB122" i="22"/>
  <c r="W141" i="22" a="1"/>
  <c r="W141" i="22" s="1"/>
  <c r="AC264" i="22"/>
  <c r="W264" i="22" a="1"/>
  <c r="W264" i="22" s="1"/>
  <c r="Z264" i="22"/>
  <c r="AB264" i="22"/>
  <c r="Y78" i="22"/>
  <c r="Z78" i="22"/>
  <c r="AC78" i="22"/>
  <c r="AB78" i="22"/>
  <c r="Z184" i="22"/>
  <c r="AC184" i="22"/>
  <c r="Z141" i="22"/>
  <c r="W27" i="52"/>
  <c r="AB286" i="22"/>
  <c r="V243" i="22"/>
  <c r="W286" i="22" a="1"/>
  <c r="W286" i="22" s="1"/>
  <c r="AC286" i="22"/>
  <c r="Y286" i="22"/>
  <c r="W27" i="53"/>
  <c r="M263" i="22"/>
  <c r="W224" i="22" a="1"/>
  <c r="W224" i="22" s="1"/>
  <c r="W204" i="22" a="1"/>
  <c r="W204" i="22" s="1"/>
  <c r="Y204" i="22"/>
  <c r="AB204" i="22"/>
  <c r="Y184" i="22"/>
  <c r="AB184" i="22"/>
  <c r="AC325" i="22"/>
  <c r="W26" i="53"/>
  <c r="R100" i="22"/>
  <c r="W26" i="52"/>
  <c r="AC141" i="22"/>
  <c r="V140" i="22"/>
  <c r="N223" i="22"/>
  <c r="O223" i="22"/>
  <c r="K77" i="22"/>
  <c r="K263" i="22"/>
  <c r="AB141" i="22"/>
  <c r="N77" i="22"/>
  <c r="W325" i="22" a="1"/>
  <c r="W325" i="22" s="1"/>
  <c r="Y224" i="22"/>
  <c r="O77" i="22"/>
  <c r="J223" i="22"/>
  <c r="Z325" i="22"/>
  <c r="AB224" i="22"/>
  <c r="L77" i="22"/>
  <c r="J77" i="22"/>
  <c r="P57" i="22"/>
  <c r="V57" i="22"/>
  <c r="V263" i="22"/>
  <c r="P285" i="22"/>
  <c r="P120" i="22"/>
  <c r="Y325" i="22"/>
  <c r="V285" i="22"/>
  <c r="M223" i="22"/>
  <c r="L223" i="22"/>
  <c r="O164" i="22"/>
  <c r="L164" i="22"/>
  <c r="M164" i="22"/>
  <c r="N164" i="22"/>
  <c r="L57" i="22"/>
  <c r="N285" i="22"/>
  <c r="Z224" i="22"/>
  <c r="P223" i="22"/>
  <c r="O120" i="22"/>
  <c r="V203" i="22"/>
  <c r="V164" i="22"/>
  <c r="M203" i="22"/>
  <c r="M120" i="22"/>
  <c r="P101" i="22"/>
  <c r="L285" i="22"/>
  <c r="L120" i="22"/>
  <c r="N203" i="22"/>
  <c r="V223" i="22"/>
  <c r="V101" i="22"/>
  <c r="V77" i="22"/>
  <c r="P203" i="22"/>
  <c r="M165" i="22"/>
  <c r="J165" i="22"/>
  <c r="K165" i="22"/>
  <c r="O165" i="22"/>
  <c r="N165" i="22"/>
  <c r="L165" i="22"/>
  <c r="J243" i="22"/>
  <c r="K243" i="22"/>
  <c r="N243" i="22"/>
  <c r="O243" i="22"/>
  <c r="M243" i="22"/>
  <c r="AC365" i="22"/>
  <c r="AB365" i="22"/>
  <c r="Z365" i="22"/>
  <c r="Y365" i="22"/>
  <c r="W365" i="22" a="1"/>
  <c r="W365" i="22" s="1"/>
  <c r="L243" i="22"/>
  <c r="K164" i="22"/>
  <c r="J164" i="22"/>
  <c r="V102" i="22"/>
  <c r="Z244" i="22"/>
  <c r="AC244" i="22"/>
  <c r="AB244" i="22"/>
  <c r="W244" i="22" a="1"/>
  <c r="W244" i="22" s="1"/>
  <c r="Y244" i="22"/>
  <c r="CC42" i="52"/>
  <c r="U100" i="22"/>
  <c r="J183" i="22"/>
  <c r="K183" i="22"/>
  <c r="L183" i="22"/>
  <c r="AM42" i="53"/>
  <c r="R163" i="22"/>
  <c r="BO42" i="52"/>
  <c r="AA100" i="22"/>
  <c r="T100" i="22"/>
  <c r="Y37" i="22"/>
  <c r="W37" i="22" a="1"/>
  <c r="W37" i="22" s="1"/>
  <c r="AC37" i="22"/>
  <c r="AB37" i="22"/>
  <c r="Z37" i="22"/>
  <c r="Z121" i="22"/>
  <c r="AB121" i="22"/>
  <c r="W121" i="22" a="1"/>
  <c r="W121" i="22" s="1"/>
  <c r="AC121" i="22"/>
  <c r="Y121" i="22"/>
  <c r="Y287" i="22"/>
  <c r="AB287" i="22"/>
  <c r="Z287" i="22"/>
  <c r="W287" i="22" a="1"/>
  <c r="W287" i="22" s="1"/>
  <c r="AC287" i="22"/>
  <c r="Z96" i="22"/>
  <c r="Y96" i="22"/>
  <c r="W96" i="22" a="1"/>
  <c r="W96" i="22" s="1"/>
  <c r="AC96" i="22"/>
  <c r="AB96" i="22"/>
  <c r="Z33" i="22"/>
  <c r="Y33" i="22"/>
  <c r="W33" i="22" a="1"/>
  <c r="W33" i="22" s="1"/>
  <c r="AC33" i="22"/>
  <c r="AB33" i="22"/>
  <c r="L101" i="22"/>
  <c r="J101" i="22"/>
  <c r="K101" i="22"/>
  <c r="M101" i="22"/>
  <c r="Y42" i="53"/>
  <c r="I163" i="22"/>
  <c r="Y42" i="52"/>
  <c r="J285" i="22"/>
  <c r="K285" i="22"/>
  <c r="O101" i="22"/>
  <c r="O183" i="22"/>
  <c r="AB345" i="22"/>
  <c r="Y345" i="22"/>
  <c r="W345" i="22" a="1"/>
  <c r="W345" i="22" s="1"/>
  <c r="Z345" i="22"/>
  <c r="AC345" i="22"/>
  <c r="P165" i="22"/>
  <c r="V165" i="22"/>
  <c r="CC42" i="53"/>
  <c r="U163" i="22"/>
  <c r="BO42" i="53"/>
  <c r="T163" i="22"/>
  <c r="AA163" i="22"/>
  <c r="BA42" i="53"/>
  <c r="X163" i="22"/>
  <c r="S163" i="22"/>
  <c r="P183" i="22"/>
  <c r="J140" i="22"/>
  <c r="K140" i="22"/>
  <c r="P140" i="22"/>
  <c r="O140" i="22"/>
  <c r="L140" i="22"/>
  <c r="M140" i="22"/>
  <c r="M285" i="22"/>
  <c r="J120" i="22"/>
  <c r="K120" i="22"/>
  <c r="J57" i="22"/>
  <c r="K57" i="22"/>
  <c r="M57" i="22"/>
  <c r="N57" i="22"/>
  <c r="N183" i="22"/>
  <c r="V120" i="22"/>
  <c r="J203" i="22"/>
  <c r="K203" i="22"/>
  <c r="O203" i="22"/>
  <c r="V183" i="22"/>
  <c r="P243" i="22"/>
  <c r="BA42" i="52"/>
  <c r="X100" i="22"/>
  <c r="S100" i="22"/>
  <c r="Y305" i="22"/>
  <c r="W305" i="22" a="1"/>
  <c r="W305" i="22" s="1"/>
  <c r="AC305" i="22"/>
  <c r="AB305" i="22"/>
  <c r="Z305" i="22"/>
  <c r="W15" i="22" a="1"/>
  <c r="W15" i="22" s="1"/>
  <c r="AB15" i="22"/>
  <c r="Y15" i="22"/>
  <c r="AC15" i="22"/>
  <c r="Z15" i="22"/>
  <c r="L163" i="22" l="1"/>
  <c r="AB77" i="22"/>
  <c r="Q203" i="22"/>
  <c r="Y101" i="22"/>
  <c r="Y164" i="22"/>
  <c r="W223" i="22" a="1"/>
  <c r="W223" i="22" s="1"/>
  <c r="AB203" i="22"/>
  <c r="AB263" i="22"/>
  <c r="Y57" i="22"/>
  <c r="Z140" i="22"/>
  <c r="AB243" i="22"/>
  <c r="Z285" i="22"/>
  <c r="Q57" i="22"/>
  <c r="Q140" i="22"/>
  <c r="Q263" i="22"/>
  <c r="Q243" i="22"/>
  <c r="Q223" i="22"/>
  <c r="Q285" i="22"/>
  <c r="Q164" i="22"/>
  <c r="Q183" i="22"/>
  <c r="Q165" i="22"/>
  <c r="Q102" i="22"/>
  <c r="Q120" i="22"/>
  <c r="Q101" i="22"/>
  <c r="Q100" i="22"/>
  <c r="Q77" i="22"/>
  <c r="Y243" i="22"/>
  <c r="Z243" i="22"/>
  <c r="AC243" i="22"/>
  <c r="W243" i="22" a="1"/>
  <c r="W243" i="22" s="1"/>
  <c r="AC57" i="22"/>
  <c r="W77" i="22" a="1"/>
  <c r="W77" i="22" s="1"/>
  <c r="AC285" i="22"/>
  <c r="Y223" i="22"/>
  <c r="AB164" i="22"/>
  <c r="W140" i="22" a="1"/>
  <c r="W140" i="22" s="1"/>
  <c r="AB140" i="22"/>
  <c r="Z57" i="22"/>
  <c r="AB57" i="22"/>
  <c r="Y140" i="22"/>
  <c r="W57" i="22" a="1"/>
  <c r="W57" i="22" s="1"/>
  <c r="AC140" i="22"/>
  <c r="V100" i="22"/>
  <c r="Z77" i="22"/>
  <c r="AC77" i="22"/>
  <c r="AC101" i="22"/>
  <c r="Z223" i="22"/>
  <c r="Z164" i="22"/>
  <c r="AC164" i="22"/>
  <c r="AC263" i="22"/>
  <c r="W203" i="22" a="1"/>
  <c r="W203" i="22" s="1"/>
  <c r="Y203" i="22"/>
  <c r="AB223" i="22"/>
  <c r="O163" i="22"/>
  <c r="W164" i="22" a="1"/>
  <c r="W164" i="22" s="1"/>
  <c r="AC223" i="22"/>
  <c r="AC203" i="22"/>
  <c r="W285" i="22" a="1"/>
  <c r="W285" i="22" s="1"/>
  <c r="W263" i="22" a="1"/>
  <c r="W263" i="22" s="1"/>
  <c r="Z203" i="22"/>
  <c r="Y285" i="22"/>
  <c r="Y263" i="22"/>
  <c r="Z263" i="22"/>
  <c r="AB285" i="22"/>
  <c r="Y77" i="22"/>
  <c r="Z101" i="22"/>
  <c r="N163" i="22"/>
  <c r="M163" i="22"/>
  <c r="W101" i="22" a="1"/>
  <c r="W101" i="22" s="1"/>
  <c r="AB101" i="22"/>
  <c r="AC102" i="22"/>
  <c r="Z102" i="22"/>
  <c r="Y102" i="22"/>
  <c r="AB102" i="22"/>
  <c r="W102" i="22" a="1"/>
  <c r="W102" i="22" s="1"/>
  <c r="Z183" i="22"/>
  <c r="Y183" i="22"/>
  <c r="W183" i="22" a="1"/>
  <c r="W183" i="22" s="1"/>
  <c r="AB183" i="22"/>
  <c r="AC183" i="22"/>
  <c r="AB120" i="22"/>
  <c r="Y120" i="22"/>
  <c r="W120" i="22" a="1"/>
  <c r="W120" i="22" s="1"/>
  <c r="Z120" i="22"/>
  <c r="AC120" i="22"/>
  <c r="V163" i="22"/>
  <c r="AC165" i="22"/>
  <c r="W165" i="22" a="1"/>
  <c r="W165" i="22" s="1"/>
  <c r="Z165" i="22"/>
  <c r="Y165" i="22"/>
  <c r="AB165" i="22"/>
  <c r="P163" i="22"/>
  <c r="J163" i="22"/>
  <c r="K163" i="22"/>
  <c r="Y100" i="22" l="1"/>
  <c r="Q163" i="22"/>
  <c r="AB100" i="22"/>
  <c r="Z100" i="22"/>
  <c r="AC100" i="22"/>
  <c r="W100" i="22" a="1"/>
  <c r="W100" i="22" s="1"/>
  <c r="Z163" i="22"/>
  <c r="AC163" i="22"/>
  <c r="AB163" i="22"/>
  <c r="Y163" i="22"/>
  <c r="W163" i="22" a="1"/>
  <c r="W163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<sst xmlns="http://schemas.openxmlformats.org/spreadsheetml/2006/main" count="1905" uniqueCount="299">
  <si>
    <t>男性</t>
    <rPh sb="0" eb="2">
      <t>ダンセイ</t>
    </rPh>
    <phoneticPr fontId="1"/>
  </si>
  <si>
    <t>女性</t>
    <rPh sb="0" eb="2">
      <t>ジョセイ</t>
    </rPh>
    <phoneticPr fontId="1"/>
  </si>
  <si>
    <t>R3</t>
    <phoneticPr fontId="1"/>
  </si>
  <si>
    <t>R2</t>
    <phoneticPr fontId="1"/>
  </si>
  <si>
    <t>R1</t>
    <phoneticPr fontId="1"/>
  </si>
  <si>
    <t>人文社会科学系</t>
    <rPh sb="0" eb="2">
      <t>ジンブン</t>
    </rPh>
    <rPh sb="2" eb="4">
      <t>シャカイ</t>
    </rPh>
    <rPh sb="4" eb="7">
      <t>カガクケイ</t>
    </rPh>
    <phoneticPr fontId="1"/>
  </si>
  <si>
    <t>人文社会科学部門</t>
    <rPh sb="0" eb="4">
      <t>ジンブンシャカイ</t>
    </rPh>
    <rPh sb="4" eb="6">
      <t>カガク</t>
    </rPh>
    <rPh sb="6" eb="8">
      <t>ブモン</t>
    </rPh>
    <phoneticPr fontId="1"/>
  </si>
  <si>
    <t>教育学部門</t>
    <rPh sb="0" eb="5">
      <t>キョウイクガクブモン</t>
    </rPh>
    <phoneticPr fontId="1"/>
  </si>
  <si>
    <t>自然科学系</t>
    <rPh sb="0" eb="5">
      <t>シゼンカガクケイ</t>
    </rPh>
    <phoneticPr fontId="1"/>
  </si>
  <si>
    <t>理工学部門</t>
    <rPh sb="0" eb="5">
      <t>リコウガクブモン</t>
    </rPh>
    <phoneticPr fontId="1"/>
  </si>
  <si>
    <t>農学部門</t>
    <rPh sb="0" eb="4">
      <t>ノウガクブモン</t>
    </rPh>
    <phoneticPr fontId="1"/>
  </si>
  <si>
    <t>医療学系</t>
    <rPh sb="0" eb="4">
      <t>イリョウガッケイ</t>
    </rPh>
    <phoneticPr fontId="1"/>
  </si>
  <si>
    <t>基礎医学部門</t>
    <rPh sb="0" eb="6">
      <t>キソイガクブモン</t>
    </rPh>
    <phoneticPr fontId="1"/>
  </si>
  <si>
    <t>連携医学部門</t>
    <rPh sb="0" eb="2">
      <t>レンケイ</t>
    </rPh>
    <rPh sb="2" eb="6">
      <t>イガクブモン</t>
    </rPh>
    <phoneticPr fontId="1"/>
  </si>
  <si>
    <t>臨床医学部門</t>
    <rPh sb="0" eb="6">
      <t>リンショウイガクブモン</t>
    </rPh>
    <phoneticPr fontId="1"/>
  </si>
  <si>
    <t>医学教育部門</t>
    <rPh sb="0" eb="4">
      <t>イガクキョウイク</t>
    </rPh>
    <rPh sb="4" eb="6">
      <t>ブモン</t>
    </rPh>
    <phoneticPr fontId="1"/>
  </si>
  <si>
    <t>看護学部門</t>
    <rPh sb="0" eb="3">
      <t>カンゴガク</t>
    </rPh>
    <rPh sb="3" eb="5">
      <t>ブモン</t>
    </rPh>
    <phoneticPr fontId="1"/>
  </si>
  <si>
    <t>総合科学系</t>
    <rPh sb="0" eb="5">
      <t>ソウゴウカガクケイ</t>
    </rPh>
    <phoneticPr fontId="1"/>
  </si>
  <si>
    <t>黒潮圏科学部門</t>
    <rPh sb="0" eb="3">
      <t>クロシオケン</t>
    </rPh>
    <rPh sb="3" eb="7">
      <t>カガクブモン</t>
    </rPh>
    <phoneticPr fontId="1"/>
  </si>
  <si>
    <t>地域協働教育学部門</t>
    <rPh sb="0" eb="4">
      <t>チイキキョウドウ</t>
    </rPh>
    <rPh sb="4" eb="7">
      <t>キョウイクガク</t>
    </rPh>
    <rPh sb="7" eb="9">
      <t>ブモン</t>
    </rPh>
    <phoneticPr fontId="1"/>
  </si>
  <si>
    <t>生命環境医学部門</t>
    <rPh sb="0" eb="4">
      <t>セイメイカンキョウ</t>
    </rPh>
    <rPh sb="4" eb="8">
      <t>イガクブモン</t>
    </rPh>
    <phoneticPr fontId="1"/>
  </si>
  <si>
    <t>複合領域科学部門</t>
    <rPh sb="0" eb="4">
      <t>フクゴウリョウイキ</t>
    </rPh>
    <rPh sb="4" eb="8">
      <t>カガクブモン</t>
    </rPh>
    <phoneticPr fontId="1"/>
  </si>
  <si>
    <t>合計</t>
    <rPh sb="0" eb="2">
      <t>ゴウケイ</t>
    </rPh>
    <phoneticPr fontId="1"/>
  </si>
  <si>
    <t>総計</t>
    <rPh sb="0" eb="2">
      <t>ソウケイ</t>
    </rPh>
    <phoneticPr fontId="1"/>
  </si>
  <si>
    <t>論文数</t>
    <rPh sb="0" eb="3">
      <t>ロンブンスウ</t>
    </rPh>
    <phoneticPr fontId="1"/>
  </si>
  <si>
    <t>査読有</t>
    <rPh sb="0" eb="2">
      <t>サドク</t>
    </rPh>
    <rPh sb="2" eb="3">
      <t>アリ</t>
    </rPh>
    <phoneticPr fontId="1"/>
  </si>
  <si>
    <t>査読無</t>
    <rPh sb="0" eb="2">
      <t>サドク</t>
    </rPh>
    <rPh sb="2" eb="3">
      <t>ナシ</t>
    </rPh>
    <phoneticPr fontId="1"/>
  </si>
  <si>
    <t>教員１人当たりの論文数</t>
    <rPh sb="0" eb="2">
      <t>キョウイン</t>
    </rPh>
    <rPh sb="3" eb="5">
      <t>ニンア</t>
    </rPh>
    <rPh sb="8" eb="11">
      <t>ロンブンスウ</t>
    </rPh>
    <phoneticPr fontId="1"/>
  </si>
  <si>
    <t>総計</t>
  </si>
  <si>
    <t>論文数</t>
    <rPh sb="0" eb="3">
      <t>ロンブンスウ</t>
    </rPh>
    <phoneticPr fontId="1"/>
  </si>
  <si>
    <t>１．人文社会科学系</t>
    <phoneticPr fontId="1"/>
  </si>
  <si>
    <t>２．人文社会科学部門</t>
    <rPh sb="2" eb="4">
      <t>ジンブン</t>
    </rPh>
    <rPh sb="4" eb="6">
      <t>シャカイ</t>
    </rPh>
    <rPh sb="6" eb="10">
      <t>カガクブモン</t>
    </rPh>
    <phoneticPr fontId="1"/>
  </si>
  <si>
    <t>３．教育学部門</t>
    <phoneticPr fontId="1"/>
  </si>
  <si>
    <t>■論文数</t>
    <rPh sb="1" eb="4">
      <t>ロンブンスウ</t>
    </rPh>
    <phoneticPr fontId="1"/>
  </si>
  <si>
    <t>■全体数</t>
    <rPh sb="1" eb="4">
      <t>ゼンタイスウ</t>
    </rPh>
    <phoneticPr fontId="1"/>
  </si>
  <si>
    <t>１．自然科学系</t>
    <rPh sb="2" eb="7">
      <t>シゼンカガクケイ</t>
    </rPh>
    <phoneticPr fontId="1"/>
  </si>
  <si>
    <t>２．理工学部門</t>
    <rPh sb="2" eb="7">
      <t>リコウガクブモン</t>
    </rPh>
    <phoneticPr fontId="1"/>
  </si>
  <si>
    <t>３．農学部門</t>
    <rPh sb="2" eb="6">
      <t>ノウガクブモン</t>
    </rPh>
    <phoneticPr fontId="1"/>
  </si>
  <si>
    <t>１．医療学系</t>
    <rPh sb="2" eb="6">
      <t>イリョウガッケイ</t>
    </rPh>
    <phoneticPr fontId="1"/>
  </si>
  <si>
    <t>２．基礎医学部門</t>
    <rPh sb="2" eb="4">
      <t>キソ</t>
    </rPh>
    <rPh sb="4" eb="8">
      <t>イガクブモン</t>
    </rPh>
    <phoneticPr fontId="1"/>
  </si>
  <si>
    <t>３．連携医学部門</t>
    <rPh sb="2" eb="4">
      <t>レンケイ</t>
    </rPh>
    <rPh sb="4" eb="8">
      <t>イガクブモン</t>
    </rPh>
    <phoneticPr fontId="1"/>
  </si>
  <si>
    <t>４．臨床医学部門</t>
    <rPh sb="2" eb="4">
      <t>リンショウ</t>
    </rPh>
    <rPh sb="4" eb="8">
      <t>イガクブモン</t>
    </rPh>
    <phoneticPr fontId="1"/>
  </si>
  <si>
    <t>５．医学教育部門</t>
    <rPh sb="2" eb="6">
      <t>イガクキョウイク</t>
    </rPh>
    <rPh sb="6" eb="8">
      <t>ブモン</t>
    </rPh>
    <phoneticPr fontId="1"/>
  </si>
  <si>
    <t>６．看護学部門</t>
    <rPh sb="2" eb="5">
      <t>カンゴガク</t>
    </rPh>
    <rPh sb="5" eb="7">
      <t>ブモン</t>
    </rPh>
    <phoneticPr fontId="1"/>
  </si>
  <si>
    <t>１．総合科学系</t>
    <rPh sb="2" eb="4">
      <t>ソウゴウ</t>
    </rPh>
    <rPh sb="4" eb="7">
      <t>カガクケイ</t>
    </rPh>
    <phoneticPr fontId="1"/>
  </si>
  <si>
    <t>２．黒潮圏科学部門</t>
    <rPh sb="2" eb="5">
      <t>クロシオケン</t>
    </rPh>
    <rPh sb="5" eb="7">
      <t>カガク</t>
    </rPh>
    <rPh sb="7" eb="9">
      <t>ブモン</t>
    </rPh>
    <phoneticPr fontId="1"/>
  </si>
  <si>
    <t>３．地域協働教育学部門</t>
    <rPh sb="2" eb="4">
      <t>チイキ</t>
    </rPh>
    <rPh sb="4" eb="6">
      <t>キョウドウ</t>
    </rPh>
    <rPh sb="6" eb="8">
      <t>キョウイク</t>
    </rPh>
    <rPh sb="8" eb="9">
      <t>ガク</t>
    </rPh>
    <rPh sb="9" eb="10">
      <t>ブ</t>
    </rPh>
    <rPh sb="10" eb="11">
      <t>モン</t>
    </rPh>
    <phoneticPr fontId="1"/>
  </si>
  <si>
    <t>４．生命環境医学部門</t>
    <rPh sb="2" eb="6">
      <t>セイメイカンキョウ</t>
    </rPh>
    <rPh sb="6" eb="10">
      <t>イガクブモン</t>
    </rPh>
    <phoneticPr fontId="1"/>
  </si>
  <si>
    <t>５．複合領域科学部門</t>
    <rPh sb="2" eb="4">
      <t>フクゴウ</t>
    </rPh>
    <rPh sb="4" eb="6">
      <t>リョウイキ</t>
    </rPh>
    <rPh sb="6" eb="8">
      <t>カガク</t>
    </rPh>
    <rPh sb="8" eb="10">
      <t>ブモン</t>
    </rPh>
    <phoneticPr fontId="1"/>
  </si>
  <si>
    <t>■目次</t>
    <phoneticPr fontId="1"/>
  </si>
  <si>
    <t>目次に戻る</t>
    <rPh sb="0" eb="2">
      <t>モクジ</t>
    </rPh>
    <rPh sb="3" eb="4">
      <t>モド</t>
    </rPh>
    <phoneticPr fontId="1"/>
  </si>
  <si>
    <t>■教員１人当たりの論文数の平均</t>
    <rPh sb="1" eb="3">
      <t>キョウイン</t>
    </rPh>
    <rPh sb="4" eb="5">
      <t>ニン</t>
    </rPh>
    <rPh sb="5" eb="6">
      <t>ア</t>
    </rPh>
    <rPh sb="9" eb="11">
      <t>ロンブン</t>
    </rPh>
    <rPh sb="11" eb="12">
      <t>スウ</t>
    </rPh>
    <rPh sb="13" eb="15">
      <t>ヘイキン</t>
    </rPh>
    <phoneticPr fontId="1"/>
  </si>
  <si>
    <t>男性</t>
    <rPh sb="0" eb="2">
      <t>ダンセイ</t>
    </rPh>
    <phoneticPr fontId="1"/>
  </si>
  <si>
    <t>学系</t>
    <rPh sb="0" eb="2">
      <t>ガッケイ</t>
    </rPh>
    <phoneticPr fontId="1"/>
  </si>
  <si>
    <t>部門</t>
    <rPh sb="0" eb="2">
      <t>ブモン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</si>
  <si>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</si>
  <si>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</si>
  <si>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査読無(D)</t>
    <rPh sb="0" eb="2">
      <t>サドク</t>
    </rPh>
    <rPh sb="2" eb="3">
      <t>ナシ</t>
    </rPh>
    <phoneticPr fontId="1"/>
  </si>
  <si>
    <t>男性(B=F/H)</t>
    <rPh sb="0" eb="2">
      <t>ダンセイ</t>
    </rPh>
    <phoneticPr fontId="1"/>
  </si>
  <si>
    <t>女性(C=G/I)</t>
    <rPh sb="0" eb="2">
      <t>ジョセイ</t>
    </rPh>
    <phoneticPr fontId="1"/>
  </si>
  <si>
    <t>論文総数(D=F+G)</t>
    <rPh sb="0" eb="2">
      <t>ロンブン</t>
    </rPh>
    <rPh sb="2" eb="4">
      <t>ソウスウ</t>
    </rPh>
    <phoneticPr fontId="1"/>
  </si>
  <si>
    <t>（１）．全学系</t>
    <rPh sb="4" eb="7">
      <t>ゼンガッケイ</t>
    </rPh>
    <phoneticPr fontId="1"/>
  </si>
  <si>
    <t>（２）．人文社会科学系</t>
    <rPh sb="4" eb="6">
      <t>ジンブン</t>
    </rPh>
    <rPh sb="6" eb="8">
      <t>シャカイ</t>
    </rPh>
    <rPh sb="8" eb="10">
      <t>カガク</t>
    </rPh>
    <rPh sb="10" eb="11">
      <t>ケイ</t>
    </rPh>
    <phoneticPr fontId="1"/>
  </si>
  <si>
    <t>（３）．自然科学系</t>
    <rPh sb="4" eb="6">
      <t>シゼン</t>
    </rPh>
    <rPh sb="6" eb="8">
      <t>カガク</t>
    </rPh>
    <rPh sb="8" eb="9">
      <t>ケイ</t>
    </rPh>
    <phoneticPr fontId="1"/>
  </si>
  <si>
    <t>（４）．医療学系</t>
    <rPh sb="4" eb="8">
      <t>イリョウガッケイ</t>
    </rPh>
    <phoneticPr fontId="1"/>
  </si>
  <si>
    <t>（５）．総合科学系</t>
    <rPh sb="4" eb="6">
      <t>ソウゴウ</t>
    </rPh>
    <rPh sb="6" eb="8">
      <t>カガク</t>
    </rPh>
    <rPh sb="8" eb="9">
      <t>ケイ</t>
    </rPh>
    <phoneticPr fontId="1"/>
  </si>
  <si>
    <t>R1</t>
  </si>
  <si>
    <t>R2</t>
  </si>
  <si>
    <t>R3</t>
  </si>
  <si>
    <t>R4</t>
    <phoneticPr fontId="1"/>
  </si>
  <si>
    <t>教員数：男性(H)</t>
    <rPh sb="4" eb="6">
      <t>ダンセイ</t>
    </rPh>
    <phoneticPr fontId="1"/>
  </si>
  <si>
    <t>教員数：女性(I)</t>
    <rPh sb="4" eb="6">
      <t>ジョセイ</t>
    </rPh>
    <phoneticPr fontId="1"/>
  </si>
  <si>
    <t>論文数：男性(F)</t>
    <rPh sb="4" eb="6">
      <t>ダンセイ</t>
    </rPh>
    <phoneticPr fontId="1"/>
  </si>
  <si>
    <t>論文数：女性(G)</t>
    <rPh sb="4" eb="6">
      <t>ジョセイ</t>
    </rPh>
    <phoneticPr fontId="1"/>
  </si>
  <si>
    <t>総数(E=A+B=C+D)</t>
    <phoneticPr fontId="1"/>
  </si>
  <si>
    <t>総数</t>
    <phoneticPr fontId="1"/>
  </si>
  <si>
    <t>②．部門別</t>
    <rPh sb="2" eb="5">
      <t>ブモンベツ</t>
    </rPh>
    <phoneticPr fontId="1"/>
  </si>
  <si>
    <t>ⅰ．人文社会科学部門</t>
    <rPh sb="2" eb="4">
      <t>ジンブン</t>
    </rPh>
    <rPh sb="4" eb="6">
      <t>シャカイ</t>
    </rPh>
    <rPh sb="6" eb="8">
      <t>カガク</t>
    </rPh>
    <rPh sb="8" eb="10">
      <t>ブモン</t>
    </rPh>
    <phoneticPr fontId="1"/>
  </si>
  <si>
    <t>５年間平均</t>
    <rPh sb="1" eb="3">
      <t>ネンカン</t>
    </rPh>
    <rPh sb="3" eb="5">
      <t>ヘイキン</t>
    </rPh>
    <phoneticPr fontId="1"/>
  </si>
  <si>
    <t>減少傾向⤵</t>
    <rPh sb="0" eb="4">
      <t>ゲンショウケイコウ</t>
    </rPh>
    <phoneticPr fontId="1"/>
  </si>
  <si>
    <t>増減</t>
    <rPh sb="0" eb="2">
      <t>ゾウゲン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</si>
  <si>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</si>
  <si>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</si>
  <si>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</si>
  <si>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</si>
  <si>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ⅱ．教育学部門</t>
    <rPh sb="2" eb="7">
      <t>キョウイクガクブモン</t>
    </rPh>
    <phoneticPr fontId="1"/>
  </si>
  <si>
    <t>ⅱ．農学部門</t>
    <rPh sb="2" eb="6">
      <t>ノウガクブモン</t>
    </rPh>
    <phoneticPr fontId="1"/>
  </si>
  <si>
    <t>ⅰ．基礎医学部門</t>
    <rPh sb="2" eb="4">
      <t>キソ</t>
    </rPh>
    <rPh sb="4" eb="6">
      <t>イガク</t>
    </rPh>
    <rPh sb="6" eb="8">
      <t>ブモン</t>
    </rPh>
    <phoneticPr fontId="1"/>
  </si>
  <si>
    <t>ⅰ．黒潮圏科学部門</t>
    <rPh sb="2" eb="4">
      <t>クロシオ</t>
    </rPh>
    <rPh sb="4" eb="5">
      <t>ケン</t>
    </rPh>
    <rPh sb="5" eb="7">
      <t>カガク</t>
    </rPh>
    <rPh sb="7" eb="8">
      <t>ブ</t>
    </rPh>
    <rPh sb="8" eb="9">
      <t>モン</t>
    </rPh>
    <phoneticPr fontId="1"/>
  </si>
  <si>
    <t>ⅱ．地域協働教育学部門</t>
    <rPh sb="2" eb="4">
      <t>チイキ</t>
    </rPh>
    <rPh sb="4" eb="6">
      <t>キョウドウ</t>
    </rPh>
    <rPh sb="6" eb="8">
      <t>キョウイク</t>
    </rPh>
    <rPh sb="8" eb="9">
      <t>ガク</t>
    </rPh>
    <rPh sb="9" eb="10">
      <t>ブ</t>
    </rPh>
    <rPh sb="10" eb="11">
      <t>モン</t>
    </rPh>
    <phoneticPr fontId="1"/>
  </si>
  <si>
    <t>ⅲ．生命環境医学部門</t>
    <rPh sb="2" eb="4">
      <t>セイメイ</t>
    </rPh>
    <rPh sb="4" eb="6">
      <t>カンキョウ</t>
    </rPh>
    <rPh sb="6" eb="8">
      <t>イガク</t>
    </rPh>
    <rPh sb="8" eb="9">
      <t>ブ</t>
    </rPh>
    <rPh sb="9" eb="10">
      <t>モン</t>
    </rPh>
    <phoneticPr fontId="1"/>
  </si>
  <si>
    <t>ⅳ．複合領域科学部門</t>
    <rPh sb="2" eb="4">
      <t>フクゴウ</t>
    </rPh>
    <rPh sb="4" eb="10">
      <t>リョウイキカガクブモン</t>
    </rPh>
    <phoneticPr fontId="1"/>
  </si>
  <si>
    <t>20．論文数</t>
    <rPh sb="3" eb="5">
      <t>ロンブン</t>
    </rPh>
    <rPh sb="5" eb="6">
      <t>スウ</t>
    </rPh>
    <phoneticPr fontId="1"/>
  </si>
  <si>
    <t>20-1．全体</t>
    <rPh sb="5" eb="7">
      <t>ゼンタイ</t>
    </rPh>
    <phoneticPr fontId="1"/>
  </si>
  <si>
    <t>20.グラフデータ</t>
  </si>
  <si>
    <t>20.経年データ【高知大】</t>
    <rPh sb="9" eb="12">
      <t>コウチダイ</t>
    </rPh>
    <phoneticPr fontId="1"/>
  </si>
  <si>
    <t>20.教員数【大学概要】</t>
    <rPh sb="3" eb="5">
      <t>キョウイン</t>
    </rPh>
    <rPh sb="5" eb="6">
      <t>スウ</t>
    </rPh>
    <rPh sb="7" eb="9">
      <t>ダイガク</t>
    </rPh>
    <rPh sb="9" eb="11">
      <t>ガイヨウ</t>
    </rPh>
    <phoneticPr fontId="1"/>
  </si>
  <si>
    <r>
      <rPr>
        <sz val="11"/>
        <color rgb="FF0070C0"/>
        <rFont val="ＭＳ 明朝"/>
        <family val="1"/>
        <charset val="128"/>
      </rPr>
      <t>■</t>
    </r>
    <r>
      <rPr>
        <sz val="11"/>
        <color theme="1"/>
        <rFont val="ＭＳ 明朝"/>
        <family val="2"/>
        <charset val="128"/>
      </rPr>
      <t>男性(B=F/H)</t>
    </r>
    <rPh sb="1" eb="3">
      <t>ダンセイ</t>
    </rPh>
    <phoneticPr fontId="1"/>
  </si>
  <si>
    <r>
      <rPr>
        <sz val="11"/>
        <color rgb="FFFF0000"/>
        <rFont val="ＭＳ 明朝"/>
        <family val="1"/>
        <charset val="128"/>
      </rPr>
      <t>■</t>
    </r>
    <r>
      <rPr>
        <sz val="11"/>
        <color theme="1"/>
        <rFont val="ＭＳ 明朝"/>
        <family val="2"/>
        <charset val="128"/>
      </rPr>
      <t>女性(C=G/I)</t>
    </r>
    <rPh sb="1" eb="3">
      <t>ジョセイ</t>
    </rPh>
    <phoneticPr fontId="1"/>
  </si>
  <si>
    <t>教員総数(E=H+I)</t>
    <rPh sb="0" eb="4">
      <t>キョウインソウスウ</t>
    </rPh>
    <phoneticPr fontId="1"/>
  </si>
  <si>
    <t>全体(A=D/E)</t>
    <rPh sb="0" eb="2">
      <t>ゼンタイ</t>
    </rPh>
    <phoneticPr fontId="1"/>
  </si>
  <si>
    <r>
      <rPr>
        <sz val="11"/>
        <color theme="5"/>
        <rFont val="ＭＳ 明朝"/>
        <family val="1"/>
        <charset val="128"/>
      </rPr>
      <t>■</t>
    </r>
    <r>
      <rPr>
        <sz val="11"/>
        <color theme="1"/>
        <rFont val="ＭＳ 明朝"/>
        <family val="2"/>
        <charset val="128"/>
      </rPr>
      <t>全体(A=D/E)</t>
    </r>
    <rPh sb="1" eb="3">
      <t>ゼンタイ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</si>
  <si>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</si>
  <si>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</si>
  <si>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（１）総合計</t>
    <rPh sb="3" eb="6">
      <t>ソウゴウケイ</t>
    </rPh>
    <phoneticPr fontId="1"/>
  </si>
  <si>
    <t>（２）人文社会科学系</t>
    <rPh sb="3" eb="5">
      <t>ジンブン</t>
    </rPh>
    <rPh sb="5" eb="7">
      <t>シャカイ</t>
    </rPh>
    <rPh sb="7" eb="10">
      <t>カガクケイ</t>
    </rPh>
    <phoneticPr fontId="1"/>
  </si>
  <si>
    <t>（３）自然科学系</t>
    <rPh sb="3" eb="8">
      <t>シゼンカガクケイ</t>
    </rPh>
    <phoneticPr fontId="1"/>
  </si>
  <si>
    <t>（４）医療学系</t>
    <rPh sb="3" eb="7">
      <t>イリョウガッケイ</t>
    </rPh>
    <phoneticPr fontId="1"/>
  </si>
  <si>
    <t>（５）総合科学系</t>
    <rPh sb="3" eb="8">
      <t>ソウゴウカガクケイ</t>
    </rPh>
    <phoneticPr fontId="1"/>
  </si>
  <si>
    <t>20-2-1.人文社会科学系</t>
    <rPh sb="7" eb="9">
      <t>ジンブン</t>
    </rPh>
    <rPh sb="9" eb="11">
      <t>シャカイ</t>
    </rPh>
    <rPh sb="11" eb="14">
      <t>カガクケイ</t>
    </rPh>
    <phoneticPr fontId="1"/>
  </si>
  <si>
    <t>20-3-1.自然科学系</t>
    <rPh sb="7" eb="11">
      <t>シゼンカガク</t>
    </rPh>
    <rPh sb="11" eb="12">
      <t>ケイ</t>
    </rPh>
    <phoneticPr fontId="1"/>
  </si>
  <si>
    <t>20-4-1.医療学系</t>
    <rPh sb="7" eb="11">
      <t>イリョウガッケイ</t>
    </rPh>
    <phoneticPr fontId="1"/>
  </si>
  <si>
    <t>20-5-1.総合科学系</t>
    <rPh sb="7" eb="12">
      <t>ソウゴウカガクケイ</t>
    </rPh>
    <phoneticPr fontId="1"/>
  </si>
  <si>
    <t>20-2-2.人文社会科学系（部門別）</t>
    <rPh sb="7" eb="9">
      <t>ジンブン</t>
    </rPh>
    <rPh sb="9" eb="11">
      <t>シャカイ</t>
    </rPh>
    <rPh sb="11" eb="14">
      <t>カガクケイ</t>
    </rPh>
    <rPh sb="15" eb="18">
      <t>ブモンベツ</t>
    </rPh>
    <phoneticPr fontId="1"/>
  </si>
  <si>
    <t>20-3-2.自然科学系（部門別）</t>
    <rPh sb="7" eb="11">
      <t>シゼンカガク</t>
    </rPh>
    <rPh sb="11" eb="12">
      <t>ケイ</t>
    </rPh>
    <phoneticPr fontId="1"/>
  </si>
  <si>
    <t>20-4-2.医療学系（部門別）</t>
    <rPh sb="7" eb="11">
      <t>イリョウガッケイ</t>
    </rPh>
    <phoneticPr fontId="1"/>
  </si>
  <si>
    <t>20-5-2.総合科学系（部門別）</t>
    <rPh sb="7" eb="12">
      <t>ソウゴウカガクケイ</t>
    </rPh>
    <phoneticPr fontId="1"/>
  </si>
  <si>
    <t>20-1-1.全学系</t>
    <rPh sb="7" eb="10">
      <t>ゼンガッケイ</t>
    </rPh>
    <phoneticPr fontId="1"/>
  </si>
  <si>
    <t>①．総計</t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</si>
  <si>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</si>
  <si>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</si>
  <si>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</si>
  <si>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</si>
  <si>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</si>
  <si>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</si>
  <si>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</si>
  <si>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</si>
  <si>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</si>
  <si>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</si>
  <si>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</si>
  <si>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</si>
  <si>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</si>
  <si>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</si>
  <si>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</si>
  <si>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</si>
  <si>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</si>
  <si>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</si>
  <si>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</si>
  <si>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</si>
  <si>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</si>
  <si>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</si>
  <si>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</si>
  <si>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</si>
  <si>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</si>
  <si>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</si>
  <si>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</si>
  <si>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</si>
  <si>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</si>
  <si>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</si>
  <si>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</si>
  <si>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</si>
  <si>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</si>
  <si>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</si>
  <si>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</si>
  <si>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</si>
  <si>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</si>
  <si>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</si>
  <si>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</si>
  <si>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</si>
  <si>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</si>
  <si>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</si>
  <si>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</si>
  <si>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</si>
  <si>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</si>
  <si>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</si>
  <si>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</si>
  <si>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</si>
  <si>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</si>
  <si>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</si>
  <si>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</si>
  <si>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</si>
  <si>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</si>
  <si>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</si>
  <si>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</si>
  <si>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</si>
  <si>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</si>
  <si>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</si>
  <si>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</si>
  <si>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</si>
  <si>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</si>
  <si>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</si>
  <si>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</si>
  <si>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</si>
  <si>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</si>
  <si>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</si>
  <si>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</si>
  <si>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</si>
  <si>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</si>
  <si>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</si>
  <si>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</si>
  <si>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</si>
  <si>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</si>
  <si>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</si>
  <si>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</si>
  <si>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</si>
  <si>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</si>
  <si>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</si>
  <si>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</si>
  <si>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</si>
  <si>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</si>
  <si>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</si>
  <si>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</si>
  <si>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</si>
  <si>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</si>
  <si>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</si>
  <si>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</si>
  <si>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</si>
  <si>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</si>
  <si>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</si>
  <si>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</si>
  <si>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</si>
  <si>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</si>
  <si>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</si>
  <si>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</si>
  <si>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</si>
  <si>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</si>
  <si>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</si>
  <si>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</si>
  <si>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</si>
  <si>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</si>
  <si>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</si>
  <si>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</si>
  <si>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</si>
  <si>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</si>
  <si>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</si>
  <si>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</si>
  <si>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</si>
  <si>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</si>
  <si>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</si>
  <si>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</si>
  <si>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</si>
  <si>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</si>
  <si>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論文総数の推移</t>
    <rPh sb="0" eb="2">
      <t>ロンブン</t>
    </rPh>
    <rPh sb="2" eb="4">
      <t>ソウスウ</t>
    </rPh>
    <rPh sb="5" eb="7">
      <t>スイイ</t>
    </rPh>
    <phoneticPr fontId="1"/>
  </si>
  <si>
    <t>５年間平均</t>
    <phoneticPr fontId="1"/>
  </si>
  <si>
    <t>増減</t>
    <phoneticPr fontId="1"/>
  </si>
  <si>
    <t>（５）．総合科学系</t>
    <rPh sb="4" eb="9">
      <t>ソウゴウカガクケイ</t>
    </rPh>
    <phoneticPr fontId="1"/>
  </si>
  <si>
    <t>20-2.人文社会科学系(学系部門別)</t>
    <rPh sb="5" eb="7">
      <t>ジンブン</t>
    </rPh>
    <rPh sb="7" eb="9">
      <t>シャカイ</t>
    </rPh>
    <rPh sb="9" eb="12">
      <t>カガクケイ</t>
    </rPh>
    <rPh sb="13" eb="15">
      <t>ガッケイ</t>
    </rPh>
    <rPh sb="15" eb="18">
      <t>ブモンベツ</t>
    </rPh>
    <phoneticPr fontId="1"/>
  </si>
  <si>
    <t>20-3.自然科学系(学系部門別)</t>
    <rPh sb="5" eb="7">
      <t>シゼン</t>
    </rPh>
    <rPh sb="7" eb="9">
      <t>カガク</t>
    </rPh>
    <rPh sb="9" eb="10">
      <t>ケイ</t>
    </rPh>
    <rPh sb="11" eb="13">
      <t>ガッケイ</t>
    </rPh>
    <rPh sb="13" eb="16">
      <t>ブモンベツ</t>
    </rPh>
    <phoneticPr fontId="1"/>
  </si>
  <si>
    <t>20-4.医療学系(学系部門別)</t>
    <rPh sb="5" eb="9">
      <t>イリョウガッケイ</t>
    </rPh>
    <rPh sb="10" eb="12">
      <t>ガッケイ</t>
    </rPh>
    <rPh sb="12" eb="14">
      <t>ブモン</t>
    </rPh>
    <rPh sb="14" eb="15">
      <t>ベツ</t>
    </rPh>
    <phoneticPr fontId="1"/>
  </si>
  <si>
    <t>20-5.総合科学系（学系部門別）</t>
    <rPh sb="5" eb="7">
      <t>ソウゴウ</t>
    </rPh>
    <rPh sb="7" eb="9">
      <t>カガク</t>
    </rPh>
    <rPh sb="9" eb="10">
      <t>ケイ</t>
    </rPh>
    <rPh sb="11" eb="13">
      <t>ガッケイ</t>
    </rPh>
    <rPh sb="13" eb="15">
      <t>ブモン</t>
    </rPh>
    <rPh sb="15" eb="16">
      <t>ベツ</t>
    </rPh>
    <phoneticPr fontId="1"/>
  </si>
  <si>
    <t>全体平均の推移</t>
    <rPh sb="0" eb="2">
      <t>ゼンタイ</t>
    </rPh>
    <rPh sb="2" eb="4">
      <t>ヘイキン</t>
    </rPh>
    <rPh sb="5" eb="7">
      <t>スイイ</t>
    </rPh>
    <phoneticPr fontId="1"/>
  </si>
  <si>
    <t>最新年度のみ増加</t>
  </si>
  <si>
    <t>論文総数の推移</t>
    <phoneticPr fontId="1"/>
  </si>
  <si>
    <t>女性平均の推移</t>
    <rPh sb="0" eb="2">
      <t>ジョセイ</t>
    </rPh>
    <rPh sb="2" eb="4">
      <t>ヘイキン</t>
    </rPh>
    <rPh sb="5" eb="7">
      <t>スイイ</t>
    </rPh>
    <phoneticPr fontId="1"/>
  </si>
  <si>
    <t>２０．論文数</t>
    <rPh sb="3" eb="6">
      <t>ロンブンスウ</t>
    </rPh>
    <phoneticPr fontId="1"/>
  </si>
  <si>
    <t>全体平均の推移</t>
    <phoneticPr fontId="1"/>
  </si>
  <si>
    <t>男性平均の推移</t>
    <phoneticPr fontId="1"/>
  </si>
  <si>
    <r>
      <rPr>
        <sz val="7"/>
        <color theme="5"/>
        <rFont val="ＭＳ 明朝"/>
        <family val="1"/>
        <charset val="128"/>
      </rPr>
      <t>■</t>
    </r>
    <r>
      <rPr>
        <sz val="7"/>
        <color theme="1"/>
        <rFont val="ＭＳ 明朝"/>
        <family val="1"/>
        <charset val="128"/>
      </rPr>
      <t>全体(A=D/E)</t>
    </r>
    <rPh sb="1" eb="3">
      <t>ゼンタイ</t>
    </rPh>
    <phoneticPr fontId="1"/>
  </si>
  <si>
    <r>
      <rPr>
        <sz val="7"/>
        <color rgb="FF0070C0"/>
        <rFont val="ＭＳ 明朝"/>
        <family val="1"/>
        <charset val="128"/>
      </rPr>
      <t>■</t>
    </r>
    <r>
      <rPr>
        <sz val="7"/>
        <color theme="1"/>
        <rFont val="ＭＳ 明朝"/>
        <family val="1"/>
        <charset val="128"/>
      </rPr>
      <t>男性(B=F/H)</t>
    </r>
    <rPh sb="1" eb="3">
      <t>ダンセイ</t>
    </rPh>
    <phoneticPr fontId="1"/>
  </si>
  <si>
    <r>
      <rPr>
        <sz val="7"/>
        <color rgb="FFFF0000"/>
        <rFont val="ＭＳ 明朝"/>
        <family val="1"/>
        <charset val="128"/>
      </rPr>
      <t>■</t>
    </r>
    <r>
      <rPr>
        <sz val="7"/>
        <color theme="1"/>
        <rFont val="ＭＳ 明朝"/>
        <family val="1"/>
        <charset val="128"/>
      </rPr>
      <t>女性(C=G/I)</t>
    </r>
    <rPh sb="1" eb="3">
      <t>ジョセイ</t>
    </rPh>
    <phoneticPr fontId="1"/>
  </si>
  <si>
    <t>ⅰ．理工学部門</t>
  </si>
  <si>
    <t>査読有論文数の推移</t>
    <rPh sb="0" eb="2">
      <t>サドク</t>
    </rPh>
    <rPh sb="2" eb="3">
      <t>アリ</t>
    </rPh>
    <rPh sb="3" eb="5">
      <t>ロンブン</t>
    </rPh>
    <rPh sb="5" eb="6">
      <t>スウ</t>
    </rPh>
    <rPh sb="7" eb="9">
      <t>スイイ</t>
    </rPh>
    <phoneticPr fontId="1"/>
  </si>
  <si>
    <t>査読有論文数の推移</t>
    <rPh sb="0" eb="3">
      <t>サドクアリ</t>
    </rPh>
    <rPh sb="3" eb="5">
      <t>ロンブン</t>
    </rPh>
    <rPh sb="5" eb="6">
      <t>スウ</t>
    </rPh>
    <rPh sb="7" eb="9">
      <t>スイイ</t>
    </rPh>
    <phoneticPr fontId="1"/>
  </si>
  <si>
    <t>ⅱ．連携医学部門</t>
    <rPh sb="2" eb="4">
      <t>レンケイ</t>
    </rPh>
    <rPh sb="4" eb="6">
      <t>イガク</t>
    </rPh>
    <rPh sb="6" eb="7">
      <t>ブ</t>
    </rPh>
    <rPh sb="7" eb="8">
      <t>モン</t>
    </rPh>
    <phoneticPr fontId="1"/>
  </si>
  <si>
    <t>ⅲ．臨床医学部門</t>
    <rPh sb="2" eb="4">
      <t>リンショウ</t>
    </rPh>
    <rPh sb="4" eb="6">
      <t>イガク</t>
    </rPh>
    <rPh sb="6" eb="8">
      <t>ブモン</t>
    </rPh>
    <phoneticPr fontId="1"/>
  </si>
  <si>
    <t>ⅳ．医学教育部門</t>
    <rPh sb="2" eb="4">
      <t>イガク</t>
    </rPh>
    <rPh sb="4" eb="6">
      <t>キョウイク</t>
    </rPh>
    <rPh sb="6" eb="8">
      <t>ブモン</t>
    </rPh>
    <phoneticPr fontId="1"/>
  </si>
  <si>
    <t>ⅴ．看護学部門</t>
    <rPh sb="2" eb="5">
      <t>カンゴガク</t>
    </rPh>
    <rPh sb="5" eb="7">
      <t>ブモン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</si>
  <si>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</si>
  <si>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当</t>
    <rPh sb="0" eb="1">
      <t>トウ</t>
    </rPh>
    <phoneticPr fontId="1"/>
  </si>
  <si>
    <t>査読有(C)</t>
    <rPh sb="0" eb="2">
      <t>サドク</t>
    </rPh>
    <rPh sb="2" eb="3">
      <t>アリ</t>
    </rPh>
    <phoneticPr fontId="1"/>
  </si>
  <si>
    <t>【出典】</t>
    <rPh sb="1" eb="3">
      <t>シュッテン</t>
    </rPh>
    <phoneticPr fontId="1"/>
  </si>
  <si>
    <t>【高知大学】教員活動の記録・評価システムが保有するデータ</t>
    <phoneticPr fontId="1"/>
  </si>
  <si>
    <t>高知大学概要</t>
    <phoneticPr fontId="1"/>
  </si>
  <si>
    <t>R5</t>
    <phoneticPr fontId="1"/>
  </si>
  <si>
    <t>有</t>
    <rPh sb="0" eb="1">
      <t>アリ</t>
    </rPh>
    <phoneticPr fontId="1"/>
  </si>
  <si>
    <t>無</t>
    <rPh sb="0" eb="1">
      <t>ナシ</t>
    </rPh>
    <phoneticPr fontId="1"/>
  </si>
  <si>
    <t>計</t>
    <rPh sb="0" eb="1">
      <t>ケイ</t>
    </rPh>
    <phoneticPr fontId="1"/>
  </si>
  <si>
    <t>最新作成年度に更新➡</t>
    <rPh sb="0" eb="2">
      <t>サイシン</t>
    </rPh>
    <rPh sb="2" eb="4">
      <t>サクセイ</t>
    </rPh>
    <rPh sb="4" eb="6">
      <t>ネンド</t>
    </rPh>
    <rPh sb="7" eb="9">
      <t>コウシン</t>
    </rPh>
    <phoneticPr fontId="1"/>
  </si>
  <si>
    <t>➡</t>
    <phoneticPr fontId="1"/>
  </si>
  <si>
    <t>■部門別（査読・性別）</t>
    <rPh sb="1" eb="4">
      <t>ブモンベツ</t>
    </rPh>
    <rPh sb="5" eb="7">
      <t>サドク</t>
    </rPh>
    <rPh sb="8" eb="10">
      <t>セイベツ</t>
    </rPh>
    <phoneticPr fontId="2"/>
  </si>
  <si>
    <t>01．人文社会科学部門</t>
  </si>
  <si>
    <t>02．教育学部門</t>
  </si>
  <si>
    <t>03．理工学部門</t>
  </si>
  <si>
    <t>04．農学部門</t>
  </si>
  <si>
    <t>05．基礎医学部門</t>
  </si>
  <si>
    <t>06．連携医学部門</t>
  </si>
  <si>
    <t>07．臨床医学部門</t>
  </si>
  <si>
    <t>08．医学教育部門</t>
  </si>
  <si>
    <t>09．看護学部門</t>
  </si>
  <si>
    <t>10．黒潮圏科学部門</t>
  </si>
  <si>
    <t>11．地域協働教育学部門</t>
  </si>
  <si>
    <t>12．生命環境医学部門</t>
  </si>
  <si>
    <t>13．複合領域科学部門</t>
  </si>
  <si>
    <t>査読</t>
    <rPh sb="0" eb="2">
      <t>サドク</t>
    </rPh>
    <phoneticPr fontId="2"/>
  </si>
  <si>
    <t>性別</t>
    <rPh sb="0" eb="2">
      <t>セイベツ</t>
    </rPh>
    <phoneticPr fontId="2"/>
  </si>
  <si>
    <t>計</t>
    <rPh sb="0" eb="1">
      <t>ケイ</t>
    </rPh>
    <phoneticPr fontId="2"/>
  </si>
  <si>
    <t>ブランク</t>
  </si>
  <si>
    <t>有</t>
  </si>
  <si>
    <t>無</t>
  </si>
  <si>
    <t>男</t>
  </si>
  <si>
    <t>女</t>
  </si>
  <si>
    <t>査読</t>
    <rPh sb="0" eb="2">
      <t>サドク</t>
    </rPh>
    <phoneticPr fontId="1"/>
  </si>
  <si>
    <t>R6</t>
    <phoneticPr fontId="1"/>
  </si>
  <si>
    <t>R7</t>
  </si>
  <si>
    <t>R8</t>
  </si>
  <si>
    <t>R9</t>
  </si>
  <si>
    <t>R10</t>
  </si>
  <si>
    <t>―</t>
  </si>
  <si>
    <t>■データ出力日：2025/9/26</t>
    <rPh sb="4" eb="6">
      <t>シュツリョク</t>
    </rPh>
    <rPh sb="6" eb="7">
      <t>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</si>
</sst>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_ "/>
    <numFmt numFmtId="177" formatCode="#,##0_);[Red]\(#,##0\)"/>
    <numFmt numFmtId="178" formatCode="0.0%"/>
    <numFmt numFmtId="179" formatCode="#,##0.00_ "/>
    <numFmt numFmtId="180" formatCode="0_);[Red]\(0\)"/>
    <numFmt numFmtId="181" formatCode="#,##0.00&quot;件&quot;"/>
    <numFmt numFmtId="182" formatCode="#,##0.0_);[Red]\(#,##0.0\)"/>
    <numFmt numFmtId="183" formatCode="0.0"/>
    <numFmt numFmtId="184" formatCode="#,##0.00_);[Red]\(#,##0.00\)"/>
    <numFmt numFmtId="185" formatCode="\+0.00&quot;件&quot;;\-0.00&quot;件&quot;;&quot;±0件&quot;"/>
    <numFmt numFmtId="186" formatCode="#,##0.0&quot;件&quot;"/>
    <numFmt numFmtId="187" formatCode="\+0.0&quot;件&quot;;\-0.0&quot;件&quot;;&quot;±0件&quot;"/>
  </numFmts>
  <fonts count="22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1"/>
      <color theme="5"/>
      <name val="ＭＳ 明朝"/>
      <family val="1"/>
      <charset val="128"/>
    </font>
    <font>
      <sz val="11"/>
      <color rgb="FF0070C0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b/>
      <sz val="6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7"/>
      <color theme="5"/>
      <name val="ＭＳ 明朝"/>
      <family val="1"/>
      <charset val="128"/>
    </font>
    <font>
      <sz val="7"/>
      <color rgb="FF0070C0"/>
      <name val="ＭＳ 明朝"/>
      <family val="1"/>
      <charset val="128"/>
    </font>
    <font>
      <sz val="7"/>
      <color rgb="FFFF0000"/>
      <name val="ＭＳ 明朝"/>
      <family val="1"/>
      <charset val="128"/>
    </font>
    <font>
      <sz val="11"/>
      <color rgb="FFFF0000"/>
      <name val="ＭＳ 明朝"/>
      <family val="2"/>
      <charset val="128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9" fontId="0" fillId="0" borderId="0" xfId="0" applyNumberFormat="1">
      <alignment vertical="center"/>
    </xf>
    <xf numFmtId="0" fontId="6" fillId="0" borderId="16" xfId="3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13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vertical="center" shrinkToFit="1"/>
    </xf>
    <xf numFmtId="0" fontId="0" fillId="0" borderId="0" xfId="0" applyFill="1" applyBorder="1" applyAlignment="1">
      <alignment vertical="center"/>
    </xf>
    <xf numFmtId="0" fontId="6" fillId="0" borderId="0" xfId="3" applyBorder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7" fillId="0" borderId="0" xfId="0" applyFont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35" xfId="0" applyBorder="1" applyAlignment="1">
      <alignment vertical="center"/>
    </xf>
    <xf numFmtId="0" fontId="0" fillId="3" borderId="0" xfId="0" applyFill="1">
      <alignment vertical="center"/>
    </xf>
    <xf numFmtId="0" fontId="0" fillId="0" borderId="0" xfId="0" applyProtection="1">
      <alignment vertical="center"/>
    </xf>
    <xf numFmtId="0" fontId="6" fillId="0" borderId="16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shrinkToFit="1"/>
    </xf>
    <xf numFmtId="0" fontId="9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9" fillId="0" borderId="26" xfId="0" applyFont="1" applyBorder="1" applyAlignment="1" applyProtection="1">
      <alignment horizontal="center" vertical="center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0" fillId="4" borderId="3" xfId="0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vertical="center" shrinkToFit="1"/>
    </xf>
    <xf numFmtId="0" fontId="9" fillId="4" borderId="3" xfId="0" applyFont="1" applyFill="1" applyBorder="1" applyProtection="1">
      <alignment vertical="center"/>
    </xf>
    <xf numFmtId="0" fontId="0" fillId="4" borderId="4" xfId="0" applyFill="1" applyBorder="1" applyProtection="1">
      <alignment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Protection="1">
      <alignment vertical="center"/>
    </xf>
    <xf numFmtId="177" fontId="0" fillId="0" borderId="1" xfId="0" applyNumberFormat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horizontal="center" vertical="center" shrinkToFit="1"/>
    </xf>
    <xf numFmtId="9" fontId="9" fillId="0" borderId="13" xfId="0" applyNumberFormat="1" applyFont="1" applyBorder="1" applyAlignment="1" applyProtection="1">
      <alignment horizontal="center" vertical="center" shrinkToFit="1"/>
    </xf>
    <xf numFmtId="0" fontId="9" fillId="0" borderId="23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9" borderId="10" xfId="0" applyFont="1" applyFill="1" applyBorder="1" applyAlignment="1" applyProtection="1">
      <alignment horizontal="center" vertical="center" shrinkToFit="1"/>
    </xf>
    <xf numFmtId="0" fontId="9" fillId="9" borderId="31" xfId="0" applyFont="1" applyFill="1" applyBorder="1" applyAlignment="1" applyProtection="1">
      <alignment horizontal="center" vertical="center" shrinkToFit="1"/>
    </xf>
    <xf numFmtId="0" fontId="9" fillId="10" borderId="10" xfId="0" applyFont="1" applyFill="1" applyBorder="1" applyAlignment="1" applyProtection="1">
      <alignment horizontal="center" vertical="center" shrinkToFit="1"/>
    </xf>
    <xf numFmtId="0" fontId="9" fillId="10" borderId="31" xfId="0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alignment vertical="center"/>
    </xf>
    <xf numFmtId="176" fontId="0" fillId="0" borderId="1" xfId="0" applyNumberFormat="1" applyFill="1" applyBorder="1" applyAlignment="1" applyProtection="1">
      <alignment horizontal="center" vertical="center"/>
    </xf>
    <xf numFmtId="182" fontId="9" fillId="0" borderId="23" xfId="0" applyNumberFormat="1" applyFont="1" applyBorder="1" applyAlignment="1" applyProtection="1">
      <alignment horizontal="center" vertical="center" shrinkToFit="1"/>
    </xf>
    <xf numFmtId="182" fontId="9" fillId="0" borderId="13" xfId="0" applyNumberFormat="1" applyFont="1" applyBorder="1" applyAlignment="1" applyProtection="1">
      <alignment horizontal="center" vertical="center" shrinkToFit="1"/>
    </xf>
    <xf numFmtId="0" fontId="9" fillId="0" borderId="24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 shrinkToFit="1"/>
    </xf>
    <xf numFmtId="177" fontId="9" fillId="0" borderId="23" xfId="0" applyNumberFormat="1" applyFont="1" applyBorder="1" applyAlignment="1" applyProtection="1">
      <alignment horizontal="center" vertical="center"/>
    </xf>
    <xf numFmtId="183" fontId="9" fillId="0" borderId="1" xfId="0" applyNumberFormat="1" applyFont="1" applyBorder="1" applyAlignment="1" applyProtection="1">
      <alignment horizontal="center" vertical="center" shrinkToFit="1"/>
    </xf>
    <xf numFmtId="0" fontId="9" fillId="0" borderId="24" xfId="0" applyFont="1" applyBorder="1" applyAlignment="1" applyProtection="1">
      <alignment horizontal="center" vertical="center" shrinkToFit="1"/>
    </xf>
    <xf numFmtId="177" fontId="9" fillId="0" borderId="1" xfId="0" applyNumberFormat="1" applyFont="1" applyBorder="1" applyAlignment="1" applyProtection="1">
      <alignment horizontal="center" vertical="center"/>
    </xf>
    <xf numFmtId="0" fontId="7" fillId="13" borderId="43" xfId="0" applyFont="1" applyFill="1" applyBorder="1" applyAlignment="1" applyProtection="1">
      <alignment horizontal="center" vertical="center"/>
    </xf>
    <xf numFmtId="0" fontId="7" fillId="0" borderId="43" xfId="0" applyFont="1" applyBorder="1" applyAlignment="1" applyProtection="1">
      <alignment horizontal="center" vertical="center"/>
    </xf>
    <xf numFmtId="0" fontId="0" fillId="7" borderId="1" xfId="0" applyFill="1" applyBorder="1" applyProtection="1">
      <alignment vertical="center"/>
    </xf>
    <xf numFmtId="176" fontId="0" fillId="7" borderId="1" xfId="0" applyNumberFormat="1" applyFill="1" applyBorder="1" applyAlignment="1" applyProtection="1">
      <alignment horizontal="center" vertical="center"/>
    </xf>
    <xf numFmtId="182" fontId="9" fillId="0" borderId="25" xfId="0" applyNumberFormat="1" applyFont="1" applyBorder="1" applyAlignment="1" applyProtection="1">
      <alignment horizontal="center" vertical="center" shrinkToFit="1"/>
    </xf>
    <xf numFmtId="182" fontId="9" fillId="0" borderId="44" xfId="0" applyNumberFormat="1" applyFont="1" applyBorder="1" applyAlignment="1" applyProtection="1">
      <alignment horizontal="center" vertical="center" shrinkToFit="1"/>
    </xf>
    <xf numFmtId="0" fontId="9" fillId="0" borderId="27" xfId="0" applyFont="1" applyBorder="1" applyAlignment="1" applyProtection="1">
      <alignment horizontal="center" vertical="center"/>
    </xf>
    <xf numFmtId="0" fontId="9" fillId="0" borderId="25" xfId="0" applyFont="1" applyBorder="1" applyAlignment="1" applyProtection="1">
      <alignment horizontal="center" vertical="center"/>
    </xf>
    <xf numFmtId="0" fontId="9" fillId="0" borderId="45" xfId="0" applyFont="1" applyBorder="1" applyAlignment="1" applyProtection="1">
      <alignment horizontal="center" vertical="center" shrinkToFit="1"/>
    </xf>
    <xf numFmtId="177" fontId="9" fillId="0" borderId="25" xfId="0" applyNumberFormat="1" applyFont="1" applyBorder="1" applyAlignment="1" applyProtection="1">
      <alignment horizontal="center" vertical="center"/>
    </xf>
    <xf numFmtId="183" fontId="9" fillId="0" borderId="26" xfId="0" applyNumberFormat="1" applyFont="1" applyBorder="1" applyAlignment="1" applyProtection="1">
      <alignment horizontal="center" vertical="center" shrinkToFit="1"/>
    </xf>
    <xf numFmtId="0" fontId="9" fillId="0" borderId="27" xfId="0" applyFont="1" applyBorder="1" applyAlignment="1" applyProtection="1">
      <alignment horizontal="center" vertical="center" shrinkToFit="1"/>
    </xf>
    <xf numFmtId="177" fontId="9" fillId="0" borderId="26" xfId="0" applyNumberFormat="1" applyFont="1" applyBorder="1" applyAlignment="1" applyProtection="1">
      <alignment horizontal="center" vertical="center"/>
    </xf>
    <xf numFmtId="0" fontId="7" fillId="0" borderId="46" xfId="0" applyFont="1" applyBorder="1" applyAlignment="1" applyProtection="1">
      <alignment horizontal="center" vertical="center"/>
    </xf>
    <xf numFmtId="176" fontId="0" fillId="4" borderId="0" xfId="0" applyNumberFormat="1" applyFill="1" applyBorder="1" applyAlignment="1" applyProtection="1">
      <alignment horizontal="center" vertical="center"/>
    </xf>
    <xf numFmtId="179" fontId="0" fillId="0" borderId="1" xfId="0" applyNumberFormat="1" applyBorder="1" applyAlignment="1" applyProtection="1">
      <alignment horizontal="center" vertical="center"/>
    </xf>
    <xf numFmtId="184" fontId="9" fillId="0" borderId="23" xfId="0" applyNumberFormat="1" applyFont="1" applyBorder="1" applyAlignment="1" applyProtection="1">
      <alignment horizontal="center" vertical="center" shrinkToFit="1"/>
    </xf>
    <xf numFmtId="184" fontId="9" fillId="0" borderId="13" xfId="0" applyNumberFormat="1" applyFont="1" applyBorder="1" applyAlignment="1" applyProtection="1">
      <alignment horizontal="center" vertical="center" shrinkToFit="1"/>
    </xf>
    <xf numFmtId="182" fontId="9" fillId="13" borderId="23" xfId="0" applyNumberFormat="1" applyFont="1" applyFill="1" applyBorder="1" applyAlignment="1" applyProtection="1">
      <alignment horizontal="center" vertical="center" shrinkToFit="1"/>
    </xf>
    <xf numFmtId="182" fontId="9" fillId="13" borderId="13" xfId="0" applyNumberFormat="1" applyFont="1" applyFill="1" applyBorder="1" applyAlignment="1" applyProtection="1">
      <alignment horizontal="center" vertical="center" shrinkToFit="1"/>
    </xf>
    <xf numFmtId="0" fontId="9" fillId="13" borderId="1" xfId="0" applyFont="1" applyFill="1" applyBorder="1" applyAlignment="1" applyProtection="1">
      <alignment horizontal="center" vertical="center"/>
    </xf>
    <xf numFmtId="0" fontId="9" fillId="13" borderId="24" xfId="0" applyFont="1" applyFill="1" applyBorder="1" applyAlignment="1" applyProtection="1">
      <alignment horizontal="center" vertical="center"/>
    </xf>
    <xf numFmtId="0" fontId="9" fillId="13" borderId="23" xfId="0" applyFont="1" applyFill="1" applyBorder="1" applyAlignment="1" applyProtection="1">
      <alignment horizontal="center" vertical="center"/>
    </xf>
    <xf numFmtId="0" fontId="9" fillId="13" borderId="11" xfId="0" applyFont="1" applyFill="1" applyBorder="1" applyAlignment="1" applyProtection="1">
      <alignment horizontal="center" vertical="center" shrinkToFit="1"/>
    </xf>
    <xf numFmtId="177" fontId="9" fillId="13" borderId="23" xfId="0" applyNumberFormat="1" applyFont="1" applyFill="1" applyBorder="1" applyAlignment="1" applyProtection="1">
      <alignment horizontal="center" vertical="center"/>
    </xf>
    <xf numFmtId="183" fontId="9" fillId="13" borderId="1" xfId="0" applyNumberFormat="1" applyFont="1" applyFill="1" applyBorder="1" applyAlignment="1" applyProtection="1">
      <alignment horizontal="center" vertical="center" shrinkToFit="1"/>
    </xf>
    <xf numFmtId="0" fontId="9" fillId="13" borderId="24" xfId="0" applyFont="1" applyFill="1" applyBorder="1" applyAlignment="1" applyProtection="1">
      <alignment horizontal="center" vertical="center" shrinkToFit="1"/>
    </xf>
    <xf numFmtId="177" fontId="9" fillId="13" borderId="1" xfId="0" applyNumberFormat="1" applyFont="1" applyFill="1" applyBorder="1" applyAlignment="1" applyProtection="1">
      <alignment horizontal="center" vertical="center"/>
    </xf>
    <xf numFmtId="180" fontId="0" fillId="0" borderId="1" xfId="0" applyNumberFormat="1" applyFill="1" applyBorder="1" applyAlignment="1" applyProtection="1">
      <alignment horizontal="center" vertical="center"/>
    </xf>
    <xf numFmtId="0" fontId="7" fillId="13" borderId="46" xfId="0" applyFont="1" applyFill="1" applyBorder="1" applyAlignment="1" applyProtection="1">
      <alignment horizontal="center"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9" xfId="0" applyFill="1" applyBorder="1" applyProtection="1">
      <alignment vertical="center"/>
    </xf>
    <xf numFmtId="0" fontId="0" fillId="2" borderId="2" xfId="0" applyFill="1" applyBorder="1" applyProtection="1">
      <alignment vertical="center"/>
    </xf>
    <xf numFmtId="0" fontId="0" fillId="2" borderId="3" xfId="0" applyFill="1" applyBorder="1" applyProtection="1">
      <alignment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Protection="1">
      <alignment vertical="center"/>
    </xf>
    <xf numFmtId="0" fontId="0" fillId="2" borderId="5" xfId="0" applyFill="1" applyBorder="1" applyProtection="1">
      <alignment vertical="center"/>
    </xf>
    <xf numFmtId="0" fontId="0" fillId="2" borderId="0" xfId="0" applyFill="1" applyBorder="1" applyProtection="1">
      <alignment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6" xfId="0" applyFill="1" applyBorder="1" applyProtection="1">
      <alignment vertical="center"/>
    </xf>
    <xf numFmtId="0" fontId="0" fillId="2" borderId="5" xfId="0" applyFill="1" applyBorder="1" applyAlignment="1" applyProtection="1">
      <alignment vertical="center" wrapText="1"/>
    </xf>
    <xf numFmtId="0" fontId="0" fillId="2" borderId="6" xfId="0" applyFill="1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177" fontId="0" fillId="0" borderId="1" xfId="0" applyNumberFormat="1" applyFill="1" applyBorder="1" applyAlignment="1" applyProtection="1">
      <alignment horizontal="center" vertical="center"/>
    </xf>
    <xf numFmtId="177" fontId="0" fillId="2" borderId="0" xfId="0" applyNumberFormat="1" applyFill="1" applyBorder="1" applyAlignment="1" applyProtection="1">
      <alignment horizontal="center" vertical="center"/>
    </xf>
    <xf numFmtId="178" fontId="0" fillId="2" borderId="0" xfId="1" applyNumberFormat="1" applyFont="1" applyFill="1" applyBorder="1" applyAlignment="1" applyProtection="1">
      <alignment horizontal="center" vertical="center"/>
    </xf>
    <xf numFmtId="0" fontId="0" fillId="2" borderId="7" xfId="0" applyFill="1" applyBorder="1" applyProtection="1">
      <alignment vertical="center"/>
    </xf>
    <xf numFmtId="0" fontId="0" fillId="2" borderId="8" xfId="0" applyFill="1" applyBorder="1" applyProtection="1">
      <alignment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9" xfId="0" applyFill="1" applyBorder="1" applyProtection="1">
      <alignment vertical="center"/>
    </xf>
    <xf numFmtId="0" fontId="0" fillId="5" borderId="2" xfId="0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0" fillId="5" borderId="3" xfId="0" applyFill="1" applyBorder="1" applyAlignment="1" applyProtection="1">
      <alignment horizontal="center" vertical="center"/>
    </xf>
    <xf numFmtId="0" fontId="0" fillId="5" borderId="4" xfId="0" applyFill="1" applyBorder="1" applyProtection="1">
      <alignment vertical="center"/>
    </xf>
    <xf numFmtId="0" fontId="0" fillId="5" borderId="5" xfId="0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Border="1" applyAlignment="1" applyProtection="1">
      <alignment horizontal="center" vertical="center"/>
    </xf>
    <xf numFmtId="0" fontId="0" fillId="5" borderId="6" xfId="0" applyFill="1" applyBorder="1" applyProtection="1">
      <alignment vertical="center"/>
    </xf>
    <xf numFmtId="0" fontId="0" fillId="5" borderId="5" xfId="0" applyFill="1" applyBorder="1" applyAlignment="1" applyProtection="1">
      <alignment vertical="center" wrapText="1"/>
    </xf>
    <xf numFmtId="0" fontId="0" fillId="5" borderId="6" xfId="0" applyFill="1" applyBorder="1" applyAlignment="1" applyProtection="1">
      <alignment vertical="center" wrapText="1"/>
    </xf>
    <xf numFmtId="177" fontId="0" fillId="5" borderId="0" xfId="0" applyNumberFormat="1" applyFill="1" applyBorder="1" applyAlignment="1" applyProtection="1">
      <alignment horizontal="center" vertical="center"/>
    </xf>
    <xf numFmtId="178" fontId="0" fillId="5" borderId="0" xfId="1" applyNumberFormat="1" applyFont="1" applyFill="1" applyBorder="1" applyAlignment="1" applyProtection="1">
      <alignment horizontal="center" vertical="center"/>
    </xf>
    <xf numFmtId="0" fontId="0" fillId="5" borderId="7" xfId="0" applyFill="1" applyBorder="1" applyProtection="1">
      <alignment vertical="center"/>
    </xf>
    <xf numFmtId="0" fontId="0" fillId="5" borderId="8" xfId="0" applyFill="1" applyBorder="1" applyProtection="1">
      <alignment vertical="center"/>
    </xf>
    <xf numFmtId="0" fontId="0" fillId="5" borderId="8" xfId="0" applyFill="1" applyBorder="1" applyAlignment="1" applyProtection="1">
      <alignment horizontal="center" vertical="center"/>
    </xf>
    <xf numFmtId="0" fontId="0" fillId="5" borderId="9" xfId="0" applyFill="1" applyBorder="1" applyProtection="1">
      <alignment vertical="center"/>
    </xf>
    <xf numFmtId="0" fontId="0" fillId="3" borderId="2" xfId="0" applyFill="1" applyBorder="1" applyProtection="1">
      <alignment vertical="center"/>
    </xf>
    <xf numFmtId="0" fontId="0" fillId="3" borderId="3" xfId="0" applyFill="1" applyBorder="1" applyProtection="1">
      <alignment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Protection="1">
      <alignment vertical="center"/>
    </xf>
    <xf numFmtId="0" fontId="0" fillId="3" borderId="5" xfId="0" applyFill="1" applyBorder="1" applyProtection="1">
      <alignment vertical="center"/>
    </xf>
    <xf numFmtId="0" fontId="0" fillId="3" borderId="0" xfId="0" applyFill="1" applyBorder="1" applyProtection="1">
      <alignment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Protection="1">
      <alignment vertical="center"/>
    </xf>
    <xf numFmtId="0" fontId="0" fillId="3" borderId="5" xfId="0" applyFill="1" applyBorder="1" applyAlignment="1" applyProtection="1">
      <alignment vertical="center" wrapText="1"/>
    </xf>
    <xf numFmtId="0" fontId="0" fillId="3" borderId="6" xfId="0" applyFill="1" applyBorder="1" applyAlignment="1" applyProtection="1">
      <alignment vertical="center" wrapText="1"/>
    </xf>
    <xf numFmtId="177" fontId="0" fillId="3" borderId="0" xfId="0" applyNumberFormat="1" applyFill="1" applyBorder="1" applyAlignment="1" applyProtection="1">
      <alignment horizontal="center" vertical="center"/>
    </xf>
    <xf numFmtId="178" fontId="0" fillId="3" borderId="0" xfId="1" applyNumberFormat="1" applyFont="1" applyFill="1" applyBorder="1" applyAlignment="1" applyProtection="1">
      <alignment horizontal="center" vertical="center"/>
    </xf>
    <xf numFmtId="0" fontId="0" fillId="3" borderId="7" xfId="0" applyFill="1" applyBorder="1" applyProtection="1">
      <alignment vertical="center"/>
    </xf>
    <xf numFmtId="0" fontId="0" fillId="3" borderId="8" xfId="0" applyFill="1" applyBorder="1" applyProtection="1">
      <alignment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9" xfId="0" applyFill="1" applyBorder="1" applyProtection="1">
      <alignment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6" borderId="5" xfId="0" applyFill="1" applyBorder="1" applyAlignment="1" applyProtection="1">
      <alignment vertical="center" wrapText="1"/>
    </xf>
    <xf numFmtId="0" fontId="0" fillId="6" borderId="6" xfId="0" applyFill="1" applyBorder="1" applyAlignment="1" applyProtection="1">
      <alignment vertical="center" wrapText="1"/>
    </xf>
    <xf numFmtId="177" fontId="0" fillId="6" borderId="0" xfId="0" applyNumberFormat="1" applyFill="1" applyBorder="1" applyAlignment="1" applyProtection="1">
      <alignment horizontal="center" vertical="center"/>
    </xf>
    <xf numFmtId="178" fontId="0" fillId="6" borderId="0" xfId="1" applyNumberFormat="1" applyFont="1" applyFill="1" applyBorder="1" applyAlignment="1" applyProtection="1">
      <alignment horizontal="center" vertical="center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0" fillId="6" borderId="8" xfId="0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8" fontId="0" fillId="0" borderId="1" xfId="4" applyFont="1" applyFill="1" applyBorder="1" applyAlignment="1" applyProtection="1">
      <alignment horizontal="center" vertical="center"/>
    </xf>
    <xf numFmtId="0" fontId="5" fillId="9" borderId="0" xfId="0" applyFont="1" applyFill="1">
      <alignment vertical="center"/>
    </xf>
    <xf numFmtId="0" fontId="5" fillId="0" borderId="0" xfId="0" applyFont="1" applyAlignment="1">
      <alignment vertical="center" shrinkToFit="1"/>
    </xf>
    <xf numFmtId="0" fontId="5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21" fillId="8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 textRotation="180"/>
    </xf>
    <xf numFmtId="0" fontId="9" fillId="1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9" fillId="0" borderId="26" xfId="0" applyFont="1" applyBorder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1" xfId="0" applyFill="1" applyBorder="1" applyAlignment="1">
      <alignment horizontal="centerContinuous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Continuous"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0" fontId="0" fillId="3" borderId="50" xfId="0" applyFill="1" applyBorder="1" applyAlignment="1">
      <alignment horizontal="centerContinuous" vertical="center"/>
    </xf>
    <xf numFmtId="0" fontId="0" fillId="3" borderId="51" xfId="0" applyFill="1" applyBorder="1" applyAlignment="1">
      <alignment horizontal="centerContinuous" vertical="center"/>
    </xf>
    <xf numFmtId="0" fontId="0" fillId="3" borderId="51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3" borderId="11" xfId="0" applyFill="1" applyBorder="1" applyAlignment="1">
      <alignment horizontal="centerContinuous" vertical="center"/>
    </xf>
    <xf numFmtId="0" fontId="0" fillId="3" borderId="1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Continuous" vertical="center"/>
    </xf>
    <xf numFmtId="0" fontId="0" fillId="3" borderId="21" xfId="0" applyFill="1" applyBorder="1" applyAlignment="1">
      <alignment horizontal="centerContinuous" vertical="center"/>
    </xf>
    <xf numFmtId="0" fontId="0" fillId="3" borderId="22" xfId="0" applyFill="1" applyBorder="1" applyAlignment="1">
      <alignment horizontal="centerContinuous" vertical="center"/>
    </xf>
    <xf numFmtId="0" fontId="0" fillId="3" borderId="23" xfId="0" applyFill="1" applyBorder="1" applyAlignment="1">
      <alignment horizontal="centerContinuous" vertical="center"/>
    </xf>
    <xf numFmtId="0" fontId="0" fillId="3" borderId="43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2" borderId="20" xfId="0" applyFill="1" applyBorder="1" applyAlignment="1">
      <alignment horizontal="centerContinuous" vertical="center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0" fillId="2" borderId="23" xfId="0" applyFill="1" applyBorder="1" applyAlignment="1">
      <alignment horizontal="centerContinuous" vertical="center"/>
    </xf>
    <xf numFmtId="0" fontId="0" fillId="2" borderId="11" xfId="0" applyFill="1" applyBorder="1" applyAlignment="1">
      <alignment horizontal="centerContinuous" vertical="center"/>
    </xf>
    <xf numFmtId="0" fontId="0" fillId="2" borderId="50" xfId="0" applyFill="1" applyBorder="1" applyAlignment="1">
      <alignment horizontal="centerContinuous" vertical="center"/>
    </xf>
    <xf numFmtId="0" fontId="0" fillId="2" borderId="51" xfId="0" applyFill="1" applyBorder="1" applyAlignment="1">
      <alignment horizontal="centerContinuous" vertical="center"/>
    </xf>
    <xf numFmtId="0" fontId="0" fillId="2" borderId="43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6" fillId="0" borderId="15" xfId="3" applyBorder="1" applyAlignment="1">
      <alignment horizontal="left" vertical="center" wrapText="1"/>
    </xf>
    <xf numFmtId="0" fontId="6" fillId="0" borderId="10" xfId="3" applyBorder="1" applyAlignment="1">
      <alignment horizontal="left" vertical="center" wrapText="1"/>
    </xf>
    <xf numFmtId="0" fontId="6" fillId="0" borderId="15" xfId="3" applyBorder="1" applyAlignment="1">
      <alignment horizontal="center" vertical="center" wrapText="1"/>
    </xf>
    <xf numFmtId="0" fontId="6" fillId="0" borderId="10" xfId="3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4" borderId="0" xfId="0" applyFill="1" applyAlignment="1">
      <alignment horizontal="center" vertical="center"/>
    </xf>
    <xf numFmtId="0" fontId="6" fillId="0" borderId="11" xfId="3" applyBorder="1" applyAlignment="1">
      <alignment horizontal="left" vertical="center" wrapText="1"/>
    </xf>
    <xf numFmtId="0" fontId="6" fillId="0" borderId="13" xfId="3" applyBorder="1" applyAlignment="1">
      <alignment horizontal="left" vertical="center" wrapText="1"/>
    </xf>
    <xf numFmtId="38" fontId="0" fillId="2" borderId="11" xfId="4" applyFont="1" applyFill="1" applyBorder="1" applyAlignment="1">
      <alignment horizontal="center" vertical="center"/>
    </xf>
    <xf numFmtId="38" fontId="0" fillId="2" borderId="12" xfId="4" applyFont="1" applyFill="1" applyBorder="1" applyAlignment="1">
      <alignment horizontal="center" vertical="center"/>
    </xf>
    <xf numFmtId="38" fontId="0" fillId="2" borderId="13" xfId="4" applyFont="1" applyFill="1" applyBorder="1" applyAlignment="1">
      <alignment horizontal="center" vertical="center"/>
    </xf>
    <xf numFmtId="2" fontId="0" fillId="2" borderId="11" xfId="0" applyNumberFormat="1" applyFill="1" applyBorder="1" applyAlignment="1">
      <alignment horizontal="center" vertical="center"/>
    </xf>
    <xf numFmtId="2" fontId="0" fillId="2" borderId="12" xfId="0" applyNumberForma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185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81" fontId="9" fillId="0" borderId="1" xfId="4" applyNumberFormat="1" applyFont="1" applyFill="1" applyBorder="1" applyAlignment="1">
      <alignment horizontal="center" vertical="center"/>
    </xf>
    <xf numFmtId="186" fontId="9" fillId="0" borderId="1" xfId="4" applyNumberFormat="1" applyFont="1" applyFill="1" applyBorder="1" applyAlignment="1">
      <alignment horizontal="center" vertical="center"/>
    </xf>
    <xf numFmtId="187" fontId="9" fillId="0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38" fontId="0" fillId="4" borderId="1" xfId="4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38" fontId="17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86" fontId="9" fillId="0" borderId="1" xfId="0" applyNumberFormat="1" applyFont="1" applyFill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 wrapText="1" shrinkToFit="1"/>
    </xf>
    <xf numFmtId="0" fontId="9" fillId="8" borderId="22" xfId="0" applyFont="1" applyFill="1" applyBorder="1" applyAlignment="1" applyProtection="1">
      <alignment horizontal="center" vertical="center"/>
    </xf>
    <xf numFmtId="0" fontId="9" fillId="8" borderId="24" xfId="0" applyFont="1" applyFill="1" applyBorder="1" applyAlignment="1" applyProtection="1">
      <alignment horizontal="center" vertical="center"/>
    </xf>
    <xf numFmtId="0" fontId="9" fillId="0" borderId="20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9" fillId="8" borderId="39" xfId="0" applyFont="1" applyFill="1" applyBorder="1" applyAlignment="1" applyProtection="1">
      <alignment horizontal="center" vertical="center"/>
    </xf>
    <xf numFmtId="0" fontId="9" fillId="8" borderId="3" xfId="0" applyFont="1" applyFill="1" applyBorder="1" applyAlignment="1" applyProtection="1">
      <alignment horizontal="center" vertical="center"/>
    </xf>
    <xf numFmtId="0" fontId="9" fillId="8" borderId="42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horizontal="center" vertical="center"/>
    </xf>
    <xf numFmtId="0" fontId="9" fillId="9" borderId="28" xfId="0" applyFont="1" applyFill="1" applyBorder="1" applyAlignment="1" applyProtection="1">
      <alignment horizontal="center" vertical="center" wrapText="1"/>
    </xf>
    <xf numFmtId="0" fontId="9" fillId="9" borderId="30" xfId="0" applyFont="1" applyFill="1" applyBorder="1" applyAlignment="1" applyProtection="1">
      <alignment horizontal="center" vertical="center" wrapText="1"/>
    </xf>
    <xf numFmtId="0" fontId="14" fillId="12" borderId="41" xfId="0" applyFont="1" applyFill="1" applyBorder="1" applyAlignment="1" applyProtection="1">
      <alignment horizontal="center" vertical="center"/>
    </xf>
    <xf numFmtId="0" fontId="15" fillId="12" borderId="43" xfId="0" applyFont="1" applyFill="1" applyBorder="1" applyAlignment="1" applyProtection="1">
      <alignment horizontal="center" vertical="center"/>
    </xf>
    <xf numFmtId="0" fontId="9" fillId="8" borderId="40" xfId="0" applyFont="1" applyFill="1" applyBorder="1" applyAlignment="1" applyProtection="1">
      <alignment horizontal="center" vertical="center" shrinkToFit="1"/>
    </xf>
    <xf numFmtId="0" fontId="9" fillId="8" borderId="41" xfId="0" applyFont="1" applyFill="1" applyBorder="1" applyAlignment="1" applyProtection="1">
      <alignment horizontal="center" vertical="center" shrinkToFit="1"/>
    </xf>
    <xf numFmtId="0" fontId="9" fillId="0" borderId="38" xfId="0" applyFont="1" applyBorder="1" applyAlignment="1" applyProtection="1">
      <alignment horizontal="center" vertical="center"/>
    </xf>
    <xf numFmtId="0" fontId="9" fillId="10" borderId="29" xfId="0" applyFont="1" applyFill="1" applyBorder="1" applyAlignment="1" applyProtection="1">
      <alignment horizontal="center" vertical="center" wrapText="1"/>
    </xf>
    <xf numFmtId="0" fontId="9" fillId="10" borderId="10" xfId="0" applyFont="1" applyFill="1" applyBorder="1" applyAlignment="1" applyProtection="1">
      <alignment horizontal="center" vertical="center" wrapText="1"/>
    </xf>
    <xf numFmtId="0" fontId="6" fillId="0" borderId="17" xfId="3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6" fillId="0" borderId="5" xfId="3" applyBorder="1" applyAlignment="1">
      <alignment horizontal="center" vertical="center"/>
    </xf>
    <xf numFmtId="0" fontId="6" fillId="0" borderId="0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">
    <cellStyle name="パーセント" xfId="1" builtinId="5"/>
    <cellStyle name="ハイパーリンク" xfId="3" builtinId="8"/>
    <cellStyle name="桁区切り" xfId="4" builtinId="6"/>
    <cellStyle name="標準" xfId="0" builtinId="0"/>
    <cellStyle name="標準 2" xfId="2" xr:uid="{00000000-0005-0000-0000-000004000000}"/>
  </cellStyles>
  <dxfs count="653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E7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3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4.xml"/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7.xml"/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8.xml"/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9.xml"/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0.xml"/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1.xml"/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2.xml"/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3.xml"/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4.xml"/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5.xml"/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6.xml"/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7.xml"/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8.xml"/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33333333333332"/>
          <c:y val="8.8007017990675687E-2"/>
          <c:w val="0.77178799275732146"/>
          <c:h val="0.44254243219597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'20.グラフデータ'!$D$8:$H$8</c:f>
              <c:numCache>
                <c:formatCode>#,##0_ </c:formatCode>
                <c:ptCount val="5"/>
                <c:pt idx="0">
                  <c:v>159</c:v>
                </c:pt>
                <c:pt idx="1">
                  <c:v>150</c:v>
                </c:pt>
                <c:pt idx="2">
                  <c:v>173</c:v>
                </c:pt>
                <c:pt idx="3">
                  <c:v>143</c:v>
                </c:pt>
                <c:pt idx="4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AC-497E-88A5-6005EE960DC0}"/>
            </c:ext>
          </c:extLst>
        </c:ser>
        <c:ser>
          <c:idx val="1"/>
          <c:order val="1"/>
          <c:tx>
            <c:strRef>
              <c:f>'20.グラフデータ'!$C$7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'20.グラフデータ'!$D$7:$H$7</c:f>
              <c:numCache>
                <c:formatCode>#,##0_ </c:formatCode>
                <c:ptCount val="5"/>
                <c:pt idx="0">
                  <c:v>940</c:v>
                </c:pt>
                <c:pt idx="1">
                  <c:v>928</c:v>
                </c:pt>
                <c:pt idx="2">
                  <c:v>814</c:v>
                </c:pt>
                <c:pt idx="3">
                  <c:v>748</c:v>
                </c:pt>
                <c:pt idx="4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AC-497E-88A5-6005EE960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'20.グラフデータ'!$C$9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'20.グラフデータ'!$D$9:$H$9</c:f>
              <c:numCache>
                <c:formatCode>#,##0_ </c:formatCode>
                <c:ptCount val="5"/>
                <c:pt idx="0">
                  <c:v>886</c:v>
                </c:pt>
                <c:pt idx="1">
                  <c:v>862</c:v>
                </c:pt>
                <c:pt idx="2">
                  <c:v>772</c:v>
                </c:pt>
                <c:pt idx="3">
                  <c:v>673</c:v>
                </c:pt>
                <c:pt idx="4">
                  <c:v>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AC-497E-88A5-6005EE960DC0}"/>
            </c:ext>
          </c:extLst>
        </c:ser>
        <c:ser>
          <c:idx val="3"/>
          <c:order val="3"/>
          <c:tx>
            <c:strRef>
              <c:f>'20.グラフデータ'!$C$10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'20.グラフデータ'!$D$10:$H$10</c:f>
              <c:numCache>
                <c:formatCode>#,##0_ </c:formatCode>
                <c:ptCount val="5"/>
                <c:pt idx="0">
                  <c:v>213</c:v>
                </c:pt>
                <c:pt idx="1">
                  <c:v>216</c:v>
                </c:pt>
                <c:pt idx="2">
                  <c:v>215</c:v>
                </c:pt>
                <c:pt idx="3">
                  <c:v>218</c:v>
                </c:pt>
                <c:pt idx="4">
                  <c:v>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AC-497E-88A5-6005EE960DC0}"/>
            </c:ext>
          </c:extLst>
        </c:ser>
        <c:ser>
          <c:idx val="4"/>
          <c:order val="4"/>
          <c:tx>
            <c:strRef>
              <c:f>'20.グラフデータ'!$C$11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'20.グラフデータ'!$D$11:$H$11</c:f>
              <c:numCache>
                <c:formatCode>#,##0_ </c:formatCode>
                <c:ptCount val="5"/>
                <c:pt idx="0">
                  <c:v>1099</c:v>
                </c:pt>
                <c:pt idx="1">
                  <c:v>1078</c:v>
                </c:pt>
                <c:pt idx="2">
                  <c:v>987</c:v>
                </c:pt>
                <c:pt idx="3">
                  <c:v>891</c:v>
                </c:pt>
                <c:pt idx="4">
                  <c:v>1025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AC-497E-88A5-6005EE960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11330754440578648"/>
              <c:y val="5.712587813315788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25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'20.グラフデータ'!$C$70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'20.グラフデータ'!$D$68:$H$68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'20.グラフデータ'!$D$70:$H$70</c:f>
              <c:numCache>
                <c:formatCode>#,##0_);[Red]\(#,##0\)</c:formatCode>
                <c:ptCount val="5"/>
                <c:pt idx="0">
                  <c:v>54</c:v>
                </c:pt>
                <c:pt idx="1">
                  <c:v>47</c:v>
                </c:pt>
                <c:pt idx="2">
                  <c:v>52</c:v>
                </c:pt>
                <c:pt idx="3">
                  <c:v>53</c:v>
                </c:pt>
                <c:pt idx="4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F9-4AD8-BED7-EC0D3128D37B}"/>
            </c:ext>
          </c:extLst>
        </c:ser>
        <c:ser>
          <c:idx val="1"/>
          <c:order val="1"/>
          <c:tx>
            <c:strRef>
              <c:f>'20.グラフデータ'!$C$69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'20.グラフデータ'!$D$68:$H$68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'20.グラフデータ'!$D$69:$H$69</c:f>
              <c:numCache>
                <c:formatCode>#,##0_);[Red]\(#,##0\)</c:formatCode>
                <c:ptCount val="5"/>
                <c:pt idx="0">
                  <c:v>90</c:v>
                </c:pt>
                <c:pt idx="1">
                  <c:v>78</c:v>
                </c:pt>
                <c:pt idx="2">
                  <c:v>78</c:v>
                </c:pt>
                <c:pt idx="3">
                  <c:v>71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F9-4AD8-BED7-EC0D3128D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'20.グラフデータ'!$C$71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'20.グラフデータ'!$D$68:$H$68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'20.グラフデータ'!$D$71:$H$71</c:f>
              <c:numCache>
                <c:formatCode>#,##0_);[Red]\(#,##0\)</c:formatCode>
                <c:ptCount val="5"/>
                <c:pt idx="0">
                  <c:v>49</c:v>
                </c:pt>
                <c:pt idx="1">
                  <c:v>44</c:v>
                </c:pt>
                <c:pt idx="2">
                  <c:v>41</c:v>
                </c:pt>
                <c:pt idx="3">
                  <c:v>47</c:v>
                </c:pt>
                <c:pt idx="4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F9-4AD8-BED7-EC0D3128D37B}"/>
            </c:ext>
          </c:extLst>
        </c:ser>
        <c:ser>
          <c:idx val="3"/>
          <c:order val="3"/>
          <c:tx>
            <c:strRef>
              <c:f>'20.グラフデータ'!$C$72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'20.グラフデータ'!$D$68:$H$68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'20.グラフデータ'!$D$72:$H$72</c:f>
              <c:numCache>
                <c:formatCode>#,##0_);[Red]\(#,##0\)</c:formatCode>
                <c:ptCount val="5"/>
                <c:pt idx="0">
                  <c:v>95</c:v>
                </c:pt>
                <c:pt idx="1">
                  <c:v>81</c:v>
                </c:pt>
                <c:pt idx="2">
                  <c:v>89</c:v>
                </c:pt>
                <c:pt idx="3">
                  <c:v>77</c:v>
                </c:pt>
                <c:pt idx="4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F9-4AD8-BED7-EC0D3128D37B}"/>
            </c:ext>
          </c:extLst>
        </c:ser>
        <c:ser>
          <c:idx val="4"/>
          <c:order val="4"/>
          <c:tx>
            <c:strRef>
              <c:f>'20.グラフデータ'!$C$73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'20.グラフデータ'!$D$68:$H$68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'20.グラフデータ'!$D$73:$H$73</c:f>
              <c:numCache>
                <c:formatCode>#,##0_ </c:formatCode>
                <c:ptCount val="5"/>
                <c:pt idx="0">
                  <c:v>144</c:v>
                </c:pt>
                <c:pt idx="1">
                  <c:v>125</c:v>
                </c:pt>
                <c:pt idx="2">
                  <c:v>130</c:v>
                </c:pt>
                <c:pt idx="3">
                  <c:v>124</c:v>
                </c:pt>
                <c:pt idx="4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F9-4AD8-BED7-EC0D3128D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3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'20.グラフデータ'!$C$57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'20.グラフデータ'!$D$56:$H$56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'20.グラフデータ'!$D$57:$H$57</c:f>
              <c:numCache>
                <c:formatCode>#,##0.00_ </c:formatCode>
                <c:ptCount val="5"/>
                <c:pt idx="0">
                  <c:v>0.66</c:v>
                </c:pt>
                <c:pt idx="1">
                  <c:v>0.61</c:v>
                </c:pt>
                <c:pt idx="2">
                  <c:v>0.84</c:v>
                </c:pt>
                <c:pt idx="3">
                  <c:v>0.56000000000000005</c:v>
                </c:pt>
                <c:pt idx="4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73-4286-BCB4-95B405FA4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'20.グラフデータ'!$C$58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'20.グラフデータ'!$D$56:$H$56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'20.グラフデータ'!$D$58:$H$58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0.69</c:v>
                      </c:pt>
                      <c:pt idx="1">
                        <c:v>0.61</c:v>
                      </c:pt>
                      <c:pt idx="2">
                        <c:v>0.85</c:v>
                      </c:pt>
                      <c:pt idx="3">
                        <c:v>0.57999999999999996</c:v>
                      </c:pt>
                      <c:pt idx="4">
                        <c:v>0.66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0673-4286-BCB4-95B405FA4057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'20.グラフデータ'!$C$59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'20.グラフデータ'!$D$56:$H$56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'20.グラフデータ'!$D$59:$H$59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0.56000000000000005</c:v>
                      </c:pt>
                      <c:pt idx="1">
                        <c:v>0.6</c:v>
                      </c:pt>
                      <c:pt idx="2">
                        <c:v>0.81</c:v>
                      </c:pt>
                      <c:pt idx="3">
                        <c:v>0.5</c:v>
                      </c:pt>
                      <c:pt idx="4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673-4286-BCB4-95B405FA4057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30000000000000004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'20.グラフデータ'!$C$58</c:f>
              <c:strCache>
                <c:ptCount val="1"/>
                <c:pt idx="0">
                  <c:v>男性(B=F/H)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'20.グラフデータ'!$D$56:$H$56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  <c:extLst xmlns:c15="http://schemas.microsoft.com/office/drawing/2012/chart"/>
            </c:strRef>
          </c:cat>
          <c:val>
            <c:numRef>
              <c:f>'20.グラフデータ'!$D$58:$H$58</c:f>
              <c:numCache>
                <c:formatCode>#,##0.00_ </c:formatCode>
                <c:ptCount val="5"/>
                <c:pt idx="0">
                  <c:v>0.69</c:v>
                </c:pt>
                <c:pt idx="1">
                  <c:v>0.61</c:v>
                </c:pt>
                <c:pt idx="2">
                  <c:v>0.85</c:v>
                </c:pt>
                <c:pt idx="3">
                  <c:v>0.57999999999999996</c:v>
                </c:pt>
                <c:pt idx="4">
                  <c:v>0.66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1-BCB2-409B-9606-204AF9882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'20.グラフデータ'!$C$57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'20.グラフデータ'!$D$56:$H$56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'20.グラフデータ'!$D$57:$H$57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0.66</c:v>
                      </c:pt>
                      <c:pt idx="1">
                        <c:v>0.61</c:v>
                      </c:pt>
                      <c:pt idx="2">
                        <c:v>0.84</c:v>
                      </c:pt>
                      <c:pt idx="3">
                        <c:v>0.56000000000000005</c:v>
                      </c:pt>
                      <c:pt idx="4">
                        <c:v>0.6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CB2-409B-9606-204AF988295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'20.グラフデータ'!$C$59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'20.グラフデータ'!$D$56:$H$56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'20.グラフデータ'!$D$59:$H$59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0.56000000000000005</c:v>
                      </c:pt>
                      <c:pt idx="1">
                        <c:v>0.6</c:v>
                      </c:pt>
                      <c:pt idx="2">
                        <c:v>0.81</c:v>
                      </c:pt>
                      <c:pt idx="3">
                        <c:v>0.5</c:v>
                      </c:pt>
                      <c:pt idx="4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CB2-409B-9606-204AF9882953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30000000000000004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'20.グラフデータ'!$C$59</c:f>
              <c:strCache>
                <c:ptCount val="1"/>
                <c:pt idx="0">
                  <c:v>女性(C=G/I)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'20.グラフデータ'!$D$56:$H$56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  <c:extLst xmlns:c15="http://schemas.microsoft.com/office/drawing/2012/chart"/>
            </c:strRef>
          </c:cat>
          <c:val>
            <c:numRef>
              <c:f>'20.グラフデータ'!$D$59:$H$59</c:f>
              <c:numCache>
                <c:formatCode>#,##0.00_ </c:formatCode>
                <c:ptCount val="5"/>
                <c:pt idx="0">
                  <c:v>0.56000000000000005</c:v>
                </c:pt>
                <c:pt idx="1">
                  <c:v>0.6</c:v>
                </c:pt>
                <c:pt idx="2">
                  <c:v>0.81</c:v>
                </c:pt>
                <c:pt idx="3">
                  <c:v>0.5</c:v>
                </c:pt>
                <c:pt idx="4">
                  <c:v>0.43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2-2185-4BFE-A197-78D360755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'20.グラフデータ'!$C$57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'20.グラフデータ'!$D$56:$H$56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'20.グラフデータ'!$D$57:$H$57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0.66</c:v>
                      </c:pt>
                      <c:pt idx="1">
                        <c:v>0.61</c:v>
                      </c:pt>
                      <c:pt idx="2">
                        <c:v>0.84</c:v>
                      </c:pt>
                      <c:pt idx="3">
                        <c:v>0.56000000000000005</c:v>
                      </c:pt>
                      <c:pt idx="4">
                        <c:v>0.6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2185-4BFE-A197-78D3607555E4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'20.グラフデータ'!$C$58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'20.グラフデータ'!$D$56:$H$56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'20.グラフデータ'!$D$58:$H$58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0.69</c:v>
                      </c:pt>
                      <c:pt idx="1">
                        <c:v>0.61</c:v>
                      </c:pt>
                      <c:pt idx="2">
                        <c:v>0.85</c:v>
                      </c:pt>
                      <c:pt idx="3">
                        <c:v>0.57999999999999996</c:v>
                      </c:pt>
                      <c:pt idx="4">
                        <c:v>0.66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85-4BFE-A197-78D3607555E4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30000000000000004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'20.グラフデータ'!$C$77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'20.グラフデータ'!$D$76:$H$76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'20.グラフデータ'!$D$77:$H$77</c:f>
              <c:numCache>
                <c:formatCode>#,##0.00_ </c:formatCode>
                <c:ptCount val="5"/>
                <c:pt idx="0">
                  <c:v>1.97</c:v>
                </c:pt>
                <c:pt idx="1">
                  <c:v>1.67</c:v>
                </c:pt>
                <c:pt idx="2">
                  <c:v>1.83</c:v>
                </c:pt>
                <c:pt idx="3">
                  <c:v>1.7</c:v>
                </c:pt>
                <c:pt idx="4">
                  <c:v>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3-441F-8903-FC9C89369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'20.グラフデータ'!$C$78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'20.グラフデータ'!$D$76:$H$76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'20.グラフデータ'!$D$78:$H$78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1.64</c:v>
                      </c:pt>
                      <c:pt idx="1">
                        <c:v>1.39</c:v>
                      </c:pt>
                      <c:pt idx="2">
                        <c:v>1.5</c:v>
                      </c:pt>
                      <c:pt idx="3">
                        <c:v>1.34</c:v>
                      </c:pt>
                      <c:pt idx="4">
                        <c:v>1.1299999999999999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423-441F-8903-FC9C8936915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'20.グラフデータ'!$C$79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'20.グラフデータ'!$D$76:$H$76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'20.グラフデータ'!$D$79:$H$79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3</c:v>
                      </c:pt>
                      <c:pt idx="1">
                        <c:v>2.4700000000000002</c:v>
                      </c:pt>
                      <c:pt idx="2">
                        <c:v>2.74</c:v>
                      </c:pt>
                      <c:pt idx="3">
                        <c:v>2.65</c:v>
                      </c:pt>
                      <c:pt idx="4">
                        <c:v>2.7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423-441F-8903-FC9C89369154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'20.グラフデータ'!$C$78</c:f>
              <c:strCache>
                <c:ptCount val="1"/>
                <c:pt idx="0">
                  <c:v>男性(B=F/H)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'20.グラフデータ'!$D$76:$H$76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  <c:extLst xmlns:c15="http://schemas.microsoft.com/office/drawing/2012/chart"/>
            </c:strRef>
          </c:cat>
          <c:val>
            <c:numRef>
              <c:f>'20.グラフデータ'!$D$78:$H$78</c:f>
              <c:numCache>
                <c:formatCode>#,##0.00_ </c:formatCode>
                <c:ptCount val="5"/>
                <c:pt idx="0">
                  <c:v>1.64</c:v>
                </c:pt>
                <c:pt idx="1">
                  <c:v>1.39</c:v>
                </c:pt>
                <c:pt idx="2">
                  <c:v>1.5</c:v>
                </c:pt>
                <c:pt idx="3">
                  <c:v>1.34</c:v>
                </c:pt>
                <c:pt idx="4">
                  <c:v>1.1299999999999999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1-F0F9-4722-AA64-595476CF9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'20.グラフデータ'!$C$77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'20.グラフデータ'!$D$76:$H$76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'20.グラフデータ'!$D$77:$H$77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1.97</c:v>
                      </c:pt>
                      <c:pt idx="1">
                        <c:v>1.67</c:v>
                      </c:pt>
                      <c:pt idx="2">
                        <c:v>1.83</c:v>
                      </c:pt>
                      <c:pt idx="3">
                        <c:v>1.7</c:v>
                      </c:pt>
                      <c:pt idx="4">
                        <c:v>1.56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F0F9-4722-AA64-595476CF99A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'20.グラフデータ'!$C$79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'20.グラフデータ'!$D$76:$H$76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'20.グラフデータ'!$D$79:$H$79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3</c:v>
                      </c:pt>
                      <c:pt idx="1">
                        <c:v>2.4700000000000002</c:v>
                      </c:pt>
                      <c:pt idx="2">
                        <c:v>2.74</c:v>
                      </c:pt>
                      <c:pt idx="3">
                        <c:v>2.65</c:v>
                      </c:pt>
                      <c:pt idx="4">
                        <c:v>2.7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0F9-4722-AA64-595476CF99AE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'20.グラフデータ'!$C$79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'20.グラフデータ'!$D$76:$H$76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'20.グラフデータ'!$D$79:$H$79</c:f>
              <c:numCache>
                <c:formatCode>#,##0.00_ </c:formatCode>
                <c:ptCount val="5"/>
                <c:pt idx="0">
                  <c:v>3</c:v>
                </c:pt>
                <c:pt idx="1">
                  <c:v>2.4700000000000002</c:v>
                </c:pt>
                <c:pt idx="2">
                  <c:v>2.74</c:v>
                </c:pt>
                <c:pt idx="3">
                  <c:v>2.65</c:v>
                </c:pt>
                <c:pt idx="4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C0-41AB-B612-1F013BA37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'20.グラフデータ'!$C$77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'20.グラフデータ'!$D$76:$H$76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'20.グラフデータ'!$D$77:$H$77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1.97</c:v>
                      </c:pt>
                      <c:pt idx="1">
                        <c:v>1.67</c:v>
                      </c:pt>
                      <c:pt idx="2">
                        <c:v>1.83</c:v>
                      </c:pt>
                      <c:pt idx="3">
                        <c:v>1.7</c:v>
                      </c:pt>
                      <c:pt idx="4">
                        <c:v>1.56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24C0-41AB-B612-1F013BA3798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'20.グラフデータ'!$C$78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'20.グラフデータ'!$D$76:$H$76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'20.グラフデータ'!$D$78:$H$78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1.64</c:v>
                      </c:pt>
                      <c:pt idx="1">
                        <c:v>1.39</c:v>
                      </c:pt>
                      <c:pt idx="2">
                        <c:v>1.5</c:v>
                      </c:pt>
                      <c:pt idx="3">
                        <c:v>1.34</c:v>
                      </c:pt>
                      <c:pt idx="4">
                        <c:v>1.1299999999999999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4C0-41AB-B612-1F013BA37988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9999999999999991"/>
          <c:h val="9.55230496453900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33333333333332"/>
          <c:y val="8.8007017990675687E-2"/>
          <c:w val="0.78617601705045714"/>
          <c:h val="0.450888804557091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'20.グラフデータ'!$C$93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'20.グラフデータ'!$D$91:$H$91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'20.グラフデータ'!$D$93:$H$93</c:f>
              <c:numCache>
                <c:formatCode>#,##0_);[Red]\(#,##0\)</c:formatCode>
                <c:ptCount val="5"/>
                <c:pt idx="0">
                  <c:v>14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17-4BB7-ADBA-CA3560308406}"/>
            </c:ext>
          </c:extLst>
        </c:ser>
        <c:ser>
          <c:idx val="0"/>
          <c:order val="1"/>
          <c:tx>
            <c:strRef>
              <c:f>'20.グラフデータ'!$C$92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'20.グラフデータ'!$D$91:$H$91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'20.グラフデータ'!$D$92:$H$92</c:f>
              <c:numCache>
                <c:formatCode>#,##0_);[Red]\(#,##0\)</c:formatCode>
                <c:ptCount val="5"/>
                <c:pt idx="0">
                  <c:v>217</c:v>
                </c:pt>
                <c:pt idx="1">
                  <c:v>223</c:v>
                </c:pt>
                <c:pt idx="2">
                  <c:v>166</c:v>
                </c:pt>
                <c:pt idx="3">
                  <c:v>178</c:v>
                </c:pt>
                <c:pt idx="4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17-4BB7-ADBA-CA3560308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'20.グラフデータ'!$C$94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'20.グラフデータ'!$D$91:$H$91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'20.グラフデータ'!$D$94:$H$94</c:f>
              <c:numCache>
                <c:formatCode>#,##0_);[Red]\(#,##0\)</c:formatCode>
                <c:ptCount val="5"/>
                <c:pt idx="0">
                  <c:v>210</c:v>
                </c:pt>
                <c:pt idx="1">
                  <c:v>191</c:v>
                </c:pt>
                <c:pt idx="2">
                  <c:v>145</c:v>
                </c:pt>
                <c:pt idx="3">
                  <c:v>149</c:v>
                </c:pt>
                <c:pt idx="4">
                  <c:v>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17-4BB7-ADBA-CA3560308406}"/>
            </c:ext>
          </c:extLst>
        </c:ser>
        <c:ser>
          <c:idx val="3"/>
          <c:order val="3"/>
          <c:tx>
            <c:strRef>
              <c:f>'20.グラフデータ'!$C$95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'20.グラフデータ'!$D$91:$H$91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'20.グラフデータ'!$D$95:$H$95</c:f>
              <c:numCache>
                <c:formatCode>#,##0_);[Red]\(#,##0\)</c:formatCode>
                <c:ptCount val="5"/>
                <c:pt idx="0">
                  <c:v>21</c:v>
                </c:pt>
                <c:pt idx="1">
                  <c:v>36</c:v>
                </c:pt>
                <c:pt idx="2">
                  <c:v>22</c:v>
                </c:pt>
                <c:pt idx="3">
                  <c:v>31</c:v>
                </c:pt>
                <c:pt idx="4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17-4BB7-ADBA-CA3560308406}"/>
            </c:ext>
          </c:extLst>
        </c:ser>
        <c:ser>
          <c:idx val="4"/>
          <c:order val="4"/>
          <c:tx>
            <c:strRef>
              <c:f>'20.グラフデータ'!$C$96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'20.グラフデータ'!$D$91:$H$91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'20.グラフデータ'!$D$96:$H$96</c:f>
              <c:numCache>
                <c:formatCode>#,##0_ </c:formatCode>
                <c:ptCount val="5"/>
                <c:pt idx="0">
                  <c:v>231</c:v>
                </c:pt>
                <c:pt idx="1">
                  <c:v>227</c:v>
                </c:pt>
                <c:pt idx="2">
                  <c:v>167</c:v>
                </c:pt>
                <c:pt idx="3">
                  <c:v>180</c:v>
                </c:pt>
                <c:pt idx="4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017-4BB7-ADBA-CA3560308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11330754440578648"/>
              <c:y val="5.712587813315788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5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'20.グラフデータ'!$C$100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'20.グラフデータ'!$D$99:$H$99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'20.グラフデータ'!$D$100:$H$100</c:f>
              <c:numCache>
                <c:formatCode>#,##0.00_ </c:formatCode>
                <c:ptCount val="5"/>
                <c:pt idx="0">
                  <c:v>2.06</c:v>
                </c:pt>
                <c:pt idx="1">
                  <c:v>2.1800000000000002</c:v>
                </c:pt>
                <c:pt idx="2">
                  <c:v>1.65</c:v>
                </c:pt>
                <c:pt idx="3">
                  <c:v>1.73</c:v>
                </c:pt>
                <c:pt idx="4">
                  <c:v>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C0-42DC-9829-5CEAD63AE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1"/>
          <c:order val="0"/>
          <c:tx>
            <c:strRef>
              <c:f>'20.グラフデータ'!$C$101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'20.グラフデータ'!$D$99:$H$99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'20.グラフデータ'!$D$101:$H$101</c:f>
              <c:numCache>
                <c:formatCode>#,##0.00_ </c:formatCode>
                <c:ptCount val="5"/>
                <c:pt idx="0">
                  <c:v>2.0699999999999998</c:v>
                </c:pt>
                <c:pt idx="1">
                  <c:v>2.2999999999999998</c:v>
                </c:pt>
                <c:pt idx="2">
                  <c:v>1.75</c:v>
                </c:pt>
                <c:pt idx="3">
                  <c:v>1.82</c:v>
                </c:pt>
                <c:pt idx="4">
                  <c:v>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0D-40EB-9CF9-C5622469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'20.グラフデータ'!$C$15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'20.グラフデータ'!$D$14:$H$14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'20.グラフデータ'!$D$15:$H$15</c:f>
              <c:numCache>
                <c:formatCode>#,##0.00_ </c:formatCode>
                <c:ptCount val="5"/>
                <c:pt idx="0">
                  <c:v>1.86</c:v>
                </c:pt>
                <c:pt idx="1">
                  <c:v>1.86</c:v>
                </c:pt>
                <c:pt idx="2">
                  <c:v>1.76</c:v>
                </c:pt>
                <c:pt idx="3">
                  <c:v>1.57</c:v>
                </c:pt>
                <c:pt idx="4">
                  <c:v>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7C-485C-8488-528868CD1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2"/>
          <c:order val="0"/>
          <c:tx>
            <c:strRef>
              <c:f>'20.グラフデータ'!$C$102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'20.グラフデータ'!$D$99:$H$99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'20.グラフデータ'!$D$102:$H$102</c:f>
              <c:numCache>
                <c:formatCode>#,##0.00_ </c:formatCode>
                <c:ptCount val="5"/>
                <c:pt idx="0">
                  <c:v>2</c:v>
                </c:pt>
                <c:pt idx="1">
                  <c:v>0.56999999999999995</c:v>
                </c:pt>
                <c:pt idx="2">
                  <c:v>0.17</c:v>
                </c:pt>
                <c:pt idx="3">
                  <c:v>0.33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D7-4CA5-AE7F-A10FF326E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'20.グラフデータ'!$C$113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'20.グラフデータ'!$D$111:$H$111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'20.グラフデータ'!$D$113:$H$113</c:f>
              <c:numCache>
                <c:formatCode>General</c:formatCode>
                <c:ptCount val="5"/>
                <c:pt idx="0">
                  <c:v>13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00-4418-BB0D-91EC19EA0C37}"/>
            </c:ext>
          </c:extLst>
        </c:ser>
        <c:ser>
          <c:idx val="1"/>
          <c:order val="1"/>
          <c:tx>
            <c:strRef>
              <c:f>'20.グラフデータ'!$C$112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'20.グラフデータ'!$D$111:$H$111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'20.グラフデータ'!$D$112:$H$112</c:f>
              <c:numCache>
                <c:formatCode>General</c:formatCode>
                <c:ptCount val="5"/>
                <c:pt idx="0">
                  <c:v>164</c:v>
                </c:pt>
                <c:pt idx="1">
                  <c:v>159</c:v>
                </c:pt>
                <c:pt idx="2">
                  <c:v>102</c:v>
                </c:pt>
                <c:pt idx="3">
                  <c:v>117</c:v>
                </c:pt>
                <c:pt idx="4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00-4418-BB0D-91EC19EA0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'20.グラフデータ'!$C$114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'20.グラフデータ'!$D$111:$H$111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'20.グラフデータ'!$D$114:$H$114</c:f>
              <c:numCache>
                <c:formatCode>General</c:formatCode>
                <c:ptCount val="5"/>
                <c:pt idx="0">
                  <c:v>165</c:v>
                </c:pt>
                <c:pt idx="1">
                  <c:v>129</c:v>
                </c:pt>
                <c:pt idx="2">
                  <c:v>84</c:v>
                </c:pt>
                <c:pt idx="3">
                  <c:v>94</c:v>
                </c:pt>
                <c:pt idx="4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0-4418-BB0D-91EC19EA0C37}"/>
            </c:ext>
          </c:extLst>
        </c:ser>
        <c:ser>
          <c:idx val="3"/>
          <c:order val="3"/>
          <c:tx>
            <c:strRef>
              <c:f>'20.グラフデータ'!$C$115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'20.グラフデータ'!$D$111:$H$111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'20.グラフデータ'!$D$115:$H$115</c:f>
              <c:numCache>
                <c:formatCode>General</c:formatCode>
                <c:ptCount val="5"/>
                <c:pt idx="0">
                  <c:v>12</c:v>
                </c:pt>
                <c:pt idx="1">
                  <c:v>31</c:v>
                </c:pt>
                <c:pt idx="2">
                  <c:v>18</c:v>
                </c:pt>
                <c:pt idx="3">
                  <c:v>25</c:v>
                </c:pt>
                <c:pt idx="4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0-4418-BB0D-91EC19EA0C37}"/>
            </c:ext>
          </c:extLst>
        </c:ser>
        <c:ser>
          <c:idx val="4"/>
          <c:order val="4"/>
          <c:tx>
            <c:strRef>
              <c:f>'20.グラフデータ'!$C$116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'20.グラフデータ'!$D$111:$H$111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'20.グラフデータ'!$D$116:$H$116</c:f>
              <c:numCache>
                <c:formatCode>#,##0_ </c:formatCode>
                <c:ptCount val="5"/>
                <c:pt idx="0">
                  <c:v>177</c:v>
                </c:pt>
                <c:pt idx="1">
                  <c:v>160</c:v>
                </c:pt>
                <c:pt idx="2">
                  <c:v>102</c:v>
                </c:pt>
                <c:pt idx="3">
                  <c:v>119</c:v>
                </c:pt>
                <c:pt idx="4">
                  <c:v>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0-4418-BB0D-91EC19EA0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4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'20.グラフデータ'!$C$133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'20.グラフデータ'!$D$131:$H$131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'20.グラフデータ'!$D$133:$H$133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9D-46E4-9542-0C13DD5305BC}"/>
            </c:ext>
          </c:extLst>
        </c:ser>
        <c:ser>
          <c:idx val="0"/>
          <c:order val="1"/>
          <c:tx>
            <c:strRef>
              <c:f>'20.グラフデータ'!$C$132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'20.グラフデータ'!$D$131:$H$131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'20.グラフデータ'!$D$132:$H$132</c:f>
              <c:numCache>
                <c:formatCode>General</c:formatCode>
                <c:ptCount val="5"/>
                <c:pt idx="0">
                  <c:v>53</c:v>
                </c:pt>
                <c:pt idx="1">
                  <c:v>64</c:v>
                </c:pt>
                <c:pt idx="2">
                  <c:v>64</c:v>
                </c:pt>
                <c:pt idx="3">
                  <c:v>61</c:v>
                </c:pt>
                <c:pt idx="4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9D-46E4-9542-0C13DD530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'20.グラフデータ'!$C$134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'20.グラフデータ'!$D$131:$H$131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'20.グラフデータ'!$D$134:$H$134</c:f>
              <c:numCache>
                <c:formatCode>General</c:formatCode>
                <c:ptCount val="5"/>
                <c:pt idx="0">
                  <c:v>45</c:v>
                </c:pt>
                <c:pt idx="1">
                  <c:v>62</c:v>
                </c:pt>
                <c:pt idx="2">
                  <c:v>61</c:v>
                </c:pt>
                <c:pt idx="3">
                  <c:v>55</c:v>
                </c:pt>
                <c:pt idx="4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9D-46E4-9542-0C13DD5305BC}"/>
            </c:ext>
          </c:extLst>
        </c:ser>
        <c:ser>
          <c:idx val="3"/>
          <c:order val="3"/>
          <c:tx>
            <c:strRef>
              <c:f>'20.グラフデータ'!$C$135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'20.グラフデータ'!$D$131:$H$131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'20.グラフデータ'!$D$135:$H$135</c:f>
              <c:numCache>
                <c:formatCode>General</c:formatCode>
                <c:ptCount val="5"/>
                <c:pt idx="0">
                  <c:v>9</c:v>
                </c:pt>
                <c:pt idx="1">
                  <c:v>5</c:v>
                </c:pt>
                <c:pt idx="2">
                  <c:v>4</c:v>
                </c:pt>
                <c:pt idx="3">
                  <c:v>6</c:v>
                </c:pt>
                <c:pt idx="4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9D-46E4-9542-0C13DD5305BC}"/>
            </c:ext>
          </c:extLst>
        </c:ser>
        <c:ser>
          <c:idx val="4"/>
          <c:order val="4"/>
          <c:tx>
            <c:strRef>
              <c:f>'20.グラフデータ'!$C$136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'20.グラフデータ'!$D$131:$H$131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'20.グラフデータ'!$D$136:$H$136</c:f>
              <c:numCache>
                <c:formatCode>#,##0_ </c:formatCode>
                <c:ptCount val="5"/>
                <c:pt idx="0">
                  <c:v>54</c:v>
                </c:pt>
                <c:pt idx="1">
                  <c:v>67</c:v>
                </c:pt>
                <c:pt idx="2">
                  <c:v>65</c:v>
                </c:pt>
                <c:pt idx="3">
                  <c:v>61</c:v>
                </c:pt>
                <c:pt idx="4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89D-46E4-9542-0C13DD530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7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15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'20.グラフデータ'!$C$120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'20.グラフデータ'!$D$119:$H$119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'20.グラフデータ'!$D$120:$H$120</c:f>
              <c:numCache>
                <c:formatCode>#,##0.00_ </c:formatCode>
                <c:ptCount val="5"/>
                <c:pt idx="0">
                  <c:v>2.33</c:v>
                </c:pt>
                <c:pt idx="1">
                  <c:v>2.25</c:v>
                </c:pt>
                <c:pt idx="2">
                  <c:v>1.55</c:v>
                </c:pt>
                <c:pt idx="3">
                  <c:v>1.75</c:v>
                </c:pt>
                <c:pt idx="4">
                  <c:v>1.77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AB-4DB3-9D00-FB13B676A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'20.グラフデータ'!$C$121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'20.グラフデータ'!$D$119:$H$119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'20.グラフデータ'!$D$121:$H$121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2.31</c:v>
                      </c:pt>
                      <c:pt idx="1">
                        <c:v>2.41</c:v>
                      </c:pt>
                      <c:pt idx="2">
                        <c:v>1.65</c:v>
                      </c:pt>
                      <c:pt idx="3">
                        <c:v>1.83</c:v>
                      </c:pt>
                      <c:pt idx="4">
                        <c:v>1.83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3AB-4DB3-9D00-FB13B676A739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'20.グラフデータ'!$C$122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'20.グラフデータ'!$D$119:$H$119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'20.グラフデータ'!$D$122:$H$122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2.6</c:v>
                      </c:pt>
                      <c:pt idx="1">
                        <c:v>0.2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3AB-4DB3-9D00-FB13B676A739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'20.グラフデータ'!$C$121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'20.グラフデータ'!$D$119:$H$119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'20.グラフデータ'!$D$121:$H$121</c:f>
              <c:numCache>
                <c:formatCode>#,##0.00_ </c:formatCode>
                <c:ptCount val="5"/>
                <c:pt idx="0">
                  <c:v>2.31</c:v>
                </c:pt>
                <c:pt idx="1">
                  <c:v>2.41</c:v>
                </c:pt>
                <c:pt idx="2">
                  <c:v>1.65</c:v>
                </c:pt>
                <c:pt idx="3">
                  <c:v>1.83</c:v>
                </c:pt>
                <c:pt idx="4">
                  <c:v>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E7-44F3-AC3F-8208C23C8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'20.グラフデータ'!$C$120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'20.グラフデータ'!$D$119:$H$119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'20.グラフデータ'!$D$120:$H$120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2.33</c:v>
                      </c:pt>
                      <c:pt idx="1">
                        <c:v>2.25</c:v>
                      </c:pt>
                      <c:pt idx="2">
                        <c:v>1.55</c:v>
                      </c:pt>
                      <c:pt idx="3">
                        <c:v>1.75</c:v>
                      </c:pt>
                      <c:pt idx="4">
                        <c:v>1.77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DE7-44F3-AC3F-8208C23C8286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'20.グラフデータ'!$C$122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'20.グラフデータ'!$D$119:$H$119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'20.グラフデータ'!$D$122:$H$122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2.6</c:v>
                      </c:pt>
                      <c:pt idx="1">
                        <c:v>0.2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DE7-44F3-AC3F-8208C23C8286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'20.グラフデータ'!$C$122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'20.グラフデータ'!$D$119:$H$119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'20.グラフデータ'!$D$122:$H$122</c:f>
              <c:numCache>
                <c:formatCode>#,##0.00_ </c:formatCode>
                <c:ptCount val="5"/>
                <c:pt idx="0">
                  <c:v>2.6</c:v>
                </c:pt>
                <c:pt idx="1">
                  <c:v>0.2</c:v>
                </c:pt>
                <c:pt idx="2">
                  <c:v>0</c:v>
                </c:pt>
                <c:pt idx="3">
                  <c:v>0.5</c:v>
                </c:pt>
                <c:pt idx="4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BE-4093-BA05-BAEF46F8D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'20.グラフデータ'!$C$120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'20.グラフデータ'!$D$119:$H$119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'20.グラフデータ'!$D$120:$H$120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2.33</c:v>
                      </c:pt>
                      <c:pt idx="1">
                        <c:v>2.25</c:v>
                      </c:pt>
                      <c:pt idx="2">
                        <c:v>1.55</c:v>
                      </c:pt>
                      <c:pt idx="3">
                        <c:v>1.75</c:v>
                      </c:pt>
                      <c:pt idx="4">
                        <c:v>1.77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27BE-4093-BA05-BAEF46F8D5B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'20.グラフデータ'!$C$121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'20.グラフデータ'!$D$119:$H$119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'20.グラフデータ'!$D$121:$H$121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2.31</c:v>
                      </c:pt>
                      <c:pt idx="1">
                        <c:v>2.41</c:v>
                      </c:pt>
                      <c:pt idx="2">
                        <c:v>1.65</c:v>
                      </c:pt>
                      <c:pt idx="3">
                        <c:v>1.83</c:v>
                      </c:pt>
                      <c:pt idx="4">
                        <c:v>1.83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7BE-4093-BA05-BAEF46F8D5BE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'20.グラフデータ'!$C$140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'20.グラフデータ'!$D$139:$H$139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'20.グラフデータ'!$D$140:$H$140</c:f>
              <c:numCache>
                <c:formatCode>#,##0.00_ </c:formatCode>
                <c:ptCount val="5"/>
                <c:pt idx="0">
                  <c:v>1.5</c:v>
                </c:pt>
                <c:pt idx="1">
                  <c:v>2.0299999999999998</c:v>
                </c:pt>
                <c:pt idx="2">
                  <c:v>1.86</c:v>
                </c:pt>
                <c:pt idx="3">
                  <c:v>1.69</c:v>
                </c:pt>
                <c:pt idx="4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0-48D1-B21B-DB8C8538A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'20.グラフデータ'!$C$141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'20.グラフデータ'!$D$139:$H$139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'20.グラフデータ'!$D$141:$H$141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1.56</c:v>
                      </c:pt>
                      <c:pt idx="1">
                        <c:v>2.06</c:v>
                      </c:pt>
                      <c:pt idx="2">
                        <c:v>1.94</c:v>
                      </c:pt>
                      <c:pt idx="3">
                        <c:v>1.79</c:v>
                      </c:pt>
                      <c:pt idx="4">
                        <c:v>1.34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9F0-48D1-B21B-DB8C8538A362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'20.グラフデータ'!$C$142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'20.グラフデータ'!$D$139:$H$139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'20.グラフデータ'!$D$142:$H$142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0.5</c:v>
                      </c:pt>
                      <c:pt idx="1">
                        <c:v>1.5</c:v>
                      </c:pt>
                      <c:pt idx="2">
                        <c:v>0.5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9F0-48D1-B21B-DB8C8538A362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'20.グラフデータ'!$C$141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'20.グラフデータ'!$D$139:$H$139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'20.グラフデータ'!$D$141:$H$141</c:f>
              <c:numCache>
                <c:formatCode>#,##0.00_ </c:formatCode>
                <c:ptCount val="5"/>
                <c:pt idx="0">
                  <c:v>1.56</c:v>
                </c:pt>
                <c:pt idx="1">
                  <c:v>2.06</c:v>
                </c:pt>
                <c:pt idx="2">
                  <c:v>1.94</c:v>
                </c:pt>
                <c:pt idx="3">
                  <c:v>1.79</c:v>
                </c:pt>
                <c:pt idx="4">
                  <c:v>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26-44B5-9BB2-DB2B1AFAD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'20.グラフデータ'!$C$140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'20.グラフデータ'!$D$139:$H$139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'20.グラフデータ'!$D$140:$H$140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</c:v>
                      </c:pt>
                      <c:pt idx="1">
                        <c:v>2.0299999999999998</c:v>
                      </c:pt>
                      <c:pt idx="2">
                        <c:v>1.86</c:v>
                      </c:pt>
                      <c:pt idx="3">
                        <c:v>1.69</c:v>
                      </c:pt>
                      <c:pt idx="4">
                        <c:v>1.27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7F26-44B5-9BB2-DB2B1AFAD532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'20.グラフデータ'!$C$142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'20.グラフデータ'!$D$139:$H$139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'20.グラフデータ'!$D$142:$H$142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0.5</c:v>
                      </c:pt>
                      <c:pt idx="1">
                        <c:v>1.5</c:v>
                      </c:pt>
                      <c:pt idx="2">
                        <c:v>0.5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F26-44B5-9BB2-DB2B1AFAD532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9999914412953685"/>
          <c:h val="9.55230496453900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'20.グラフデータ'!$C$142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'20.グラフデータ'!$D$139:$H$139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'20.グラフデータ'!$D$142:$H$142</c:f>
              <c:numCache>
                <c:formatCode>#,##0.00_ </c:formatCode>
                <c:ptCount val="5"/>
                <c:pt idx="0">
                  <c:v>0.5</c:v>
                </c:pt>
                <c:pt idx="1">
                  <c:v>1.5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2F-4697-B7F0-23E1A639C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'20.グラフデータ'!$C$140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'20.グラフデータ'!$D$139:$H$139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'20.グラフデータ'!$D$140:$H$140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</c:v>
                      </c:pt>
                      <c:pt idx="1">
                        <c:v>2.0299999999999998</c:v>
                      </c:pt>
                      <c:pt idx="2">
                        <c:v>1.86</c:v>
                      </c:pt>
                      <c:pt idx="3">
                        <c:v>1.69</c:v>
                      </c:pt>
                      <c:pt idx="4">
                        <c:v>1.27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B2F-4697-B7F0-23E1A639CC5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'20.グラフデータ'!$C$141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'20.グラフデータ'!$D$139:$H$139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'20.グラフデータ'!$D$141:$H$141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1.56</c:v>
                      </c:pt>
                      <c:pt idx="1">
                        <c:v>2.06</c:v>
                      </c:pt>
                      <c:pt idx="2">
                        <c:v>1.94</c:v>
                      </c:pt>
                      <c:pt idx="3">
                        <c:v>1.79</c:v>
                      </c:pt>
                      <c:pt idx="4">
                        <c:v>1.34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B2F-4697-B7F0-23E1A639CC53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5210168173422767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'20.グラフデータ'!$C$163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'20.グラフデータ'!$D$162:$H$162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'20.グラフデータ'!$D$163:$H$163</c:f>
              <c:numCache>
                <c:formatCode>#,##0.00_ </c:formatCode>
                <c:ptCount val="5"/>
                <c:pt idx="0">
                  <c:v>1.97</c:v>
                </c:pt>
                <c:pt idx="1">
                  <c:v>1.91</c:v>
                </c:pt>
                <c:pt idx="2">
                  <c:v>1.76</c:v>
                </c:pt>
                <c:pt idx="3">
                  <c:v>1.54</c:v>
                </c:pt>
                <c:pt idx="4">
                  <c:v>1.98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27-40D4-B8EF-69322D8EE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1"/>
          <c:order val="0"/>
          <c:tx>
            <c:strRef>
              <c:f>'20.グラフデータ'!$C$16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'20.グラフデータ'!$D$14:$H$14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'20.グラフデータ'!$D$16:$H$16</c:f>
              <c:numCache>
                <c:formatCode>#,##0.00_ </c:formatCode>
                <c:ptCount val="5"/>
                <c:pt idx="0">
                  <c:v>1.97</c:v>
                </c:pt>
                <c:pt idx="1">
                  <c:v>2.02</c:v>
                </c:pt>
                <c:pt idx="2">
                  <c:v>1.83</c:v>
                </c:pt>
                <c:pt idx="3">
                  <c:v>1.67</c:v>
                </c:pt>
                <c:pt idx="4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B5-4542-9579-10519CFA3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33333333333332"/>
          <c:y val="8.8007017990675687E-2"/>
          <c:w val="0.78617601705045714"/>
          <c:h val="0.45088880455709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'20.グラフデータ'!$C$156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'20.グラフデータ'!$D$156:$H$156</c:f>
              <c:numCache>
                <c:formatCode>#,##0_);[Red]\(#,##0\)</c:formatCode>
                <c:ptCount val="5"/>
                <c:pt idx="0">
                  <c:v>61</c:v>
                </c:pt>
                <c:pt idx="1">
                  <c:v>59</c:v>
                </c:pt>
                <c:pt idx="2">
                  <c:v>78</c:v>
                </c:pt>
                <c:pt idx="3">
                  <c:v>51</c:v>
                </c:pt>
                <c:pt idx="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F-44EF-A402-6B23FBF5C8E8}"/>
            </c:ext>
          </c:extLst>
        </c:ser>
        <c:ser>
          <c:idx val="1"/>
          <c:order val="1"/>
          <c:tx>
            <c:strRef>
              <c:f>'20.グラフデータ'!$C$155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'20.グラフデータ'!$D$155:$H$155</c:f>
              <c:numCache>
                <c:formatCode>#,##0_);[Red]\(#,##0\)</c:formatCode>
                <c:ptCount val="5"/>
                <c:pt idx="0">
                  <c:v>430</c:v>
                </c:pt>
                <c:pt idx="1">
                  <c:v>421</c:v>
                </c:pt>
                <c:pt idx="2">
                  <c:v>351</c:v>
                </c:pt>
                <c:pt idx="3">
                  <c:v>326</c:v>
                </c:pt>
                <c:pt idx="4">
                  <c:v>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F-44EF-A402-6B23FBF5C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'20.グラフデータ'!$C$157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'20.グラフデータ'!$D$157:$H$157</c:f>
              <c:numCache>
                <c:formatCode>#,##0_);[Red]\(#,##0\)</c:formatCode>
                <c:ptCount val="5"/>
                <c:pt idx="0">
                  <c:v>444</c:v>
                </c:pt>
                <c:pt idx="1">
                  <c:v>447</c:v>
                </c:pt>
                <c:pt idx="2">
                  <c:v>391</c:v>
                </c:pt>
                <c:pt idx="3">
                  <c:v>316</c:v>
                </c:pt>
                <c:pt idx="4">
                  <c:v>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5F-44EF-A402-6B23FBF5C8E8}"/>
            </c:ext>
          </c:extLst>
        </c:ser>
        <c:ser>
          <c:idx val="3"/>
          <c:order val="3"/>
          <c:tx>
            <c:strRef>
              <c:f>'20.グラフデータ'!$C$158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'20.グラフデータ'!$D$158:$H$158</c:f>
              <c:numCache>
                <c:formatCode>#,##0_);[Red]\(#,##0\)</c:formatCode>
                <c:ptCount val="5"/>
                <c:pt idx="0">
                  <c:v>47</c:v>
                </c:pt>
                <c:pt idx="1">
                  <c:v>33</c:v>
                </c:pt>
                <c:pt idx="2">
                  <c:v>38</c:v>
                </c:pt>
                <c:pt idx="3">
                  <c:v>61</c:v>
                </c:pt>
                <c:pt idx="4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5F-44EF-A402-6B23FBF5C8E8}"/>
            </c:ext>
          </c:extLst>
        </c:ser>
        <c:ser>
          <c:idx val="4"/>
          <c:order val="4"/>
          <c:tx>
            <c:strRef>
              <c:f>'20.グラフデータ'!$C$159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'20.グラフデータ'!$D$159:$H$159</c:f>
              <c:numCache>
                <c:formatCode>#,##0_ </c:formatCode>
                <c:ptCount val="5"/>
                <c:pt idx="0">
                  <c:v>491</c:v>
                </c:pt>
                <c:pt idx="1">
                  <c:v>480</c:v>
                </c:pt>
                <c:pt idx="2">
                  <c:v>429</c:v>
                </c:pt>
                <c:pt idx="3">
                  <c:v>377</c:v>
                </c:pt>
                <c:pt idx="4">
                  <c:v>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75F-44EF-A402-6B23FBF5C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11330754440578648"/>
              <c:y val="5.712587813315788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1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5210168173422767"/>
        </c:manualLayout>
      </c:layout>
      <c:lineChart>
        <c:grouping val="standard"/>
        <c:varyColors val="0"/>
        <c:ser>
          <c:idx val="1"/>
          <c:order val="0"/>
          <c:tx>
            <c:strRef>
              <c:f>'20.グラフデータ'!$C$164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'20.グラフデータ'!$D$162:$H$162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'20.グラフデータ'!$D$164:$H$164</c:f>
              <c:numCache>
                <c:formatCode>#,##0.00_ </c:formatCode>
                <c:ptCount val="5"/>
                <c:pt idx="0">
                  <c:v>2.2999999999999998</c:v>
                </c:pt>
                <c:pt idx="1">
                  <c:v>2.2799999999999998</c:v>
                </c:pt>
                <c:pt idx="2">
                  <c:v>1.93</c:v>
                </c:pt>
                <c:pt idx="3">
                  <c:v>1.8</c:v>
                </c:pt>
                <c:pt idx="4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12-4DDB-B8F4-5383652576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5210168173422767"/>
        </c:manualLayout>
      </c:layout>
      <c:lineChart>
        <c:grouping val="standard"/>
        <c:varyColors val="0"/>
        <c:ser>
          <c:idx val="2"/>
          <c:order val="0"/>
          <c:tx>
            <c:strRef>
              <c:f>'20.グラフデータ'!$C$165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'20.グラフデータ'!$D$162:$H$162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'20.グラフデータ'!$D$165:$H$165</c:f>
              <c:numCache>
                <c:formatCode>#,##0.00_ </c:formatCode>
                <c:ptCount val="5"/>
                <c:pt idx="0">
                  <c:v>0.98</c:v>
                </c:pt>
                <c:pt idx="1">
                  <c:v>0.89</c:v>
                </c:pt>
                <c:pt idx="2">
                  <c:v>1.26</c:v>
                </c:pt>
                <c:pt idx="3">
                  <c:v>0.8</c:v>
                </c:pt>
                <c:pt idx="4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C-4B75-8E31-09B80A556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'20.グラフデータ'!$C$176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'20.グラフデータ'!$D$174:$H$174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'20.グラフデータ'!$D$176:$H$176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9</c:v>
                </c:pt>
                <c:pt idx="3">
                  <c:v>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6-47BB-A913-9ED3D0029A63}"/>
            </c:ext>
          </c:extLst>
        </c:ser>
        <c:ser>
          <c:idx val="0"/>
          <c:order val="1"/>
          <c:tx>
            <c:strRef>
              <c:f>'20.グラフデータ'!$C$175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'20.グラフデータ'!$D$174:$H$174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'20.グラフデータ'!$D$175:$H$175</c:f>
              <c:numCache>
                <c:formatCode>General</c:formatCode>
                <c:ptCount val="5"/>
                <c:pt idx="0">
                  <c:v>67</c:v>
                </c:pt>
                <c:pt idx="1">
                  <c:v>53</c:v>
                </c:pt>
                <c:pt idx="2">
                  <c:v>49</c:v>
                </c:pt>
                <c:pt idx="3">
                  <c:v>41</c:v>
                </c:pt>
                <c:pt idx="4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26-47BB-A913-9ED3D0029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'20.グラフデータ'!$C$177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'20.グラフデータ'!$D$174:$H$174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'20.グラフデータ'!$D$177:$H$177</c:f>
              <c:numCache>
                <c:formatCode>General</c:formatCode>
                <c:ptCount val="5"/>
                <c:pt idx="0">
                  <c:v>70</c:v>
                </c:pt>
                <c:pt idx="1">
                  <c:v>58</c:v>
                </c:pt>
                <c:pt idx="2">
                  <c:v>53</c:v>
                </c:pt>
                <c:pt idx="3">
                  <c:v>43</c:v>
                </c:pt>
                <c:pt idx="4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26-47BB-A913-9ED3D0029A63}"/>
            </c:ext>
          </c:extLst>
        </c:ser>
        <c:ser>
          <c:idx val="3"/>
          <c:order val="3"/>
          <c:tx>
            <c:strRef>
              <c:f>'20.グラフデータ'!$C$178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'20.グラフデータ'!$D$174:$H$174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'20.グラフデータ'!$D$178:$H$178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26-47BB-A913-9ED3D0029A63}"/>
            </c:ext>
          </c:extLst>
        </c:ser>
        <c:ser>
          <c:idx val="4"/>
          <c:order val="4"/>
          <c:tx>
            <c:strRef>
              <c:f>'20.グラフデータ'!$C$179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'20.グラフデータ'!$D$174:$H$174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'20.グラフデータ'!$D$179:$H$179</c:f>
              <c:numCache>
                <c:formatCode>#,##0_ </c:formatCode>
                <c:ptCount val="5"/>
                <c:pt idx="0">
                  <c:v>71</c:v>
                </c:pt>
                <c:pt idx="1">
                  <c:v>58</c:v>
                </c:pt>
                <c:pt idx="2">
                  <c:v>58</c:v>
                </c:pt>
                <c:pt idx="3">
                  <c:v>46</c:v>
                </c:pt>
                <c:pt idx="4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D26-47BB-A913-9ED3D0029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2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'20.グラフデータ'!$C$196</c:f>
              <c:strCache>
                <c:ptCount val="1"/>
                <c:pt idx="0">
                  <c:v>女性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'20.グラフデータ'!$D$194:$H$194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'20.グラフデータ'!$D$196:$H$196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D-47C3-BBB8-52CD1096841B}"/>
            </c:ext>
          </c:extLst>
        </c:ser>
        <c:ser>
          <c:idx val="1"/>
          <c:order val="1"/>
          <c:tx>
            <c:strRef>
              <c:f>'20.グラフデータ'!$C$195</c:f>
              <c:strCache>
                <c:ptCount val="1"/>
                <c:pt idx="0">
                  <c:v>男性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'20.グラフデータ'!$D$194:$H$194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'20.グラフデータ'!$D$195:$H$195</c:f>
              <c:numCache>
                <c:formatCode>General</c:formatCode>
                <c:ptCount val="5"/>
                <c:pt idx="0">
                  <c:v>28</c:v>
                </c:pt>
                <c:pt idx="1">
                  <c:v>85</c:v>
                </c:pt>
                <c:pt idx="2">
                  <c:v>42</c:v>
                </c:pt>
                <c:pt idx="3">
                  <c:v>21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CD-47C3-BBB8-52CD10968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'20.グラフデータ'!$C$197</c:f>
              <c:strCache>
                <c:ptCount val="1"/>
                <c:pt idx="0">
                  <c:v>査読有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'20.グラフデータ'!$D$194:$H$194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'20.グラフデータ'!$D$197:$H$197</c:f>
              <c:numCache>
                <c:formatCode>General</c:formatCode>
                <c:ptCount val="5"/>
                <c:pt idx="0">
                  <c:v>28</c:v>
                </c:pt>
                <c:pt idx="1">
                  <c:v>89</c:v>
                </c:pt>
                <c:pt idx="2">
                  <c:v>40</c:v>
                </c:pt>
                <c:pt idx="3">
                  <c:v>23</c:v>
                </c:pt>
                <c:pt idx="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CD-47C3-BBB8-52CD1096841B}"/>
            </c:ext>
          </c:extLst>
        </c:ser>
        <c:ser>
          <c:idx val="3"/>
          <c:order val="3"/>
          <c:tx>
            <c:strRef>
              <c:f>'20.グラフデータ'!$C$198</c:f>
              <c:strCache>
                <c:ptCount val="1"/>
                <c:pt idx="0">
                  <c:v>査読無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'20.グラフデータ'!$D$194:$H$194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'20.グラフデータ'!$D$198:$H$198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10</c:v>
                </c:pt>
                <c:pt idx="3">
                  <c:v>1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CD-47C3-BBB8-52CD1096841B}"/>
            </c:ext>
          </c:extLst>
        </c:ser>
        <c:ser>
          <c:idx val="4"/>
          <c:order val="4"/>
          <c:tx>
            <c:strRef>
              <c:f>'20.グラフデータ'!$C$199</c:f>
              <c:strCache>
                <c:ptCount val="1"/>
                <c:pt idx="0">
                  <c:v>総数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'20.グラフデータ'!$D$194:$H$194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'20.グラフデータ'!$D$199:$H$199</c:f>
              <c:numCache>
                <c:formatCode>#,##0_ </c:formatCode>
                <c:ptCount val="5"/>
                <c:pt idx="0">
                  <c:v>29</c:v>
                </c:pt>
                <c:pt idx="1">
                  <c:v>92</c:v>
                </c:pt>
                <c:pt idx="2">
                  <c:v>50</c:v>
                </c:pt>
                <c:pt idx="3">
                  <c:v>24</c:v>
                </c:pt>
                <c:pt idx="4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CD-47C3-BBB8-52CD10968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2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'20.グラフデータ'!$C$216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'20.グラフデータ'!$D$214:$H$214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'20.グラフデータ'!$D$216:$H$216</c:f>
              <c:numCache>
                <c:formatCode>General</c:formatCode>
                <c:ptCount val="5"/>
                <c:pt idx="0">
                  <c:v>27</c:v>
                </c:pt>
                <c:pt idx="1">
                  <c:v>34</c:v>
                </c:pt>
                <c:pt idx="2">
                  <c:v>36</c:v>
                </c:pt>
                <c:pt idx="3">
                  <c:v>26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2-4BCA-9113-7DEAAC624C56}"/>
            </c:ext>
          </c:extLst>
        </c:ser>
        <c:ser>
          <c:idx val="1"/>
          <c:order val="1"/>
          <c:tx>
            <c:strRef>
              <c:f>'20.グラフデータ'!$C$215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'20.グラフデータ'!$D$214:$H$214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'20.グラフデータ'!$D$215:$H$215</c:f>
              <c:numCache>
                <c:formatCode>General</c:formatCode>
                <c:ptCount val="5"/>
                <c:pt idx="0">
                  <c:v>329</c:v>
                </c:pt>
                <c:pt idx="1">
                  <c:v>277</c:v>
                </c:pt>
                <c:pt idx="2">
                  <c:v>254</c:v>
                </c:pt>
                <c:pt idx="3">
                  <c:v>256</c:v>
                </c:pt>
                <c:pt idx="4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F2-4BCA-9113-7DEAAC624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'20.グラフデータ'!$C$217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'20.グラフデータ'!$D$214:$H$214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'20.グラフデータ'!$D$217:$H$217</c:f>
              <c:numCache>
                <c:formatCode>General</c:formatCode>
                <c:ptCount val="5"/>
                <c:pt idx="0">
                  <c:v>312</c:v>
                </c:pt>
                <c:pt idx="1">
                  <c:v>283</c:v>
                </c:pt>
                <c:pt idx="2">
                  <c:v>269</c:v>
                </c:pt>
                <c:pt idx="3">
                  <c:v>230</c:v>
                </c:pt>
                <c:pt idx="4">
                  <c:v>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F2-4BCA-9113-7DEAAC624C56}"/>
            </c:ext>
          </c:extLst>
        </c:ser>
        <c:ser>
          <c:idx val="3"/>
          <c:order val="3"/>
          <c:tx>
            <c:strRef>
              <c:f>'20.グラフデータ'!$C$218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'20.グラフデータ'!$D$214:$H$214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'20.グラフデータ'!$D$218:$H$218</c:f>
              <c:numCache>
                <c:formatCode>General</c:formatCode>
                <c:ptCount val="5"/>
                <c:pt idx="0">
                  <c:v>44</c:v>
                </c:pt>
                <c:pt idx="1">
                  <c:v>28</c:v>
                </c:pt>
                <c:pt idx="2">
                  <c:v>21</c:v>
                </c:pt>
                <c:pt idx="3">
                  <c:v>52</c:v>
                </c:pt>
                <c:pt idx="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F2-4BCA-9113-7DEAAC624C56}"/>
            </c:ext>
          </c:extLst>
        </c:ser>
        <c:ser>
          <c:idx val="4"/>
          <c:order val="4"/>
          <c:tx>
            <c:strRef>
              <c:f>'20.グラフデータ'!$C$219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'20.グラフデータ'!$D$214:$H$214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'20.グラフデータ'!$D$219:$H$219</c:f>
              <c:numCache>
                <c:formatCode>#,##0_ </c:formatCode>
                <c:ptCount val="5"/>
                <c:pt idx="0">
                  <c:v>356</c:v>
                </c:pt>
                <c:pt idx="1">
                  <c:v>311</c:v>
                </c:pt>
                <c:pt idx="2">
                  <c:v>290</c:v>
                </c:pt>
                <c:pt idx="3">
                  <c:v>282</c:v>
                </c:pt>
                <c:pt idx="4">
                  <c:v>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8F2-4BCA-9113-7DEAAC624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1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'20.グラフデータ'!$C$236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'20.グラフデータ'!$D$234:$H$234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'20.グラフデータ'!$D$236:$H$236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96-4ABF-B1C7-D7EECFD22EFE}"/>
            </c:ext>
          </c:extLst>
        </c:ser>
        <c:ser>
          <c:idx val="0"/>
          <c:order val="1"/>
          <c:tx>
            <c:strRef>
              <c:f>'20.グラフデータ'!$C$235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'20.グラフデータ'!$D$234:$H$234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'20.グラフデータ'!$D$235:$H$235</c:f>
              <c:numCache>
                <c:formatCode>General</c:formatCode>
                <c:ptCount val="5"/>
                <c:pt idx="0">
                  <c:v>2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96-4ABF-B1C7-D7EECFD22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'20.グラフデータ'!$C$237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'20.グラフデータ'!$D$234:$H$234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'20.グラフデータ'!$D$237:$H$237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1</c:v>
                </c:pt>
                <c:pt idx="3">
                  <c:v>8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96-4ABF-B1C7-D7EECFD22EFE}"/>
            </c:ext>
          </c:extLst>
        </c:ser>
        <c:ser>
          <c:idx val="3"/>
          <c:order val="3"/>
          <c:tx>
            <c:strRef>
              <c:f>'20.グラフデータ'!$C$238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'20.グラフデータ'!$D$234:$H$234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'20.グラフデータ'!$D$238:$H$238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96-4ABF-B1C7-D7EECFD22EFE}"/>
            </c:ext>
          </c:extLst>
        </c:ser>
        <c:ser>
          <c:idx val="4"/>
          <c:order val="4"/>
          <c:tx>
            <c:strRef>
              <c:f>'20.グラフデータ'!$C$239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'20.グラフデータ'!$D$234:$H$234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'20.グラフデータ'!$D$239:$H$239</c:f>
              <c:numCache>
                <c:formatCode>#,##0_ </c:formatCode>
                <c:ptCount val="5"/>
                <c:pt idx="0">
                  <c:v>5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96-4ABF-B1C7-D7EECFD22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'20.グラフデータ'!$C$256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'20.グラフデータ'!$D$254:$H$254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'20.グラフデータ'!$D$256:$H$256</c:f>
              <c:numCache>
                <c:formatCode>General</c:formatCode>
                <c:ptCount val="5"/>
                <c:pt idx="0">
                  <c:v>26</c:v>
                </c:pt>
                <c:pt idx="1">
                  <c:v>12</c:v>
                </c:pt>
                <c:pt idx="2">
                  <c:v>25</c:v>
                </c:pt>
                <c:pt idx="3">
                  <c:v>16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0-47D5-9476-A2EF289A2402}"/>
            </c:ext>
          </c:extLst>
        </c:ser>
        <c:ser>
          <c:idx val="0"/>
          <c:order val="1"/>
          <c:tx>
            <c:strRef>
              <c:f>'20.グラフデータ'!$C$255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'20.グラフデータ'!$D$254:$H$254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'20.グラフデータ'!$D$255:$H$255</c:f>
              <c:numCache>
                <c:formatCode>General</c:formatCode>
                <c:ptCount val="5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0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0-47D5-9476-A2EF289A2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'20.グラフデータ'!$C$257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'20.グラフデータ'!$D$254:$H$254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'20.グラフデータ'!$D$257:$H$257</c:f>
              <c:numCache>
                <c:formatCode>General</c:formatCode>
                <c:ptCount val="5"/>
                <c:pt idx="0">
                  <c:v>29</c:v>
                </c:pt>
                <c:pt idx="1">
                  <c:v>16</c:v>
                </c:pt>
                <c:pt idx="2">
                  <c:v>28</c:v>
                </c:pt>
                <c:pt idx="3">
                  <c:v>12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40-47D5-9476-A2EF289A2402}"/>
            </c:ext>
          </c:extLst>
        </c:ser>
        <c:ser>
          <c:idx val="3"/>
          <c:order val="3"/>
          <c:tx>
            <c:strRef>
              <c:f>'20.グラフデータ'!$C$258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'20.グラフデータ'!$D$254:$H$254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'20.グラフデータ'!$D$258:$H$258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40-47D5-9476-A2EF289A2402}"/>
            </c:ext>
          </c:extLst>
        </c:ser>
        <c:ser>
          <c:idx val="4"/>
          <c:order val="4"/>
          <c:tx>
            <c:strRef>
              <c:f>'20.グラフデータ'!$C$259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'20.グラフデータ'!$D$254:$H$254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'20.グラフデータ'!$D$259:$H$259</c:f>
              <c:numCache>
                <c:formatCode>#,##0_ </c:formatCode>
                <c:ptCount val="5"/>
                <c:pt idx="0">
                  <c:v>30</c:v>
                </c:pt>
                <c:pt idx="1">
                  <c:v>18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40-47D5-9476-A2EF289A2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1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'20.グラフデータ'!$C$183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'20.グラフデータ'!$D$182:$H$182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'20.グラフデータ'!$D$183:$H$183</c:f>
              <c:numCache>
                <c:formatCode>#,##0.00_ </c:formatCode>
                <c:ptCount val="5"/>
                <c:pt idx="0">
                  <c:v>1.97</c:v>
                </c:pt>
                <c:pt idx="1">
                  <c:v>1.66</c:v>
                </c:pt>
                <c:pt idx="2">
                  <c:v>1.71</c:v>
                </c:pt>
                <c:pt idx="3">
                  <c:v>1.35</c:v>
                </c:pt>
                <c:pt idx="4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A5-4E68-9799-456B5049C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'20.グラフデータ'!$C$184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'20.グラフデータ'!$D$182:$H$182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'20.グラフデータ'!$D$184:$H$184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2.16</c:v>
                      </c:pt>
                      <c:pt idx="1">
                        <c:v>1.77</c:v>
                      </c:pt>
                      <c:pt idx="2">
                        <c:v>1.69</c:v>
                      </c:pt>
                      <c:pt idx="3">
                        <c:v>1.37</c:v>
                      </c:pt>
                      <c:pt idx="4">
                        <c:v>2.2599999999999998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BA5-4E68-9799-456B5049CCB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'20.グラフデータ'!$C$185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'20.グラフデータ'!$D$182:$H$182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'20.グラフデータ'!$D$185:$H$185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0.8</c:v>
                      </c:pt>
                      <c:pt idx="1">
                        <c:v>1</c:v>
                      </c:pt>
                      <c:pt idx="2">
                        <c:v>1.8</c:v>
                      </c:pt>
                      <c:pt idx="3">
                        <c:v>1.25</c:v>
                      </c:pt>
                      <c:pt idx="4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BA5-4E68-9799-456B5049CCB4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'20.グラフデータ'!$C$184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'20.グラフデータ'!$D$182:$H$182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'20.グラフデータ'!$D$184:$H$184</c:f>
              <c:numCache>
                <c:formatCode>#,##0.00_ </c:formatCode>
                <c:ptCount val="5"/>
                <c:pt idx="0">
                  <c:v>2.16</c:v>
                </c:pt>
                <c:pt idx="1">
                  <c:v>1.77</c:v>
                </c:pt>
                <c:pt idx="2">
                  <c:v>1.69</c:v>
                </c:pt>
                <c:pt idx="3">
                  <c:v>1.37</c:v>
                </c:pt>
                <c:pt idx="4">
                  <c:v>2.2599999999999998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DD-47D1-985A-554699EF0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'20.グラフデータ'!$C$183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'20.グラフデータ'!$D$182:$H$182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'20.グラフデータ'!$D$183:$H$183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1.97</c:v>
                      </c:pt>
                      <c:pt idx="1">
                        <c:v>1.66</c:v>
                      </c:pt>
                      <c:pt idx="2">
                        <c:v>1.71</c:v>
                      </c:pt>
                      <c:pt idx="3">
                        <c:v>1.35</c:v>
                      </c:pt>
                      <c:pt idx="4">
                        <c:v>2.06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DD-47D1-985A-554699EF0A99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'20.グラフデータ'!$C$185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'20.グラフデータ'!$D$182:$H$182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'20.グラフデータ'!$D$185:$H$185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0.8</c:v>
                      </c:pt>
                      <c:pt idx="1">
                        <c:v>1</c:v>
                      </c:pt>
                      <c:pt idx="2">
                        <c:v>1.8</c:v>
                      </c:pt>
                      <c:pt idx="3">
                        <c:v>1.25</c:v>
                      </c:pt>
                      <c:pt idx="4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CDD-47D1-985A-554699EF0A99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2"/>
          <c:order val="0"/>
          <c:tx>
            <c:strRef>
              <c:f>'20.グラフデータ'!$C$17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'20.グラフデータ'!$D$14:$H$14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'20.グラフデータ'!$D$17:$H$17</c:f>
              <c:numCache>
                <c:formatCode>#,##0.00_ </c:formatCode>
                <c:ptCount val="5"/>
                <c:pt idx="0">
                  <c:v>1.38</c:v>
                </c:pt>
                <c:pt idx="1">
                  <c:v>1.26</c:v>
                </c:pt>
                <c:pt idx="2">
                  <c:v>1.52</c:v>
                </c:pt>
                <c:pt idx="3">
                  <c:v>1.2</c:v>
                </c:pt>
                <c:pt idx="4">
                  <c:v>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D1-4427-BC2C-EF49C028A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'20.グラフデータ'!$C$185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'20.グラフデータ'!$D$182:$H$182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'20.グラフデータ'!$D$185:$H$185</c:f>
              <c:numCache>
                <c:formatCode>#,##0.00_ </c:formatCode>
                <c:ptCount val="5"/>
                <c:pt idx="0">
                  <c:v>0.8</c:v>
                </c:pt>
                <c:pt idx="1">
                  <c:v>1</c:v>
                </c:pt>
                <c:pt idx="2">
                  <c:v>1.8</c:v>
                </c:pt>
                <c:pt idx="3">
                  <c:v>1.25</c:v>
                </c:pt>
                <c:pt idx="4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91-4126-9162-97E27583C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'20.グラフデータ'!$C$183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'20.グラフデータ'!$D$182:$H$182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'20.グラフデータ'!$D$183:$H$183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1.97</c:v>
                      </c:pt>
                      <c:pt idx="1">
                        <c:v>1.66</c:v>
                      </c:pt>
                      <c:pt idx="2">
                        <c:v>1.71</c:v>
                      </c:pt>
                      <c:pt idx="3">
                        <c:v>1.35</c:v>
                      </c:pt>
                      <c:pt idx="4">
                        <c:v>2.06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191-4126-9162-97E27583C0C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'20.グラフデータ'!$C$184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'20.グラフデータ'!$D$182:$H$182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'20.グラフデータ'!$D$184:$H$184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2.16</c:v>
                      </c:pt>
                      <c:pt idx="1">
                        <c:v>1.77</c:v>
                      </c:pt>
                      <c:pt idx="2">
                        <c:v>1.69</c:v>
                      </c:pt>
                      <c:pt idx="3">
                        <c:v>1.37</c:v>
                      </c:pt>
                      <c:pt idx="4">
                        <c:v>2.2599999999999998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191-4126-9162-97E27583C0C8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'20.グラフデータ'!$C$203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'20.グラフデータ'!$D$202:$H$202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'20.グラフデータ'!$D$203:$H$203</c:f>
              <c:numCache>
                <c:formatCode>#,##0.00_ </c:formatCode>
                <c:ptCount val="5"/>
                <c:pt idx="0">
                  <c:v>1.53</c:v>
                </c:pt>
                <c:pt idx="1">
                  <c:v>4.18</c:v>
                </c:pt>
                <c:pt idx="2">
                  <c:v>2.5</c:v>
                </c:pt>
                <c:pt idx="3">
                  <c:v>1.26</c:v>
                </c:pt>
                <c:pt idx="4">
                  <c:v>3.95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61-48AD-97D2-D18360E9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'20.グラフデータ'!$C$204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'20.グラフデータ'!$D$202:$H$202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'20.グラフデータ'!$D$204:$H$204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1.87</c:v>
                      </c:pt>
                      <c:pt idx="1">
                        <c:v>5.31</c:v>
                      </c:pt>
                      <c:pt idx="2">
                        <c:v>2.8</c:v>
                      </c:pt>
                      <c:pt idx="3">
                        <c:v>1.5</c:v>
                      </c:pt>
                      <c:pt idx="4">
                        <c:v>4.8099999999999996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561-48AD-97D2-D18360E918C7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'20.グラフデータ'!$C$205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'20.グラフデータ'!$D$202:$H$202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'20.グラフデータ'!$D$205:$H$205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0.25</c:v>
                      </c:pt>
                      <c:pt idx="1">
                        <c:v>1.17</c:v>
                      </c:pt>
                      <c:pt idx="2">
                        <c:v>1.6</c:v>
                      </c:pt>
                      <c:pt idx="3">
                        <c:v>0.6</c:v>
                      </c:pt>
                      <c:pt idx="4">
                        <c:v>1.2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561-48AD-97D2-D18360E918C7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'20.グラフデータ'!$C$204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'20.グラフデータ'!$D$202:$H$202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'20.グラフデータ'!$D$204:$H$204</c:f>
              <c:numCache>
                <c:formatCode>#,##0.00_ </c:formatCode>
                <c:ptCount val="5"/>
                <c:pt idx="0">
                  <c:v>1.87</c:v>
                </c:pt>
                <c:pt idx="1">
                  <c:v>5.31</c:v>
                </c:pt>
                <c:pt idx="2">
                  <c:v>2.8</c:v>
                </c:pt>
                <c:pt idx="3">
                  <c:v>1.5</c:v>
                </c:pt>
                <c:pt idx="4">
                  <c:v>4.8099999999999996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8-4B02-B814-CF0ADBB54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'20.グラフデータ'!$C$203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'20.グラフデータ'!$D$202:$H$202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'20.グラフデータ'!$D$203:$H$203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1.53</c:v>
                      </c:pt>
                      <c:pt idx="1">
                        <c:v>4.18</c:v>
                      </c:pt>
                      <c:pt idx="2">
                        <c:v>2.5</c:v>
                      </c:pt>
                      <c:pt idx="3">
                        <c:v>1.26</c:v>
                      </c:pt>
                      <c:pt idx="4">
                        <c:v>3.95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8D8-4B02-B814-CF0ADBB549C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'20.グラフデータ'!$C$205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'20.グラフデータ'!$D$202:$H$202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'20.グラフデータ'!$D$205:$H$205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0.25</c:v>
                      </c:pt>
                      <c:pt idx="1">
                        <c:v>1.17</c:v>
                      </c:pt>
                      <c:pt idx="2">
                        <c:v>1.6</c:v>
                      </c:pt>
                      <c:pt idx="3">
                        <c:v>0.6</c:v>
                      </c:pt>
                      <c:pt idx="4">
                        <c:v>1.2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8D8-4B02-B814-CF0ADBB549C1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9999914412953685"/>
          <c:h val="9.55230496453900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'20.グラフデータ'!$C$205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'20.グラフデータ'!$D$202:$H$202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'20.グラフデータ'!$D$205:$H$205</c:f>
              <c:numCache>
                <c:formatCode>#,##0.00_ </c:formatCode>
                <c:ptCount val="5"/>
                <c:pt idx="0">
                  <c:v>0.25</c:v>
                </c:pt>
                <c:pt idx="1">
                  <c:v>1.17</c:v>
                </c:pt>
                <c:pt idx="2">
                  <c:v>1.6</c:v>
                </c:pt>
                <c:pt idx="3">
                  <c:v>0.6</c:v>
                </c:pt>
                <c:pt idx="4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F6-4798-83C3-FF0DF6058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'20.グラフデータ'!$C$203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'20.グラフデータ'!$D$202:$H$202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'20.グラフデータ'!$D$203:$H$203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1.53</c:v>
                      </c:pt>
                      <c:pt idx="1">
                        <c:v>4.18</c:v>
                      </c:pt>
                      <c:pt idx="2">
                        <c:v>2.5</c:v>
                      </c:pt>
                      <c:pt idx="3">
                        <c:v>1.26</c:v>
                      </c:pt>
                      <c:pt idx="4">
                        <c:v>3.95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FF6-4798-83C3-FF0DF6058C32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'20.グラフデータ'!$C$204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'20.グラフデータ'!$D$202:$H$202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'20.グラフデータ'!$D$204:$H$204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1.87</c:v>
                      </c:pt>
                      <c:pt idx="1">
                        <c:v>5.31</c:v>
                      </c:pt>
                      <c:pt idx="2">
                        <c:v>2.8</c:v>
                      </c:pt>
                      <c:pt idx="3">
                        <c:v>1.5</c:v>
                      </c:pt>
                      <c:pt idx="4">
                        <c:v>4.8099999999999996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FF6-4798-83C3-FF0DF6058C32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'20.グラフデータ'!$C$223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'20.グラフデータ'!$D$222:$H$222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'20.グラフデータ'!$D$223:$H$223</c:f>
              <c:numCache>
                <c:formatCode>#,##0.00_ </c:formatCode>
                <c:ptCount val="5"/>
                <c:pt idx="0">
                  <c:v>2.23</c:v>
                </c:pt>
                <c:pt idx="1">
                  <c:v>1.94</c:v>
                </c:pt>
                <c:pt idx="2">
                  <c:v>1.8</c:v>
                </c:pt>
                <c:pt idx="3">
                  <c:v>1.75</c:v>
                </c:pt>
                <c:pt idx="4">
                  <c:v>1.98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0992-46CF-8CBE-79227D17B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'20.グラフデータ'!$C$224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'20.グラフデータ'!$D$222:$H$222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'20.グラフデータ'!$D$224:$H$224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2.5499999999999998</c:v>
                      </c:pt>
                      <c:pt idx="1">
                        <c:v>2.16</c:v>
                      </c:pt>
                      <c:pt idx="2">
                        <c:v>1.95</c:v>
                      </c:pt>
                      <c:pt idx="3">
                        <c:v>2</c:v>
                      </c:pt>
                      <c:pt idx="4">
                        <c:v>2.15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0992-46CF-8CBE-79227D17B638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'20.グラフデータ'!$C$225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'20.グラフデータ'!$D$222:$H$222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'20.グラフデータ'!$D$225:$H$225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0.87</c:v>
                      </c:pt>
                      <c:pt idx="1">
                        <c:v>1.06</c:v>
                      </c:pt>
                      <c:pt idx="2">
                        <c:v>1.1599999999999999</c:v>
                      </c:pt>
                      <c:pt idx="3">
                        <c:v>0.79</c:v>
                      </c:pt>
                      <c:pt idx="4">
                        <c:v>1.28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992-46CF-8CBE-79227D17B638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'20.グラフデータ'!$C$224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'20.グラフデータ'!$D$222:$H$222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'20.グラフデータ'!$D$224:$H$224</c:f>
              <c:numCache>
                <c:formatCode>#,##0.00_ </c:formatCode>
                <c:ptCount val="5"/>
                <c:pt idx="0">
                  <c:v>2.5499999999999998</c:v>
                </c:pt>
                <c:pt idx="1">
                  <c:v>2.16</c:v>
                </c:pt>
                <c:pt idx="2">
                  <c:v>1.95</c:v>
                </c:pt>
                <c:pt idx="3">
                  <c:v>2</c:v>
                </c:pt>
                <c:pt idx="4">
                  <c:v>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05-49B5-A358-7103CC279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'20.グラフデータ'!$C$223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'20.グラフデータ'!$D$222:$H$222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'20.グラフデータ'!$D$223:$H$223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2.23</c:v>
                      </c:pt>
                      <c:pt idx="1">
                        <c:v>1.94</c:v>
                      </c:pt>
                      <c:pt idx="2">
                        <c:v>1.8</c:v>
                      </c:pt>
                      <c:pt idx="3">
                        <c:v>1.75</c:v>
                      </c:pt>
                      <c:pt idx="4">
                        <c:v>1.98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4D05-49B5-A358-7103CC279075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'20.グラフデータ'!$C$225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'20.グラフデータ'!$D$222:$H$222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'20.グラフデータ'!$D$225:$H$225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0.87</c:v>
                      </c:pt>
                      <c:pt idx="1">
                        <c:v>1.06</c:v>
                      </c:pt>
                      <c:pt idx="2">
                        <c:v>1.1599999999999999</c:v>
                      </c:pt>
                      <c:pt idx="3">
                        <c:v>0.79</c:v>
                      </c:pt>
                      <c:pt idx="4">
                        <c:v>1.28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05-49B5-A358-7103CC279075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'20.グラフデータ'!$C$225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'20.グラフデータ'!$D$222:$H$222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'20.グラフデータ'!$D$225:$H$225</c:f>
              <c:numCache>
                <c:formatCode>#,##0.00_ </c:formatCode>
                <c:ptCount val="5"/>
                <c:pt idx="0">
                  <c:v>0.87</c:v>
                </c:pt>
                <c:pt idx="1">
                  <c:v>1.06</c:v>
                </c:pt>
                <c:pt idx="2">
                  <c:v>1.1599999999999999</c:v>
                </c:pt>
                <c:pt idx="3">
                  <c:v>0.79</c:v>
                </c:pt>
                <c:pt idx="4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2C-412B-A602-746647C0B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'20.グラフデータ'!$C$223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'20.グラフデータ'!$D$222:$H$222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'20.グラフデータ'!$D$223:$H$223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2.23</c:v>
                      </c:pt>
                      <c:pt idx="1">
                        <c:v>1.94</c:v>
                      </c:pt>
                      <c:pt idx="2">
                        <c:v>1.8</c:v>
                      </c:pt>
                      <c:pt idx="3">
                        <c:v>1.75</c:v>
                      </c:pt>
                      <c:pt idx="4">
                        <c:v>1.98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22C-412B-A602-746647C0BCC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'20.グラフデータ'!$C$224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'20.グラフデータ'!$D$222:$H$222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'20.グラフデータ'!$D$224:$H$224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2.5499999999999998</c:v>
                      </c:pt>
                      <c:pt idx="1">
                        <c:v>2.16</c:v>
                      </c:pt>
                      <c:pt idx="2">
                        <c:v>1.95</c:v>
                      </c:pt>
                      <c:pt idx="3">
                        <c:v>2</c:v>
                      </c:pt>
                      <c:pt idx="4">
                        <c:v>2.15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22C-412B-A602-746647C0BCC5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'20.グラフデータ'!$C$243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'20.グラフデータ'!$D$242:$H$242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'20.グラフデータ'!$D$243:$H$243</c:f>
              <c:numCache>
                <c:formatCode>#,##0.00_ </c:formatCode>
                <c:ptCount val="5"/>
                <c:pt idx="0">
                  <c:v>0.45</c:v>
                </c:pt>
                <c:pt idx="1">
                  <c:v>0.1</c:v>
                </c:pt>
                <c:pt idx="2">
                  <c:v>0.38</c:v>
                </c:pt>
                <c:pt idx="3">
                  <c:v>1</c:v>
                </c:pt>
                <c:pt idx="4">
                  <c:v>0.44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D8A7-45BA-B926-3F6BF8A54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'20.グラフデータ'!$C$244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'20.グラフデータ'!$D$242:$H$242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'20.グラフデータ'!$D$244:$H$244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0.25</c:v>
                      </c:pt>
                      <c:pt idx="1">
                        <c:v>0</c:v>
                      </c:pt>
                      <c:pt idx="2">
                        <c:v>0.5</c:v>
                      </c:pt>
                      <c:pt idx="3">
                        <c:v>1.1399999999999999</c:v>
                      </c:pt>
                      <c:pt idx="4">
                        <c:v>0.43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D8A7-45BA-B926-3F6BF8A543CA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'20.グラフデータ'!$C$245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'20.グラフデータ'!$D$242:$H$242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'20.グラフデータ'!$D$245:$H$245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</c:v>
                      </c:pt>
                      <c:pt idx="1">
                        <c:v>0.33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8A7-45BA-B926-3F6BF8A543CA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30000000000000004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'20.グラフデータ'!$C$244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'20.グラフデータ'!$D$242:$H$242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'20.グラフデータ'!$D$244:$H$244</c:f>
              <c:numCache>
                <c:formatCode>#,##0.00_ </c:formatCode>
                <c:ptCount val="5"/>
                <c:pt idx="0">
                  <c:v>0.25</c:v>
                </c:pt>
                <c:pt idx="1">
                  <c:v>0</c:v>
                </c:pt>
                <c:pt idx="2">
                  <c:v>0.5</c:v>
                </c:pt>
                <c:pt idx="3">
                  <c:v>1.1399999999999999</c:v>
                </c:pt>
                <c:pt idx="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41-4C46-9BE5-F6FF6F52F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'20.グラフデータ'!$C$243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'20.グラフデータ'!$D$242:$H$242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'20.グラフデータ'!$D$243:$H$243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0.45</c:v>
                      </c:pt>
                      <c:pt idx="1">
                        <c:v>0.1</c:v>
                      </c:pt>
                      <c:pt idx="2">
                        <c:v>0.38</c:v>
                      </c:pt>
                      <c:pt idx="3">
                        <c:v>1</c:v>
                      </c:pt>
                      <c:pt idx="4">
                        <c:v>0.44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141-4C46-9BE5-F6FF6F52FB50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'20.グラフデータ'!$C$245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'20.グラフデータ'!$D$242:$H$242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'20.グラフデータ'!$D$245:$H$245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</c:v>
                      </c:pt>
                      <c:pt idx="1">
                        <c:v>0.33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141-4C46-9BE5-F6FF6F52FB50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30000000000000004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'20.グラフデータ'!$C$245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'20.グラフデータ'!$D$242:$H$242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'20.グラフデータ'!$D$245:$H$245</c:f>
              <c:numCache>
                <c:formatCode>#,##0.00_ </c:formatCode>
                <c:ptCount val="5"/>
                <c:pt idx="0">
                  <c:v>1</c:v>
                </c:pt>
                <c:pt idx="1">
                  <c:v>0.33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7C-41B2-BB5B-DEF0A411E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'20.グラフデータ'!$C$243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'20.グラフデータ'!$D$242:$H$242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'20.グラフデータ'!$D$243:$H$243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0.45</c:v>
                      </c:pt>
                      <c:pt idx="1">
                        <c:v>0.1</c:v>
                      </c:pt>
                      <c:pt idx="2">
                        <c:v>0.38</c:v>
                      </c:pt>
                      <c:pt idx="3">
                        <c:v>1</c:v>
                      </c:pt>
                      <c:pt idx="4">
                        <c:v>0.44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B7C-41B2-BB5B-DEF0A411EB8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'20.グラフデータ'!$C$244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'20.グラフデータ'!$D$242:$H$242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'20.グラフデータ'!$D$244:$H$244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0.25</c:v>
                      </c:pt>
                      <c:pt idx="1">
                        <c:v>0</c:v>
                      </c:pt>
                      <c:pt idx="2">
                        <c:v>0.5</c:v>
                      </c:pt>
                      <c:pt idx="3">
                        <c:v>1.1399999999999999</c:v>
                      </c:pt>
                      <c:pt idx="4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B7C-41B2-BB5B-DEF0A411EB81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30000000000000004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33333333333332"/>
          <c:y val="8.8007017990675687E-2"/>
          <c:w val="0.78617601705045714"/>
          <c:h val="0.45088880455709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'20.グラフデータ'!$D$28:$H$28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'20.グラフデータ'!$D$30:$H$30</c:f>
              <c:numCache>
                <c:formatCode>#,##0_);[Red]\(#,##0\)</c:formatCode>
                <c:ptCount val="5"/>
                <c:pt idx="0">
                  <c:v>63</c:v>
                </c:pt>
                <c:pt idx="1">
                  <c:v>56</c:v>
                </c:pt>
                <c:pt idx="2">
                  <c:v>65</c:v>
                </c:pt>
                <c:pt idx="3">
                  <c:v>61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7F-4FCB-AEAA-A520D9A61F6C}"/>
            </c:ext>
          </c:extLst>
        </c:ser>
        <c:ser>
          <c:idx val="1"/>
          <c:order val="1"/>
          <c:tx>
            <c:strRef>
              <c:f>'20.グラフデータ'!$C$29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'20.グラフデータ'!$D$28:$H$28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'20.グラフデータ'!$D$29:$H$29</c:f>
              <c:numCache>
                <c:formatCode>#,##0_);[Red]\(#,##0\)</c:formatCode>
                <c:ptCount val="5"/>
                <c:pt idx="0">
                  <c:v>123</c:v>
                </c:pt>
                <c:pt idx="1">
                  <c:v>105</c:v>
                </c:pt>
                <c:pt idx="2">
                  <c:v>112</c:v>
                </c:pt>
                <c:pt idx="3">
                  <c:v>93</c:v>
                </c:pt>
                <c:pt idx="4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7F-4FCB-AEAA-A520D9A61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'20.グラフデータ'!$C$31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'20.グラフデータ'!$D$28:$H$28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'20.グラフデータ'!$D$31:$H$31</c:f>
              <c:numCache>
                <c:formatCode>#,##0_);[Red]\(#,##0\)</c:formatCode>
                <c:ptCount val="5"/>
                <c:pt idx="0">
                  <c:v>65</c:v>
                </c:pt>
                <c:pt idx="1">
                  <c:v>54</c:v>
                </c:pt>
                <c:pt idx="2">
                  <c:v>62</c:v>
                </c:pt>
                <c:pt idx="3">
                  <c:v>55</c:v>
                </c:pt>
                <c:pt idx="4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7F-4FCB-AEAA-A520D9A61F6C}"/>
            </c:ext>
          </c:extLst>
        </c:ser>
        <c:ser>
          <c:idx val="3"/>
          <c:order val="3"/>
          <c:tx>
            <c:strRef>
              <c:f>'20.グラフデータ'!$C$32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'20.グラフデータ'!$D$28:$H$28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'20.グラフデータ'!$D$32:$H$32</c:f>
              <c:numCache>
                <c:formatCode>#,##0_);[Red]\(#,##0\)</c:formatCode>
                <c:ptCount val="5"/>
                <c:pt idx="0">
                  <c:v>121</c:v>
                </c:pt>
                <c:pt idx="1">
                  <c:v>107</c:v>
                </c:pt>
                <c:pt idx="2">
                  <c:v>115</c:v>
                </c:pt>
                <c:pt idx="3">
                  <c:v>99</c:v>
                </c:pt>
                <c:pt idx="4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7F-4FCB-AEAA-A520D9A61F6C}"/>
            </c:ext>
          </c:extLst>
        </c:ser>
        <c:ser>
          <c:idx val="4"/>
          <c:order val="4"/>
          <c:tx>
            <c:strRef>
              <c:f>'20.グラフデータ'!$C$33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'20.グラフデータ'!$D$28:$H$28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'20.グラフデータ'!$D$33:$H$33</c:f>
              <c:numCache>
                <c:formatCode>#,##0_ </c:formatCode>
                <c:ptCount val="5"/>
                <c:pt idx="0">
                  <c:v>186</c:v>
                </c:pt>
                <c:pt idx="1">
                  <c:v>161</c:v>
                </c:pt>
                <c:pt idx="2">
                  <c:v>177</c:v>
                </c:pt>
                <c:pt idx="3">
                  <c:v>154</c:v>
                </c:pt>
                <c:pt idx="4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17F-4FCB-AEAA-A520D9A61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11330754440578648"/>
              <c:y val="5.712587813315788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4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'20.グラフデータ'!$C$263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'20.グラフデータ'!$D$262:$H$262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'20.グラフデータ'!$D$263:$H$263</c:f>
              <c:numCache>
                <c:formatCode>#,##0.00_ </c:formatCode>
                <c:ptCount val="5"/>
                <c:pt idx="0">
                  <c:v>1.3</c:v>
                </c:pt>
                <c:pt idx="1">
                  <c:v>0.75</c:v>
                </c:pt>
                <c:pt idx="2">
                  <c:v>1.33</c:v>
                </c:pt>
                <c:pt idx="3">
                  <c:v>0.73</c:v>
                </c:pt>
                <c:pt idx="4">
                  <c:v>0.64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70BB-4224-9965-0FFCD4F89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'20.グラフデータ'!$C$264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'20.グラフデータ'!$D$262:$H$262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'20.グラフデータ'!$D$264:$H$264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</c:v>
                      </c:pt>
                      <c:pt idx="1">
                        <c:v>1.5</c:v>
                      </c:pt>
                      <c:pt idx="2">
                        <c:v>1.5</c:v>
                      </c:pt>
                      <c:pt idx="3">
                        <c:v>0</c:v>
                      </c:pt>
                      <c:pt idx="4">
                        <c:v>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70BB-4224-9965-0FFCD4F8908B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'20.グラフデータ'!$C$265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'20.グラフデータ'!$D$262:$H$262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'20.グラフデータ'!$D$265:$H$265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1.37</c:v>
                      </c:pt>
                      <c:pt idx="1">
                        <c:v>0.6</c:v>
                      </c:pt>
                      <c:pt idx="2">
                        <c:v>1.32</c:v>
                      </c:pt>
                      <c:pt idx="3">
                        <c:v>0.8</c:v>
                      </c:pt>
                      <c:pt idx="4">
                        <c:v>0.38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0BB-4224-9965-0FFCD4F8908B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'20.グラフデータ'!$C$264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'20.グラフデータ'!$D$262:$H$262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'20.グラフデータ'!$D$264:$H$264</c:f>
              <c:numCache>
                <c:formatCode>#,##0.00_ </c:formatCode>
                <c:ptCount val="5"/>
                <c:pt idx="0">
                  <c:v>1</c:v>
                </c:pt>
                <c:pt idx="1">
                  <c:v>1.5</c:v>
                </c:pt>
                <c:pt idx="2">
                  <c:v>1.5</c:v>
                </c:pt>
                <c:pt idx="3">
                  <c:v>0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98-4677-8D38-25B0F0DAD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'20.グラフデータ'!$C$263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'20.グラフデータ'!$D$262:$H$262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'20.グラフデータ'!$D$263:$H$263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1.3</c:v>
                      </c:pt>
                      <c:pt idx="1">
                        <c:v>0.75</c:v>
                      </c:pt>
                      <c:pt idx="2">
                        <c:v>1.33</c:v>
                      </c:pt>
                      <c:pt idx="3">
                        <c:v>0.73</c:v>
                      </c:pt>
                      <c:pt idx="4">
                        <c:v>0.64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CE98-4677-8D38-25B0F0DADF4C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'20.グラフデータ'!$C$265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'20.グラフデータ'!$D$262:$H$262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'20.グラフデータ'!$D$265:$H$265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1.37</c:v>
                      </c:pt>
                      <c:pt idx="1">
                        <c:v>0.6</c:v>
                      </c:pt>
                      <c:pt idx="2">
                        <c:v>1.32</c:v>
                      </c:pt>
                      <c:pt idx="3">
                        <c:v>0.8</c:v>
                      </c:pt>
                      <c:pt idx="4">
                        <c:v>0.38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E98-4677-8D38-25B0F0DADF4C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'20.グラフデータ'!$C$265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'20.グラフデータ'!$D$262:$H$262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'20.グラフデータ'!$D$265:$H$265</c:f>
              <c:numCache>
                <c:formatCode>#,##0.00_ </c:formatCode>
                <c:ptCount val="5"/>
                <c:pt idx="0">
                  <c:v>1.37</c:v>
                </c:pt>
                <c:pt idx="1">
                  <c:v>0.6</c:v>
                </c:pt>
                <c:pt idx="2">
                  <c:v>1.32</c:v>
                </c:pt>
                <c:pt idx="3">
                  <c:v>0.8</c:v>
                </c:pt>
                <c:pt idx="4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3C-4258-B50E-A01E1A697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'20.グラフデータ'!$C$263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'20.グラフデータ'!$D$262:$H$262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'20.グラフデータ'!$D$263:$H$263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1.3</c:v>
                      </c:pt>
                      <c:pt idx="1">
                        <c:v>0.75</c:v>
                      </c:pt>
                      <c:pt idx="2">
                        <c:v>1.33</c:v>
                      </c:pt>
                      <c:pt idx="3">
                        <c:v>0.73</c:v>
                      </c:pt>
                      <c:pt idx="4">
                        <c:v>0.64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83C-4258-B50E-A01E1A69769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'20.グラフデータ'!$C$264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'20.グラフデータ'!$D$262:$H$262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'20.グラフデータ'!$D$264:$H$264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</c:v>
                      </c:pt>
                      <c:pt idx="1">
                        <c:v>1.5</c:v>
                      </c:pt>
                      <c:pt idx="2">
                        <c:v>1.5</c:v>
                      </c:pt>
                      <c:pt idx="3">
                        <c:v>0</c:v>
                      </c:pt>
                      <c:pt idx="4">
                        <c:v>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3C-4258-B50E-A01E1A69769D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33333333333332"/>
          <c:y val="8.8007017990675687E-2"/>
          <c:w val="0.78617601705045714"/>
          <c:h val="0.45088880455709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'20.グラフデータ'!$C$278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'20.グラフデータ'!$D$276:$H$276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'20.グラフデータ'!$D$278:$H$278</c:f>
              <c:numCache>
                <c:formatCode>#,##0_);[Red]\(#,##0\)</c:formatCode>
                <c:ptCount val="5"/>
                <c:pt idx="0">
                  <c:v>18</c:v>
                </c:pt>
                <c:pt idx="1">
                  <c:v>20</c:v>
                </c:pt>
                <c:pt idx="2">
                  <c:v>17</c:v>
                </c:pt>
                <c:pt idx="3">
                  <c:v>13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B-4624-AB27-D879E1679126}"/>
            </c:ext>
          </c:extLst>
        </c:ser>
        <c:ser>
          <c:idx val="1"/>
          <c:order val="1"/>
          <c:tx>
            <c:strRef>
              <c:f>'20.グラフデータ'!$C$277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'20.グラフデータ'!$D$276:$H$276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'20.グラフデータ'!$D$277:$H$277</c:f>
              <c:numCache>
                <c:formatCode>#,##0_);[Red]\(#,##0\)</c:formatCode>
                <c:ptCount val="5"/>
                <c:pt idx="0">
                  <c:v>156</c:v>
                </c:pt>
                <c:pt idx="1">
                  <c:v>128</c:v>
                </c:pt>
                <c:pt idx="2">
                  <c:v>130</c:v>
                </c:pt>
                <c:pt idx="3">
                  <c:v>117</c:v>
                </c:pt>
                <c:pt idx="4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B-4624-AB27-D879E1679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'20.グラフデータ'!$C$279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'20.グラフデータ'!$D$279:$H$279</c:f>
              <c:numCache>
                <c:formatCode>#,##0_);[Red]\(#,##0\)</c:formatCode>
                <c:ptCount val="5"/>
                <c:pt idx="0">
                  <c:v>153</c:v>
                </c:pt>
                <c:pt idx="1">
                  <c:v>120</c:v>
                </c:pt>
                <c:pt idx="2">
                  <c:v>118</c:v>
                </c:pt>
                <c:pt idx="3">
                  <c:v>112</c:v>
                </c:pt>
                <c:pt idx="4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FB-4624-AB27-D879E1679126}"/>
            </c:ext>
          </c:extLst>
        </c:ser>
        <c:ser>
          <c:idx val="3"/>
          <c:order val="3"/>
          <c:tx>
            <c:strRef>
              <c:f>'20.グラフデータ'!$C$280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'20.グラフデータ'!$D$280:$H$280</c:f>
              <c:numCache>
                <c:formatCode>#,##0_);[Red]\(#,##0\)</c:formatCode>
                <c:ptCount val="5"/>
                <c:pt idx="0">
                  <c:v>21</c:v>
                </c:pt>
                <c:pt idx="1">
                  <c:v>28</c:v>
                </c:pt>
                <c:pt idx="2">
                  <c:v>29</c:v>
                </c:pt>
                <c:pt idx="3">
                  <c:v>18</c:v>
                </c:pt>
                <c:pt idx="4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FB-4624-AB27-D879E1679126}"/>
            </c:ext>
          </c:extLst>
        </c:ser>
        <c:ser>
          <c:idx val="4"/>
          <c:order val="4"/>
          <c:tx>
            <c:strRef>
              <c:f>'20.グラフデータ'!$C$281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'20.グラフデータ'!$D$154:$H$154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'20.グラフデータ'!$D$281:$H$281</c:f>
              <c:numCache>
                <c:formatCode>#,##0_ </c:formatCode>
                <c:ptCount val="5"/>
                <c:pt idx="0">
                  <c:v>174</c:v>
                </c:pt>
                <c:pt idx="1">
                  <c:v>148</c:v>
                </c:pt>
                <c:pt idx="2">
                  <c:v>147</c:v>
                </c:pt>
                <c:pt idx="3">
                  <c:v>130</c:v>
                </c:pt>
                <c:pt idx="4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DFB-4624-AB27-D879E1679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11330754440578648"/>
              <c:y val="5.712587813315788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4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975600272188193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'20.グラフデータ'!$C$285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'20.グラフデータ'!$D$284:$H$284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'20.グラフデータ'!$D$285:$H$285</c:f>
              <c:numCache>
                <c:formatCode>#,##0.00_ </c:formatCode>
                <c:ptCount val="5"/>
                <c:pt idx="0">
                  <c:v>1.85</c:v>
                </c:pt>
                <c:pt idx="1">
                  <c:v>1.64</c:v>
                </c:pt>
                <c:pt idx="2">
                  <c:v>1.67</c:v>
                </c:pt>
                <c:pt idx="3">
                  <c:v>1.43</c:v>
                </c:pt>
                <c:pt idx="4">
                  <c:v>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51-4965-BA5F-47BE22CEC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975600272188193"/>
        </c:manualLayout>
      </c:layout>
      <c:lineChart>
        <c:grouping val="standard"/>
        <c:varyColors val="0"/>
        <c:ser>
          <c:idx val="1"/>
          <c:order val="0"/>
          <c:tx>
            <c:strRef>
              <c:f>'20.グラフデータ'!$C$286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'20.グラフデータ'!$D$284:$H$284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'20.グラフデータ'!$D$286:$H$286</c:f>
              <c:numCache>
                <c:formatCode>#,##0.00_ </c:formatCode>
                <c:ptCount val="5"/>
                <c:pt idx="0">
                  <c:v>1.9</c:v>
                </c:pt>
                <c:pt idx="1">
                  <c:v>1.64</c:v>
                </c:pt>
                <c:pt idx="2">
                  <c:v>1.69</c:v>
                </c:pt>
                <c:pt idx="3">
                  <c:v>1.5</c:v>
                </c:pt>
                <c:pt idx="4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D6-490E-9FD3-E200C0961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975600272188193"/>
        </c:manualLayout>
      </c:layout>
      <c:lineChart>
        <c:grouping val="standard"/>
        <c:varyColors val="0"/>
        <c:ser>
          <c:idx val="2"/>
          <c:order val="0"/>
          <c:tx>
            <c:strRef>
              <c:f>'20.グラフデータ'!$C$287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'20.グラフデータ'!$D$284:$H$284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'20.グラフデータ'!$D$287:$H$287</c:f>
              <c:numCache>
                <c:formatCode>#,##0.00_ </c:formatCode>
                <c:ptCount val="5"/>
                <c:pt idx="0">
                  <c:v>1.5</c:v>
                </c:pt>
                <c:pt idx="1">
                  <c:v>1.67</c:v>
                </c:pt>
                <c:pt idx="2">
                  <c:v>1.55</c:v>
                </c:pt>
                <c:pt idx="3">
                  <c:v>1</c:v>
                </c:pt>
                <c:pt idx="4">
                  <c:v>1.85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E-4951-9D5C-3308377AC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'20.グラフデータ'!$C$298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'20.グラフデータ'!$D$296:$H$296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'20.グラフデータ'!$D$298:$H$298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34-433E-856D-7D05E7C15DFD}"/>
            </c:ext>
          </c:extLst>
        </c:ser>
        <c:ser>
          <c:idx val="1"/>
          <c:order val="1"/>
          <c:tx>
            <c:strRef>
              <c:f>'20.グラフデータ'!$C$297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'20.グラフデータ'!$D$296:$H$296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'20.グラフデータ'!$D$297:$H$297</c:f>
              <c:numCache>
                <c:formatCode>General</c:formatCode>
                <c:ptCount val="5"/>
                <c:pt idx="0">
                  <c:v>16</c:v>
                </c:pt>
                <c:pt idx="1">
                  <c:v>21</c:v>
                </c:pt>
                <c:pt idx="2">
                  <c:v>12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34-433E-856D-7D05E7C15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'20.グラフデータ'!$C$299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'20.グラフデータ'!$D$296:$H$296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'20.グラフデータ'!$D$299:$H$299</c:f>
              <c:numCache>
                <c:formatCode>General</c:formatCode>
                <c:ptCount val="5"/>
                <c:pt idx="0">
                  <c:v>18</c:v>
                </c:pt>
                <c:pt idx="1">
                  <c:v>17</c:v>
                </c:pt>
                <c:pt idx="2">
                  <c:v>15</c:v>
                </c:pt>
                <c:pt idx="3">
                  <c:v>14</c:v>
                </c:pt>
                <c:pt idx="4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34-433E-856D-7D05E7C15DFD}"/>
            </c:ext>
          </c:extLst>
        </c:ser>
        <c:ser>
          <c:idx val="3"/>
          <c:order val="3"/>
          <c:tx>
            <c:strRef>
              <c:f>'20.グラフデータ'!$C$300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'20.グラフデータ'!$D$296:$H$296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'20.グラフデータ'!$D$300:$H$300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34-433E-856D-7D05E7C15DFD}"/>
            </c:ext>
          </c:extLst>
        </c:ser>
        <c:ser>
          <c:idx val="4"/>
          <c:order val="4"/>
          <c:tx>
            <c:strRef>
              <c:f>'20.グラフデータ'!$C$301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'20.グラフデータ'!$D$296:$H$296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'20.グラフデータ'!$D$301:$H$301</c:f>
              <c:numCache>
                <c:formatCode>#,##0_ </c:formatCode>
                <c:ptCount val="5"/>
                <c:pt idx="0">
                  <c:v>18</c:v>
                </c:pt>
                <c:pt idx="1">
                  <c:v>22</c:v>
                </c:pt>
                <c:pt idx="2">
                  <c:v>16</c:v>
                </c:pt>
                <c:pt idx="3">
                  <c:v>15</c:v>
                </c:pt>
                <c:pt idx="4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34-433E-856D-7D05E7C15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'20.グラフデータ'!$C$318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'20.グラフデータ'!$D$316:$H$316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'20.グラフデータ'!$D$318:$H$318</c:f>
              <c:numCache>
                <c:formatCode>General</c:formatCode>
                <c:ptCount val="5"/>
                <c:pt idx="0">
                  <c:v>5</c:v>
                </c:pt>
                <c:pt idx="1">
                  <c:v>12</c:v>
                </c:pt>
                <c:pt idx="2">
                  <c:v>2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A7-4231-B806-461DAC7624ED}"/>
            </c:ext>
          </c:extLst>
        </c:ser>
        <c:ser>
          <c:idx val="0"/>
          <c:order val="1"/>
          <c:tx>
            <c:strRef>
              <c:f>'20.グラフデータ'!$C$317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'20.グラフデータ'!$D$316:$H$316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'20.グラフデータ'!$D$317:$H$317</c:f>
              <c:numCache>
                <c:formatCode>General</c:formatCode>
                <c:ptCount val="5"/>
                <c:pt idx="0">
                  <c:v>12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A7-4231-B806-461DAC762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'20.グラフデータ'!$C$319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'20.グラフデータ'!$D$316:$H$316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'20.グラフデータ'!$D$319:$H$319</c:f>
              <c:numCache>
                <c:formatCode>General</c:formatCode>
                <c:ptCount val="5"/>
                <c:pt idx="0">
                  <c:v>5</c:v>
                </c:pt>
                <c:pt idx="1">
                  <c:v>13</c:v>
                </c:pt>
                <c:pt idx="2">
                  <c:v>5</c:v>
                </c:pt>
                <c:pt idx="3">
                  <c:v>2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A7-4231-B806-461DAC7624ED}"/>
            </c:ext>
          </c:extLst>
        </c:ser>
        <c:ser>
          <c:idx val="3"/>
          <c:order val="3"/>
          <c:tx>
            <c:strRef>
              <c:f>'20.グラフデータ'!$C$320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'20.グラフデータ'!$D$316:$H$316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'20.グラフデータ'!$D$320:$H$320</c:f>
              <c:numCache>
                <c:formatCode>General</c:formatCode>
                <c:ptCount val="5"/>
                <c:pt idx="0">
                  <c:v>12</c:v>
                </c:pt>
                <c:pt idx="1">
                  <c:v>16</c:v>
                </c:pt>
                <c:pt idx="2">
                  <c:v>11</c:v>
                </c:pt>
                <c:pt idx="3">
                  <c:v>9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A7-4231-B806-461DAC7624ED}"/>
            </c:ext>
          </c:extLst>
        </c:ser>
        <c:ser>
          <c:idx val="4"/>
          <c:order val="4"/>
          <c:tx>
            <c:strRef>
              <c:f>'20.グラフデータ'!$C$321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'20.グラフデータ'!$D$316:$H$316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'20.グラフデータ'!$D$321:$H$321</c:f>
              <c:numCache>
                <c:formatCode>#,##0_ </c:formatCode>
                <c:ptCount val="5"/>
                <c:pt idx="0">
                  <c:v>17</c:v>
                </c:pt>
                <c:pt idx="1">
                  <c:v>29</c:v>
                </c:pt>
                <c:pt idx="2">
                  <c:v>16</c:v>
                </c:pt>
                <c:pt idx="3">
                  <c:v>11</c:v>
                </c:pt>
                <c:pt idx="4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A7-4231-B806-461DAC762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6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'20.グラフデータ'!$C$338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'20.グラフデータ'!$D$336:$H$336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'20.グラフデータ'!$D$338:$H$338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B-44F6-A50A-C566E681E2D1}"/>
            </c:ext>
          </c:extLst>
        </c:ser>
        <c:ser>
          <c:idx val="0"/>
          <c:order val="1"/>
          <c:tx>
            <c:strRef>
              <c:f>'20.グラフデータ'!$C$337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'20.グラフデータ'!$D$336:$H$336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'20.グラフデータ'!$D$337:$H$337</c:f>
              <c:numCache>
                <c:formatCode>General</c:formatCode>
                <c:ptCount val="5"/>
                <c:pt idx="0">
                  <c:v>31</c:v>
                </c:pt>
                <c:pt idx="1">
                  <c:v>34</c:v>
                </c:pt>
                <c:pt idx="2">
                  <c:v>44</c:v>
                </c:pt>
                <c:pt idx="3">
                  <c:v>27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8B-44F6-A50A-C566E681E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'20.グラフデータ'!$C$339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'20.グラフデータ'!$D$336:$H$336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'20.グラフデータ'!$D$339:$H$339</c:f>
              <c:numCache>
                <c:formatCode>General</c:formatCode>
                <c:ptCount val="5"/>
                <c:pt idx="0">
                  <c:v>32</c:v>
                </c:pt>
                <c:pt idx="1">
                  <c:v>36</c:v>
                </c:pt>
                <c:pt idx="2">
                  <c:v>44</c:v>
                </c:pt>
                <c:pt idx="3">
                  <c:v>24</c:v>
                </c:pt>
                <c:pt idx="4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8B-44F6-A50A-C566E681E2D1}"/>
            </c:ext>
          </c:extLst>
        </c:ser>
        <c:ser>
          <c:idx val="3"/>
          <c:order val="3"/>
          <c:tx>
            <c:strRef>
              <c:f>'20.グラフデータ'!$C$340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'20.グラフデータ'!$D$336:$H$336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'20.グラフデータ'!$D$340:$H$340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8B-44F6-A50A-C566E681E2D1}"/>
            </c:ext>
          </c:extLst>
        </c:ser>
        <c:ser>
          <c:idx val="4"/>
          <c:order val="4"/>
          <c:tx>
            <c:strRef>
              <c:f>'20.グラフデータ'!$C$341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'20.グラフデータ'!$D$336:$H$336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'20.グラフデータ'!$D$341:$H$341</c:f>
              <c:numCache>
                <c:formatCode>#,##0_ </c:formatCode>
                <c:ptCount val="5"/>
                <c:pt idx="0">
                  <c:v>34</c:v>
                </c:pt>
                <c:pt idx="1">
                  <c:v>38</c:v>
                </c:pt>
                <c:pt idx="2">
                  <c:v>45</c:v>
                </c:pt>
                <c:pt idx="3">
                  <c:v>28</c:v>
                </c:pt>
                <c:pt idx="4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8B-44F6-A50A-C566E681E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1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'20.グラフデータ'!$C$37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'20.グラフデータ'!$D$36:$H$36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'20.グラフデータ'!$D$37:$H$37</c:f>
              <c:numCache>
                <c:formatCode>#,##0.00_ </c:formatCode>
                <c:ptCount val="5"/>
                <c:pt idx="0">
                  <c:v>1.36</c:v>
                </c:pt>
                <c:pt idx="1">
                  <c:v>1.2</c:v>
                </c:pt>
                <c:pt idx="2">
                  <c:v>1.39</c:v>
                </c:pt>
                <c:pt idx="3">
                  <c:v>1.21</c:v>
                </c:pt>
                <c:pt idx="4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36-472C-B7FE-9D5E6D235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'20.グラフデータ'!$C$358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'20.グラフデータ'!$D$356:$H$356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'20.グラフデータ'!$D$358:$H$358</c:f>
              <c:numCache>
                <c:formatCode>General</c:formatCode>
                <c:ptCount val="5"/>
                <c:pt idx="0">
                  <c:v>8</c:v>
                </c:pt>
                <c:pt idx="1">
                  <c:v>3</c:v>
                </c:pt>
                <c:pt idx="2">
                  <c:v>10</c:v>
                </c:pt>
                <c:pt idx="3">
                  <c:v>7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63-47EF-925D-F9324389F6E5}"/>
            </c:ext>
          </c:extLst>
        </c:ser>
        <c:ser>
          <c:idx val="1"/>
          <c:order val="1"/>
          <c:tx>
            <c:strRef>
              <c:f>'20.グラフデータ'!$C$357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'20.グラフデータ'!$D$356:$H$356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'20.グラフデータ'!$D$357:$H$357</c:f>
              <c:numCache>
                <c:formatCode>General</c:formatCode>
                <c:ptCount val="5"/>
                <c:pt idx="0">
                  <c:v>97</c:v>
                </c:pt>
                <c:pt idx="1">
                  <c:v>56</c:v>
                </c:pt>
                <c:pt idx="2">
                  <c:v>60</c:v>
                </c:pt>
                <c:pt idx="3">
                  <c:v>69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63-47EF-925D-F9324389F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'20.グラフデータ'!$C$359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'20.グラフデータ'!$D$356:$H$356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'20.グラフデータ'!$D$359:$H$359</c:f>
              <c:numCache>
                <c:formatCode>General</c:formatCode>
                <c:ptCount val="5"/>
                <c:pt idx="0">
                  <c:v>98</c:v>
                </c:pt>
                <c:pt idx="1">
                  <c:v>54</c:v>
                </c:pt>
                <c:pt idx="2">
                  <c:v>54</c:v>
                </c:pt>
                <c:pt idx="3">
                  <c:v>72</c:v>
                </c:pt>
                <c:pt idx="4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63-47EF-925D-F9324389F6E5}"/>
            </c:ext>
          </c:extLst>
        </c:ser>
        <c:ser>
          <c:idx val="3"/>
          <c:order val="3"/>
          <c:tx>
            <c:strRef>
              <c:f>'20.グラフデータ'!$C$360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'20.グラフデータ'!$D$356:$H$356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'20.グラフデータ'!$D$360:$H$360</c:f>
              <c:numCache>
                <c:formatCode>General</c:formatCode>
                <c:ptCount val="5"/>
                <c:pt idx="0">
                  <c:v>7</c:v>
                </c:pt>
                <c:pt idx="1">
                  <c:v>5</c:v>
                </c:pt>
                <c:pt idx="2">
                  <c:v>16</c:v>
                </c:pt>
                <c:pt idx="3">
                  <c:v>4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63-47EF-925D-F9324389F6E5}"/>
            </c:ext>
          </c:extLst>
        </c:ser>
        <c:ser>
          <c:idx val="4"/>
          <c:order val="4"/>
          <c:tx>
            <c:strRef>
              <c:f>'20.グラフデータ'!$C$361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'20.グラフデータ'!$D$356:$H$356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'20.グラフデータ'!$D$361:$H$361</c:f>
              <c:numCache>
                <c:formatCode>#,##0_ </c:formatCode>
                <c:ptCount val="5"/>
                <c:pt idx="0">
                  <c:v>105</c:v>
                </c:pt>
                <c:pt idx="1">
                  <c:v>59</c:v>
                </c:pt>
                <c:pt idx="2">
                  <c:v>70</c:v>
                </c:pt>
                <c:pt idx="3">
                  <c:v>76</c:v>
                </c:pt>
                <c:pt idx="4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63-47EF-925D-F9324389F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1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25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'20.グラフデータ'!$C$305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'20.グラフデータ'!$D$304:$H$304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'20.グラフデータ'!$D$305:$H$305</c:f>
              <c:numCache>
                <c:formatCode>#,##0.00_ </c:formatCode>
                <c:ptCount val="5"/>
                <c:pt idx="0">
                  <c:v>1.2</c:v>
                </c:pt>
                <c:pt idx="1">
                  <c:v>1.57</c:v>
                </c:pt>
                <c:pt idx="2">
                  <c:v>1.1399999999999999</c:v>
                </c:pt>
                <c:pt idx="3">
                  <c:v>1.07</c:v>
                </c:pt>
                <c:pt idx="4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45-42E3-837C-D93FCAA7A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'20.グラフデータ'!$C$306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'20.グラフデータ'!$D$304:$H$304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'20.グラフデータ'!$D$306:$H$306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1.23</c:v>
                      </c:pt>
                      <c:pt idx="1">
                        <c:v>1.75</c:v>
                      </c:pt>
                      <c:pt idx="2">
                        <c:v>1</c:v>
                      </c:pt>
                      <c:pt idx="3">
                        <c:v>0.92</c:v>
                      </c:pt>
                      <c:pt idx="4">
                        <c:v>1.27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545-42E3-837C-D93FCAA7ADE2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'20.グラフデータ'!$C$307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'20.グラフデータ'!$D$304:$H$304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'20.グラフデータ'!$D$307:$H$307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</c:v>
                      </c:pt>
                      <c:pt idx="1">
                        <c:v>0.5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545-42E3-837C-D93FCAA7ADE2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'20.グラフデータ'!$C$306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'20.グラフデータ'!$D$304:$H$304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'20.グラフデータ'!$D$306:$H$306</c:f>
              <c:numCache>
                <c:formatCode>#,##0.00_ </c:formatCode>
                <c:ptCount val="5"/>
                <c:pt idx="0">
                  <c:v>1.23</c:v>
                </c:pt>
                <c:pt idx="1">
                  <c:v>1.75</c:v>
                </c:pt>
                <c:pt idx="2">
                  <c:v>1</c:v>
                </c:pt>
                <c:pt idx="3">
                  <c:v>0.92</c:v>
                </c:pt>
                <c:pt idx="4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B8-4776-9BBB-2621BD6E4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'20.グラフデータ'!$C$305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'20.グラフデータ'!$D$304:$H$304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'20.グラフデータ'!$D$305:$H$305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1.2</c:v>
                      </c:pt>
                      <c:pt idx="1">
                        <c:v>1.57</c:v>
                      </c:pt>
                      <c:pt idx="2">
                        <c:v>1.1399999999999999</c:v>
                      </c:pt>
                      <c:pt idx="3">
                        <c:v>1.07</c:v>
                      </c:pt>
                      <c:pt idx="4">
                        <c:v>1.38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9B8-4776-9BBB-2621BD6E48E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'20.グラフデータ'!$C$307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'20.グラフデータ'!$D$304:$H$304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'20.グラフデータ'!$D$307:$H$307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</c:v>
                      </c:pt>
                      <c:pt idx="1">
                        <c:v>0.5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9B8-4776-9BBB-2621BD6E48EE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'20.グラフデータ'!$C$307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'20.グラフデータ'!$D$304:$H$304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'20.グラフデータ'!$D$307:$H$307</c:f>
              <c:numCache>
                <c:formatCode>#,##0.00_ </c:formatCode>
                <c:ptCount val="5"/>
                <c:pt idx="0">
                  <c:v>1</c:v>
                </c:pt>
                <c:pt idx="1">
                  <c:v>0.5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9F-4614-A08C-BA4EFC633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'20.グラフデータ'!$C$305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'20.グラフデータ'!$D$304:$H$304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'20.グラフデータ'!$D$305:$H$305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1.2</c:v>
                      </c:pt>
                      <c:pt idx="1">
                        <c:v>1.57</c:v>
                      </c:pt>
                      <c:pt idx="2">
                        <c:v>1.1399999999999999</c:v>
                      </c:pt>
                      <c:pt idx="3">
                        <c:v>1.07</c:v>
                      </c:pt>
                      <c:pt idx="4">
                        <c:v>1.38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869F-4614-A08C-BA4EFC6334E9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'20.グラフデータ'!$C$306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'20.グラフデータ'!$D$304:$H$304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'20.グラフデータ'!$D$306:$H$306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1.23</c:v>
                      </c:pt>
                      <c:pt idx="1">
                        <c:v>1.75</c:v>
                      </c:pt>
                      <c:pt idx="2">
                        <c:v>1</c:v>
                      </c:pt>
                      <c:pt idx="3">
                        <c:v>0.92</c:v>
                      </c:pt>
                      <c:pt idx="4">
                        <c:v>1.27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69F-4614-A08C-BA4EFC6334E9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3333333333333337"/>
          <c:h val="8.5710214490841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'20.グラフデータ'!$C$325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'20.グラフデータ'!$D$324:$H$324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'20.グラフデータ'!$D$325:$H$325</c:f>
              <c:numCache>
                <c:formatCode>#,##0.00_ </c:formatCode>
                <c:ptCount val="5"/>
                <c:pt idx="0">
                  <c:v>0.56999999999999995</c:v>
                </c:pt>
                <c:pt idx="1">
                  <c:v>1.04</c:v>
                </c:pt>
                <c:pt idx="2">
                  <c:v>0.62</c:v>
                </c:pt>
                <c:pt idx="3">
                  <c:v>0.42</c:v>
                </c:pt>
                <c:pt idx="4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A8-442C-973F-2D104EB20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'20.グラフデータ'!$C$326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'20.グラフデータ'!$D$324:$H$324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'20.グラフデータ'!$D$326:$H$326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0.46</c:v>
                      </c:pt>
                      <c:pt idx="1">
                        <c:v>0.71</c:v>
                      </c:pt>
                      <c:pt idx="2">
                        <c:v>0.64</c:v>
                      </c:pt>
                      <c:pt idx="3">
                        <c:v>0.45</c:v>
                      </c:pt>
                      <c:pt idx="4">
                        <c:v>0.9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41A8-442C-973F-2D104EB2025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'20.グラフデータ'!$C$327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'20.グラフデータ'!$D$324:$H$324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'20.グラフデータ'!$D$327:$H$327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1.25</c:v>
                      </c:pt>
                      <c:pt idx="1">
                        <c:v>3</c:v>
                      </c:pt>
                      <c:pt idx="2">
                        <c:v>0.5</c:v>
                      </c:pt>
                      <c:pt idx="3">
                        <c:v>0.25</c:v>
                      </c:pt>
                      <c:pt idx="4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1A8-442C-973F-2D104EB20253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9999999999999991"/>
          <c:h val="9.55230496453900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'20.グラフデータ'!$C$326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'20.グラフデータ'!$D$324:$H$324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'20.グラフデータ'!$D$326:$H$326</c:f>
              <c:numCache>
                <c:formatCode>#,##0.00_ </c:formatCode>
                <c:ptCount val="5"/>
                <c:pt idx="0">
                  <c:v>0.46</c:v>
                </c:pt>
                <c:pt idx="1">
                  <c:v>0.71</c:v>
                </c:pt>
                <c:pt idx="2">
                  <c:v>0.64</c:v>
                </c:pt>
                <c:pt idx="3">
                  <c:v>0.45</c:v>
                </c:pt>
                <c:pt idx="4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9A-4248-BC17-EA71B47E6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'20.グラフデータ'!$C$325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'20.グラフデータ'!$D$324:$H$324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'20.グラフデータ'!$D$325:$H$325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0.56999999999999995</c:v>
                      </c:pt>
                      <c:pt idx="1">
                        <c:v>1.04</c:v>
                      </c:pt>
                      <c:pt idx="2">
                        <c:v>0.62</c:v>
                      </c:pt>
                      <c:pt idx="3">
                        <c:v>0.42</c:v>
                      </c:pt>
                      <c:pt idx="4">
                        <c:v>0.92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99A-4248-BC17-EA71B47E6D15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'20.グラフデータ'!$C$327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'20.グラフデータ'!$D$324:$H$324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'20.グラフデータ'!$D$327:$H$327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1.25</c:v>
                      </c:pt>
                      <c:pt idx="1">
                        <c:v>3</c:v>
                      </c:pt>
                      <c:pt idx="2">
                        <c:v>0.5</c:v>
                      </c:pt>
                      <c:pt idx="3">
                        <c:v>0.25</c:v>
                      </c:pt>
                      <c:pt idx="4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99A-4248-BC17-EA71B47E6D15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955602990979384"/>
          <c:y val="1.3762544537891585E-2"/>
          <c:w val="0.82622256919233006"/>
          <c:h val="0.19230805021744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'20.グラフデータ'!$C$327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'20.グラフデータ'!$D$324:$H$324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'20.グラフデータ'!$D$327:$H$327</c:f>
              <c:numCache>
                <c:formatCode>#,##0.00_ </c:formatCode>
                <c:ptCount val="5"/>
                <c:pt idx="0">
                  <c:v>1.25</c:v>
                </c:pt>
                <c:pt idx="1">
                  <c:v>3</c:v>
                </c:pt>
                <c:pt idx="2">
                  <c:v>0.5</c:v>
                </c:pt>
                <c:pt idx="3">
                  <c:v>0.25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FE-4571-B2E8-3BF35F7A4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'20.グラフデータ'!$C$325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'20.グラフデータ'!$D$324:$H$324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'20.グラフデータ'!$D$325:$H$325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0.56999999999999995</c:v>
                      </c:pt>
                      <c:pt idx="1">
                        <c:v>1.04</c:v>
                      </c:pt>
                      <c:pt idx="2">
                        <c:v>0.62</c:v>
                      </c:pt>
                      <c:pt idx="3">
                        <c:v>0.42</c:v>
                      </c:pt>
                      <c:pt idx="4">
                        <c:v>0.92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F3FE-4571-B2E8-3BF35F7A42EF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'20.グラフデータ'!$C$326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'20.グラフデータ'!$D$324:$H$324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'20.グラフデータ'!$D$326:$H$326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0.46</c:v>
                      </c:pt>
                      <c:pt idx="1">
                        <c:v>0.71</c:v>
                      </c:pt>
                      <c:pt idx="2">
                        <c:v>0.64</c:v>
                      </c:pt>
                      <c:pt idx="3">
                        <c:v>0.45</c:v>
                      </c:pt>
                      <c:pt idx="4">
                        <c:v>0.9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3FE-4571-B2E8-3BF35F7A42EF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9999990490310089"/>
          <c:h val="9.55230496453900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'20.グラフデータ'!$C$345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'20.グラフデータ'!$D$344:$H$344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'20.グラフデータ'!$D$345:$H$345</c:f>
              <c:numCache>
                <c:formatCode>#,##0.00_ </c:formatCode>
                <c:ptCount val="5"/>
                <c:pt idx="0">
                  <c:v>1.89</c:v>
                </c:pt>
                <c:pt idx="1">
                  <c:v>2.11</c:v>
                </c:pt>
                <c:pt idx="2">
                  <c:v>2.37</c:v>
                </c:pt>
                <c:pt idx="3">
                  <c:v>1.47</c:v>
                </c:pt>
                <c:pt idx="4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37-4806-AAAA-BFAA4005C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'20.グラフデータ'!$C$346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'20.グラフデータ'!$D$344:$H$344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'20.グラフデータ'!$D$346:$H$346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1.94</c:v>
                      </c:pt>
                      <c:pt idx="1">
                        <c:v>2.13</c:v>
                      </c:pt>
                      <c:pt idx="2">
                        <c:v>2.59</c:v>
                      </c:pt>
                      <c:pt idx="3">
                        <c:v>1.59</c:v>
                      </c:pt>
                      <c:pt idx="4">
                        <c:v>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237-4806-AAAA-BFAA4005C012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'20.グラフデータ'!$C$347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'20.グラフデータ'!$D$344:$H$344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'20.グラフデータ'!$D$347:$H$347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</c:v>
                      </c:pt>
                      <c:pt idx="1">
                        <c:v>2</c:v>
                      </c:pt>
                      <c:pt idx="2">
                        <c:v>0.5</c:v>
                      </c:pt>
                      <c:pt idx="3">
                        <c:v>0.5</c:v>
                      </c:pt>
                      <c:pt idx="4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237-4806-AAAA-BFAA4005C012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6666703062132533"/>
          <c:h val="8.4893925889775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'20.グラフデータ'!$C$346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'20.グラフデータ'!$D$344:$H$344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'20.グラフデータ'!$D$346:$H$346</c:f>
              <c:numCache>
                <c:formatCode>#,##0.00_ </c:formatCode>
                <c:ptCount val="5"/>
                <c:pt idx="0">
                  <c:v>1.94</c:v>
                </c:pt>
                <c:pt idx="1">
                  <c:v>2.13</c:v>
                </c:pt>
                <c:pt idx="2">
                  <c:v>2.59</c:v>
                </c:pt>
                <c:pt idx="3">
                  <c:v>1.59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E9-4AF9-928F-58E431EFC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'20.グラフデータ'!$C$345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'20.グラフデータ'!$D$344:$H$344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'20.グラフデータ'!$D$345:$H$345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1.89</c:v>
                      </c:pt>
                      <c:pt idx="1">
                        <c:v>2.11</c:v>
                      </c:pt>
                      <c:pt idx="2">
                        <c:v>2.37</c:v>
                      </c:pt>
                      <c:pt idx="3">
                        <c:v>1.47</c:v>
                      </c:pt>
                      <c:pt idx="4">
                        <c:v>1.89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1E9-4AF9-928F-58E431EFC86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'20.グラフデータ'!$C$347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'20.グラフデータ'!$D$344:$H$344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'20.グラフデータ'!$D$347:$H$347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1.5</c:v>
                      </c:pt>
                      <c:pt idx="1">
                        <c:v>2</c:v>
                      </c:pt>
                      <c:pt idx="2">
                        <c:v>0.5</c:v>
                      </c:pt>
                      <c:pt idx="3">
                        <c:v>0.5</c:v>
                      </c:pt>
                      <c:pt idx="4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1E9-4AF9-928F-58E431EFC863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6666703062132533"/>
          <c:h val="8.4893925889775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'20.グラフデータ'!$C$347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'20.グラフデータ'!$D$344:$H$344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'20.グラフデータ'!$D$347:$H$347</c:f>
              <c:numCache>
                <c:formatCode>#,##0.00_ </c:formatCode>
                <c:ptCount val="5"/>
                <c:pt idx="0">
                  <c:v>1.5</c:v>
                </c:pt>
                <c:pt idx="1">
                  <c:v>2</c:v>
                </c:pt>
                <c:pt idx="2">
                  <c:v>0.5</c:v>
                </c:pt>
                <c:pt idx="3">
                  <c:v>0.5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73-4AC1-A80A-6DD4BF25C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'20.グラフデータ'!$C$345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'20.グラフデータ'!$D$344:$H$344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'20.グラフデータ'!$D$345:$H$345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1.89</c:v>
                      </c:pt>
                      <c:pt idx="1">
                        <c:v>2.11</c:v>
                      </c:pt>
                      <c:pt idx="2">
                        <c:v>2.37</c:v>
                      </c:pt>
                      <c:pt idx="3">
                        <c:v>1.47</c:v>
                      </c:pt>
                      <c:pt idx="4">
                        <c:v>1.89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273-4AC1-A80A-6DD4BF25C3C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'20.グラフデータ'!$C$346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'20.グラフデータ'!$D$344:$H$344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'20.グラフデータ'!$D$346:$H$346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1.94</c:v>
                      </c:pt>
                      <c:pt idx="1">
                        <c:v>2.13</c:v>
                      </c:pt>
                      <c:pt idx="2">
                        <c:v>2.59</c:v>
                      </c:pt>
                      <c:pt idx="3">
                        <c:v>1.59</c:v>
                      </c:pt>
                      <c:pt idx="4">
                        <c:v>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273-4AC1-A80A-6DD4BF25C3C3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6666703062132533"/>
          <c:h val="8.4893925889775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1"/>
          <c:order val="0"/>
          <c:tx>
            <c:strRef>
              <c:f>'20.グラフデータ'!$C$38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'20.グラフデータ'!$D$36:$H$36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'20.グラフデータ'!$D$38:$H$38</c:f>
              <c:numCache>
                <c:formatCode>#,##0.00_ </c:formatCode>
                <c:ptCount val="5"/>
                <c:pt idx="0">
                  <c:v>1.19</c:v>
                </c:pt>
                <c:pt idx="1">
                  <c:v>1.05</c:v>
                </c:pt>
                <c:pt idx="2">
                  <c:v>1.22</c:v>
                </c:pt>
                <c:pt idx="3">
                  <c:v>1.02</c:v>
                </c:pt>
                <c:pt idx="4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4C-4ADE-A683-DC07CB0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0"/>
          <c:order val="0"/>
          <c:tx>
            <c:strRef>
              <c:f>'20.グラフデータ'!$C$365</c:f>
              <c:strCache>
                <c:ptCount val="1"/>
                <c:pt idx="0">
                  <c:v>全体(A=D/E)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'20.グラフデータ'!$D$364:$H$364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'20.グラフデータ'!$D$365:$H$365</c:f>
              <c:numCache>
                <c:formatCode>#,##0.00_ </c:formatCode>
                <c:ptCount val="5"/>
                <c:pt idx="0">
                  <c:v>3.39</c:v>
                </c:pt>
                <c:pt idx="1">
                  <c:v>1.97</c:v>
                </c:pt>
                <c:pt idx="2">
                  <c:v>2.41</c:v>
                </c:pt>
                <c:pt idx="3">
                  <c:v>2.38</c:v>
                </c:pt>
                <c:pt idx="4">
                  <c:v>2.31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2F03-46EA-BBA6-58AB85204F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'20.グラフデータ'!$C$366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'20.グラフデータ'!$D$364:$H$364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'20.グラフデータ'!$D$366:$H$366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3.59</c:v>
                      </c:pt>
                      <c:pt idx="1">
                        <c:v>2.15</c:v>
                      </c:pt>
                      <c:pt idx="2">
                        <c:v>2.31</c:v>
                      </c:pt>
                      <c:pt idx="3">
                        <c:v>2.56</c:v>
                      </c:pt>
                      <c:pt idx="4">
                        <c:v>2.2200000000000002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F03-46EA-BBA6-58AB85204F6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'20.グラフデータ'!$C$367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'20.グラフデータ'!$D$364:$H$364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'20.グラフデータ'!$D$367:$H$367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</c:v>
                      </c:pt>
                      <c:pt idx="1">
                        <c:v>0.75</c:v>
                      </c:pt>
                      <c:pt idx="2">
                        <c:v>3.33</c:v>
                      </c:pt>
                      <c:pt idx="3">
                        <c:v>1.4</c:v>
                      </c:pt>
                      <c:pt idx="4">
                        <c:v>2.8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F03-46EA-BBA6-58AB85204F63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6666703062132533"/>
          <c:h val="8.4893925889775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1"/>
          <c:order val="1"/>
          <c:tx>
            <c:strRef>
              <c:f>'20.グラフデータ'!$C$366</c:f>
              <c:strCache>
                <c:ptCount val="1"/>
                <c:pt idx="0">
                  <c:v>男性(B=F/H)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'20.グラフデータ'!$D$364:$H$364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'20.グラフデータ'!$D$366:$H$366</c:f>
              <c:numCache>
                <c:formatCode>#,##0.00_ </c:formatCode>
                <c:ptCount val="5"/>
                <c:pt idx="0">
                  <c:v>3.59</c:v>
                </c:pt>
                <c:pt idx="1">
                  <c:v>2.15</c:v>
                </c:pt>
                <c:pt idx="2">
                  <c:v>2.31</c:v>
                </c:pt>
                <c:pt idx="3">
                  <c:v>2.56</c:v>
                </c:pt>
                <c:pt idx="4">
                  <c:v>2.2200000000000002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B4-40F6-B441-F8D8B8CCD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'20.グラフデータ'!$C$365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'20.グラフデータ'!$D$364:$H$364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'20.グラフデータ'!$D$365:$H$365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3.39</c:v>
                      </c:pt>
                      <c:pt idx="1">
                        <c:v>1.97</c:v>
                      </c:pt>
                      <c:pt idx="2">
                        <c:v>2.41</c:v>
                      </c:pt>
                      <c:pt idx="3">
                        <c:v>2.38</c:v>
                      </c:pt>
                      <c:pt idx="4">
                        <c:v>2.31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7B4-40F6-B441-F8D8B8CCDE5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'20.グラフデータ'!$C$367</c15:sqref>
                        </c15:formulaRef>
                      </c:ext>
                    </c:extLst>
                    <c:strCache>
                      <c:ptCount val="1"/>
                      <c:pt idx="0">
                        <c:v>女性(C=G/I)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FF0000"/>
                    </a:solidFill>
                    <a:ln w="9525">
                      <a:solidFill>
                        <a:srgbClr val="FF000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'20.グラフデータ'!$D$364:$H$364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'20.グラフデータ'!$D$367:$H$367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2</c:v>
                      </c:pt>
                      <c:pt idx="1">
                        <c:v>0.75</c:v>
                      </c:pt>
                      <c:pt idx="2">
                        <c:v>3.33</c:v>
                      </c:pt>
                      <c:pt idx="3">
                        <c:v>1.4</c:v>
                      </c:pt>
                      <c:pt idx="4">
                        <c:v>2.8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7B4-40F6-B441-F8D8B8CCDE5F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6666703062132533"/>
          <c:h val="8.4893925889775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45890476749527"/>
          <c:y val="0.18078580875897626"/>
          <c:w val="0.63058914256864862"/>
          <c:h val="0.62930362244935256"/>
        </c:manualLayout>
      </c:layout>
      <c:lineChart>
        <c:grouping val="standard"/>
        <c:varyColors val="0"/>
        <c:ser>
          <c:idx val="2"/>
          <c:order val="2"/>
          <c:tx>
            <c:strRef>
              <c:f>'20.グラフデータ'!$C$367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'20.グラフデータ'!$D$364:$H$364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'20.グラフデータ'!$D$367:$H$367</c:f>
              <c:numCache>
                <c:formatCode>#,##0.00_ </c:formatCode>
                <c:ptCount val="5"/>
                <c:pt idx="0">
                  <c:v>2</c:v>
                </c:pt>
                <c:pt idx="1">
                  <c:v>0.75</c:v>
                </c:pt>
                <c:pt idx="2">
                  <c:v>3.33</c:v>
                </c:pt>
                <c:pt idx="3">
                  <c:v>1.4</c:v>
                </c:pt>
                <c:pt idx="4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C6-4A1A-9DFE-8850846E7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'20.グラフデータ'!$C$365</c15:sqref>
                        </c15:formulaRef>
                      </c:ext>
                    </c:extLst>
                    <c:strCache>
                      <c:ptCount val="1"/>
                      <c:pt idx="0">
                        <c:v>全体(A=D/E)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'20.グラフデータ'!$D$364:$H$364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'20.グラフデータ'!$D$365:$H$365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3.39</c:v>
                      </c:pt>
                      <c:pt idx="1">
                        <c:v>1.97</c:v>
                      </c:pt>
                      <c:pt idx="2">
                        <c:v>2.41</c:v>
                      </c:pt>
                      <c:pt idx="3">
                        <c:v>2.38</c:v>
                      </c:pt>
                      <c:pt idx="4">
                        <c:v>2.31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F1C6-4A1A-9DFE-8850846E7B1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'20.グラフデータ'!$C$366</c15:sqref>
                        </c15:formulaRef>
                      </c:ext>
                    </c:extLst>
                    <c:strCache>
                      <c:ptCount val="1"/>
                      <c:pt idx="0">
                        <c:v>男性(B=F/H)</c:v>
                      </c:pt>
                    </c:strCache>
                  </c:strRef>
                </c:tx>
                <c:spPr>
                  <a:ln w="28575" cap="rnd">
                    <a:solidFill>
                      <a:srgbClr val="0070C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70C0"/>
                    </a:solidFill>
                    <a:ln w="9525">
                      <a:solidFill>
                        <a:srgbClr val="0070C0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'20.グラフデータ'!$D$364:$H$364</c15:sqref>
                        </c15:formulaRef>
                      </c:ext>
                    </c:extLst>
                    <c:strCache>
                      <c:ptCount val="5"/>
                      <c:pt idx="0">
                        <c:v>R2</c:v>
                      </c:pt>
                      <c:pt idx="1">
                        <c:v>R3</c:v>
                      </c:pt>
                      <c:pt idx="2">
                        <c:v>R4</c:v>
                      </c:pt>
                      <c:pt idx="3">
                        <c:v>R5</c:v>
                      </c:pt>
                      <c:pt idx="4">
                        <c:v>R6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'20.グラフデータ'!$D$366:$H$366</c15:sqref>
                        </c15:formulaRef>
                      </c:ext>
                    </c:extLst>
                    <c:numCache>
                      <c:formatCode>#,##0.00_ </c:formatCode>
                      <c:ptCount val="5"/>
                      <c:pt idx="0">
                        <c:v>3.59</c:v>
                      </c:pt>
                      <c:pt idx="1">
                        <c:v>2.15</c:v>
                      </c:pt>
                      <c:pt idx="2">
                        <c:v>2.31</c:v>
                      </c:pt>
                      <c:pt idx="3">
                        <c:v>2.56</c:v>
                      </c:pt>
                      <c:pt idx="4">
                        <c:v>2.2200000000000002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1C6-4A1A-9DFE-8850846E7B1D}"/>
                  </c:ext>
                </c:extLst>
              </c15:ser>
            </c15:filteredLineSeries>
          </c:ext>
        </c:extLst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3333333333333329E-2"/>
          <c:y val="6.6287868902429478E-2"/>
          <c:w val="0.86666703062132533"/>
          <c:h val="8.4893925889775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06745958527895E-2"/>
          <c:y val="0.17413191406629727"/>
          <c:w val="0.74038605106660804"/>
          <c:h val="0.63358316321570907"/>
        </c:manualLayout>
      </c:layout>
      <c:lineChart>
        <c:grouping val="standard"/>
        <c:varyColors val="0"/>
        <c:ser>
          <c:idx val="2"/>
          <c:order val="0"/>
          <c:tx>
            <c:strRef>
              <c:f>'20.グラフデータ'!$C$39</c:f>
              <c:strCache>
                <c:ptCount val="1"/>
                <c:pt idx="0">
                  <c:v>女性(C=G/I)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'20.グラフデータ'!$D$36:$H$36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'20.グラフデータ'!$D$39:$H$39</c:f>
              <c:numCache>
                <c:formatCode>#,##0.00_ </c:formatCode>
                <c:ptCount val="5"/>
                <c:pt idx="0">
                  <c:v>1.85</c:v>
                </c:pt>
                <c:pt idx="1">
                  <c:v>1.65</c:v>
                </c:pt>
                <c:pt idx="2">
                  <c:v>1.86</c:v>
                </c:pt>
                <c:pt idx="3">
                  <c:v>1.69</c:v>
                </c:pt>
                <c:pt idx="4">
                  <c:v>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ED-413D-A07E-92BB3A32C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385504"/>
        <c:axId val="598385832"/>
      </c:lineChart>
      <c:catAx>
        <c:axId val="59838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832"/>
        <c:crosses val="autoZero"/>
        <c:auto val="1"/>
        <c:lblAlgn val="ctr"/>
        <c:lblOffset val="100"/>
        <c:noMultiLvlLbl val="0"/>
      </c:catAx>
      <c:valAx>
        <c:axId val="598385832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1.5764508849369113E-2"/>
              <c:y val="2.05944395839408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8385504"/>
        <c:crosses val="autoZero"/>
        <c:crossBetween val="midCat"/>
        <c:majorUnit val="0.5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11111111111111"/>
          <c:y val="9.3980625743556589E-2"/>
          <c:w val="0.58703703703703702"/>
          <c:h val="0.571885129388534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'20.グラフデータ'!$C$50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'20.グラフデータ'!$D$48:$H$48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'20.グラフデータ'!$D$50:$H$50</c:f>
              <c:numCache>
                <c:formatCode>#,##0_);[Red]\(#,##0\)</c:formatCode>
                <c:ptCount val="5"/>
                <c:pt idx="0">
                  <c:v>9</c:v>
                </c:pt>
                <c:pt idx="1">
                  <c:v>9</c:v>
                </c:pt>
                <c:pt idx="2">
                  <c:v>13</c:v>
                </c:pt>
                <c:pt idx="3">
                  <c:v>8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A-4581-BEE4-3A367EF9CCF1}"/>
            </c:ext>
          </c:extLst>
        </c:ser>
        <c:ser>
          <c:idx val="1"/>
          <c:order val="1"/>
          <c:tx>
            <c:strRef>
              <c:f>'20.グラフデータ'!$C$49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'20.グラフデータ'!$D$48:$H$48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'20.グラフデータ'!$D$49:$H$49</c:f>
              <c:numCache>
                <c:formatCode>#,##0_);[Red]\(#,##0\)</c:formatCode>
                <c:ptCount val="5"/>
                <c:pt idx="0">
                  <c:v>33</c:v>
                </c:pt>
                <c:pt idx="1">
                  <c:v>27</c:v>
                </c:pt>
                <c:pt idx="2">
                  <c:v>34</c:v>
                </c:pt>
                <c:pt idx="3">
                  <c:v>22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2A-4581-BEE4-3A367EF9C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59665096"/>
        <c:axId val="659659848"/>
      </c:barChart>
      <c:lineChart>
        <c:grouping val="standard"/>
        <c:varyColors val="0"/>
        <c:ser>
          <c:idx val="2"/>
          <c:order val="2"/>
          <c:tx>
            <c:strRef>
              <c:f>'20.グラフデータ'!$C$51</c:f>
              <c:strCache>
                <c:ptCount val="1"/>
                <c:pt idx="0">
                  <c:v>査読有(C)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'20.グラフデータ'!$D$48:$H$48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'20.グラフデータ'!$D$51:$H$51</c:f>
              <c:numCache>
                <c:formatCode>#,##0_);[Red]\(#,##0\)</c:formatCode>
                <c:ptCount val="5"/>
                <c:pt idx="0">
                  <c:v>16</c:v>
                </c:pt>
                <c:pt idx="1">
                  <c:v>10</c:v>
                </c:pt>
                <c:pt idx="2">
                  <c:v>21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2A-4581-BEE4-3A367EF9CCF1}"/>
            </c:ext>
          </c:extLst>
        </c:ser>
        <c:ser>
          <c:idx val="3"/>
          <c:order val="3"/>
          <c:tx>
            <c:strRef>
              <c:f>'20.グラフデータ'!$C$52</c:f>
              <c:strCache>
                <c:ptCount val="1"/>
                <c:pt idx="0">
                  <c:v>査読無(D)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'20.グラフデータ'!$D$48:$H$48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'20.グラフデータ'!$D$52:$H$52</c:f>
              <c:numCache>
                <c:formatCode>#,##0_);[Red]\(#,##0\)</c:formatCode>
                <c:ptCount val="5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22</c:v>
                </c:pt>
                <c:pt idx="4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92A-4581-BEE4-3A367EF9CCF1}"/>
            </c:ext>
          </c:extLst>
        </c:ser>
        <c:ser>
          <c:idx val="4"/>
          <c:order val="4"/>
          <c:tx>
            <c:strRef>
              <c:f>'20.グラフデータ'!$C$53</c:f>
              <c:strCache>
                <c:ptCount val="1"/>
                <c:pt idx="0">
                  <c:v>総数(E=A+B=C+D)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'20.グラフデータ'!$D$48:$H$48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'20.グラフデータ'!$D$53:$H$53</c:f>
              <c:numCache>
                <c:formatCode>#,##0_ </c:formatCode>
                <c:ptCount val="5"/>
                <c:pt idx="0">
                  <c:v>42</c:v>
                </c:pt>
                <c:pt idx="1">
                  <c:v>36</c:v>
                </c:pt>
                <c:pt idx="2">
                  <c:v>47</c:v>
                </c:pt>
                <c:pt idx="3">
                  <c:v>30</c:v>
                </c:pt>
                <c:pt idx="4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92A-4581-BEE4-3A367EF9C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665096"/>
        <c:axId val="659659848"/>
      </c:lineChart>
      <c:catAx>
        <c:axId val="659665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59848"/>
        <c:crosses val="autoZero"/>
        <c:auto val="1"/>
        <c:lblAlgn val="ctr"/>
        <c:lblOffset val="100"/>
        <c:noMultiLvlLbl val="0"/>
      </c:catAx>
      <c:valAx>
        <c:axId val="659659848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21330766987459901"/>
              <c:y val="2.45960212790823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59665096"/>
        <c:crosses val="autoZero"/>
        <c:crossBetween val="between"/>
        <c:majorUnit val="1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0.xml"/><Relationship Id="rId13" Type="http://schemas.openxmlformats.org/officeDocument/2006/relationships/chart" Target="../charts/chart45.xml"/><Relationship Id="rId18" Type="http://schemas.openxmlformats.org/officeDocument/2006/relationships/chart" Target="../charts/chart50.xml"/><Relationship Id="rId3" Type="http://schemas.openxmlformats.org/officeDocument/2006/relationships/chart" Target="../charts/chart35.xml"/><Relationship Id="rId7" Type="http://schemas.openxmlformats.org/officeDocument/2006/relationships/chart" Target="../charts/chart39.xml"/><Relationship Id="rId12" Type="http://schemas.openxmlformats.org/officeDocument/2006/relationships/chart" Target="../charts/chart44.xml"/><Relationship Id="rId17" Type="http://schemas.openxmlformats.org/officeDocument/2006/relationships/chart" Target="../charts/chart49.xml"/><Relationship Id="rId2" Type="http://schemas.openxmlformats.org/officeDocument/2006/relationships/chart" Target="../charts/chart34.xml"/><Relationship Id="rId16" Type="http://schemas.openxmlformats.org/officeDocument/2006/relationships/chart" Target="../charts/chart48.xml"/><Relationship Id="rId20" Type="http://schemas.openxmlformats.org/officeDocument/2006/relationships/chart" Target="../charts/chart52.xml"/><Relationship Id="rId1" Type="http://schemas.openxmlformats.org/officeDocument/2006/relationships/chart" Target="../charts/chart33.xml"/><Relationship Id="rId6" Type="http://schemas.openxmlformats.org/officeDocument/2006/relationships/chart" Target="../charts/chart38.xml"/><Relationship Id="rId11" Type="http://schemas.openxmlformats.org/officeDocument/2006/relationships/chart" Target="../charts/chart43.xml"/><Relationship Id="rId5" Type="http://schemas.openxmlformats.org/officeDocument/2006/relationships/chart" Target="../charts/chart37.xml"/><Relationship Id="rId15" Type="http://schemas.openxmlformats.org/officeDocument/2006/relationships/chart" Target="../charts/chart47.xml"/><Relationship Id="rId10" Type="http://schemas.openxmlformats.org/officeDocument/2006/relationships/chart" Target="../charts/chart42.xml"/><Relationship Id="rId19" Type="http://schemas.openxmlformats.org/officeDocument/2006/relationships/chart" Target="../charts/chart51.xml"/><Relationship Id="rId4" Type="http://schemas.openxmlformats.org/officeDocument/2006/relationships/chart" Target="../charts/chart36.xml"/><Relationship Id="rId9" Type="http://schemas.openxmlformats.org/officeDocument/2006/relationships/chart" Target="../charts/chart41.xml"/><Relationship Id="rId14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4" Type="http://schemas.openxmlformats.org/officeDocument/2006/relationships/chart" Target="../charts/chart56.xml"/></Relationships>
</file>

<file path=xl/drawings/_rels/drawing3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4.xml"/><Relationship Id="rId13" Type="http://schemas.openxmlformats.org/officeDocument/2006/relationships/chart" Target="../charts/chart69.xml"/><Relationship Id="rId3" Type="http://schemas.openxmlformats.org/officeDocument/2006/relationships/chart" Target="../charts/chart59.xml"/><Relationship Id="rId7" Type="http://schemas.openxmlformats.org/officeDocument/2006/relationships/chart" Target="../charts/chart63.xml"/><Relationship Id="rId12" Type="http://schemas.openxmlformats.org/officeDocument/2006/relationships/chart" Target="../charts/chart68.xml"/><Relationship Id="rId2" Type="http://schemas.openxmlformats.org/officeDocument/2006/relationships/chart" Target="../charts/chart58.xml"/><Relationship Id="rId16" Type="http://schemas.openxmlformats.org/officeDocument/2006/relationships/chart" Target="../charts/chart72.xml"/><Relationship Id="rId1" Type="http://schemas.openxmlformats.org/officeDocument/2006/relationships/chart" Target="../charts/chart57.xml"/><Relationship Id="rId6" Type="http://schemas.openxmlformats.org/officeDocument/2006/relationships/chart" Target="../charts/chart62.xml"/><Relationship Id="rId11" Type="http://schemas.openxmlformats.org/officeDocument/2006/relationships/chart" Target="../charts/chart67.xml"/><Relationship Id="rId5" Type="http://schemas.openxmlformats.org/officeDocument/2006/relationships/chart" Target="../charts/chart61.xml"/><Relationship Id="rId15" Type="http://schemas.openxmlformats.org/officeDocument/2006/relationships/chart" Target="../charts/chart71.xml"/><Relationship Id="rId10" Type="http://schemas.openxmlformats.org/officeDocument/2006/relationships/chart" Target="../charts/chart66.xml"/><Relationship Id="rId4" Type="http://schemas.openxmlformats.org/officeDocument/2006/relationships/chart" Target="../charts/chart60.xml"/><Relationship Id="rId9" Type="http://schemas.openxmlformats.org/officeDocument/2006/relationships/chart" Target="../charts/chart65.xml"/><Relationship Id="rId14" Type="http://schemas.openxmlformats.org/officeDocument/2006/relationships/chart" Target="../charts/chart7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94</xdr:col>
      <xdr:colOff>0</xdr:colOff>
      <xdr:row>22</xdr:row>
      <xdr:rowOff>167723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32</xdr:col>
      <xdr:colOff>0</xdr:colOff>
      <xdr:row>39</xdr:row>
      <xdr:rowOff>167528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BE502D8A-7A1C-4A1B-BF1E-1B0066D02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29</xdr:row>
      <xdr:rowOff>3922</xdr:rowOff>
    </xdr:from>
    <xdr:to>
      <xdr:col>63</xdr:col>
      <xdr:colOff>0</xdr:colOff>
      <xdr:row>40</xdr:row>
      <xdr:rowOff>0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BDA9EF42-625A-4017-AD04-C941FD856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63</xdr:col>
      <xdr:colOff>0</xdr:colOff>
      <xdr:row>29</xdr:row>
      <xdr:rowOff>0</xdr:rowOff>
    </xdr:from>
    <xdr:to>
      <xdr:col>94</xdr:col>
      <xdr:colOff>0</xdr:colOff>
      <xdr:row>39</xdr:row>
      <xdr:rowOff>167528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E5250B89-D20A-4594-BFD4-1B40555627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94</xdr:col>
      <xdr:colOff>0</xdr:colOff>
      <xdr:row>23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32</xdr:col>
      <xdr:colOff>0</xdr:colOff>
      <xdr:row>40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DA3A6E31-3612-4D04-AD31-C5B56C3082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29</xdr:row>
      <xdr:rowOff>0</xdr:rowOff>
    </xdr:from>
    <xdr:to>
      <xdr:col>63</xdr:col>
      <xdr:colOff>0</xdr:colOff>
      <xdr:row>40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4F904DB-2882-426E-9C63-071120FF4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63</xdr:col>
      <xdr:colOff>0</xdr:colOff>
      <xdr:row>29</xdr:row>
      <xdr:rowOff>0</xdr:rowOff>
    </xdr:from>
    <xdr:to>
      <xdr:col>94</xdr:col>
      <xdr:colOff>0</xdr:colOff>
      <xdr:row>40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BA08C20-805A-404F-A1C6-D300A8B42C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10</xdr:row>
      <xdr:rowOff>1</xdr:rowOff>
    </xdr:from>
    <xdr:to>
      <xdr:col>46</xdr:col>
      <xdr:colOff>1</xdr:colOff>
      <xdr:row>26</xdr:row>
      <xdr:rowOff>1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41B41BC1-151E-4DC7-BCDC-0F68DAE2F3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46</xdr:col>
      <xdr:colOff>0</xdr:colOff>
      <xdr:row>49</xdr:row>
      <xdr:rowOff>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941EB02-8245-4FB9-8BAC-5BEF64965F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49</xdr:col>
      <xdr:colOff>0</xdr:colOff>
      <xdr:row>8</xdr:row>
      <xdr:rowOff>0</xdr:rowOff>
    </xdr:from>
    <xdr:to>
      <xdr:col>64</xdr:col>
      <xdr:colOff>0</xdr:colOff>
      <xdr:row>16</xdr:row>
      <xdr:rowOff>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B42B530A-E062-4638-A857-2D6D7CD768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64</xdr:col>
      <xdr:colOff>0</xdr:colOff>
      <xdr:row>8</xdr:row>
      <xdr:rowOff>374</xdr:rowOff>
    </xdr:from>
    <xdr:to>
      <xdr:col>78</xdr:col>
      <xdr:colOff>78827</xdr:colOff>
      <xdr:row>16</xdr:row>
      <xdr:rowOff>0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B204CFA6-A433-44F2-89EE-D151BF05BC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78</xdr:col>
      <xdr:colOff>78827</xdr:colOff>
      <xdr:row>8</xdr:row>
      <xdr:rowOff>0</xdr:rowOff>
    </xdr:from>
    <xdr:to>
      <xdr:col>94</xdr:col>
      <xdr:colOff>0</xdr:colOff>
      <xdr:row>15</xdr:row>
      <xdr:rowOff>236109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463E829D-CEEE-4F61-91DB-04C9244AE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0</xdr:colOff>
      <xdr:row>30</xdr:row>
      <xdr:rowOff>236482</xdr:rowOff>
    </xdr:from>
    <xdr:to>
      <xdr:col>64</xdr:col>
      <xdr:colOff>0</xdr:colOff>
      <xdr:row>38</xdr:row>
      <xdr:rowOff>236482</xdr:rowOff>
    </xdr:to>
    <xdr:graphicFrame macro="">
      <xdr:nvGraphicFramePr>
        <xdr:cNvPr id="20" name="グラフ 19">
          <a:extLst>
            <a:ext uri="{FF2B5EF4-FFF2-40B4-BE49-F238E27FC236}">
              <a16:creationId xmlns:a16="http://schemas.microsoft.com/office/drawing/2014/main" id="{89A86044-7AA5-4263-BE07-863FFD1DE4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64</xdr:col>
      <xdr:colOff>0</xdr:colOff>
      <xdr:row>30</xdr:row>
      <xdr:rowOff>236482</xdr:rowOff>
    </xdr:from>
    <xdr:to>
      <xdr:col>79</xdr:col>
      <xdr:colOff>1</xdr:colOff>
      <xdr:row>38</xdr:row>
      <xdr:rowOff>236482</xdr:rowOff>
    </xdr:to>
    <xdr:graphicFrame macro="">
      <xdr:nvGraphicFramePr>
        <xdr:cNvPr id="21" name="グラフ 20">
          <a:extLst>
            <a:ext uri="{FF2B5EF4-FFF2-40B4-BE49-F238E27FC236}">
              <a16:creationId xmlns:a16="http://schemas.microsoft.com/office/drawing/2014/main" id="{9C9F748E-C83E-4496-9F75-8E1DD0E74D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78</xdr:col>
      <xdr:colOff>78827</xdr:colOff>
      <xdr:row>30</xdr:row>
      <xdr:rowOff>236482</xdr:rowOff>
    </xdr:from>
    <xdr:to>
      <xdr:col>94</xdr:col>
      <xdr:colOff>0</xdr:colOff>
      <xdr:row>38</xdr:row>
      <xdr:rowOff>236482</xdr:rowOff>
    </xdr:to>
    <xdr:graphicFrame macro="">
      <xdr:nvGraphicFramePr>
        <xdr:cNvPr id="22" name="グラフ 21">
          <a:extLst>
            <a:ext uri="{FF2B5EF4-FFF2-40B4-BE49-F238E27FC236}">
              <a16:creationId xmlns:a16="http://schemas.microsoft.com/office/drawing/2014/main" id="{817FB1D4-F506-4EBD-A810-3A469A80EC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32</xdr:col>
      <xdr:colOff>0</xdr:colOff>
      <xdr:row>40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7</xdr:row>
      <xdr:rowOff>0</xdr:rowOff>
    </xdr:from>
    <xdr:to>
      <xdr:col>94</xdr:col>
      <xdr:colOff>0</xdr:colOff>
      <xdr:row>23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29</xdr:row>
      <xdr:rowOff>0</xdr:rowOff>
    </xdr:from>
    <xdr:to>
      <xdr:col>63</xdr:col>
      <xdr:colOff>0</xdr:colOff>
      <xdr:row>40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3A6AF478-4888-4068-9C56-938E89506B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63</xdr:col>
      <xdr:colOff>0</xdr:colOff>
      <xdr:row>29</xdr:row>
      <xdr:rowOff>0</xdr:rowOff>
    </xdr:from>
    <xdr:to>
      <xdr:col>94</xdr:col>
      <xdr:colOff>0</xdr:colOff>
      <xdr:row>40</xdr:row>
      <xdr:rowOff>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F9F1EA0A-CD37-4F78-95E1-5FC2F5E65F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1</xdr:rowOff>
    </xdr:from>
    <xdr:to>
      <xdr:col>46</xdr:col>
      <xdr:colOff>0</xdr:colOff>
      <xdr:row>26</xdr:row>
      <xdr:rowOff>1</xdr:rowOff>
    </xdr:to>
    <xdr:graphicFrame macro="">
      <xdr:nvGraphicFramePr>
        <xdr:cNvPr id="26" name="グラフ 25">
          <a:extLst>
            <a:ext uri="{FF2B5EF4-FFF2-40B4-BE49-F238E27FC236}">
              <a16:creationId xmlns:a16="http://schemas.microsoft.com/office/drawing/2014/main" id="{D46F323D-3E4F-41E7-A62B-B9AE1FE809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1</xdr:rowOff>
    </xdr:from>
    <xdr:to>
      <xdr:col>46</xdr:col>
      <xdr:colOff>0</xdr:colOff>
      <xdr:row>49</xdr:row>
      <xdr:rowOff>1</xdr:rowOff>
    </xdr:to>
    <xdr:graphicFrame macro="">
      <xdr:nvGraphicFramePr>
        <xdr:cNvPr id="27" name="グラフ 26">
          <a:extLst>
            <a:ext uri="{FF2B5EF4-FFF2-40B4-BE49-F238E27FC236}">
              <a16:creationId xmlns:a16="http://schemas.microsoft.com/office/drawing/2014/main" id="{5C3BDB16-8E51-4F4C-A32F-1EF9BD22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56</xdr:row>
      <xdr:rowOff>1</xdr:rowOff>
    </xdr:from>
    <xdr:to>
      <xdr:col>46</xdr:col>
      <xdr:colOff>0</xdr:colOff>
      <xdr:row>72</xdr:row>
      <xdr:rowOff>1</xdr:rowOff>
    </xdr:to>
    <xdr:graphicFrame macro="">
      <xdr:nvGraphicFramePr>
        <xdr:cNvPr id="28" name="グラフ 27">
          <a:extLst>
            <a:ext uri="{FF2B5EF4-FFF2-40B4-BE49-F238E27FC236}">
              <a16:creationId xmlns:a16="http://schemas.microsoft.com/office/drawing/2014/main" id="{1E4B9092-9F36-4302-BA07-96E54D0667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79</xdr:row>
      <xdr:rowOff>0</xdr:rowOff>
    </xdr:from>
    <xdr:to>
      <xdr:col>46</xdr:col>
      <xdr:colOff>0</xdr:colOff>
      <xdr:row>95</xdr:row>
      <xdr:rowOff>0</xdr:rowOff>
    </xdr:to>
    <xdr:graphicFrame macro="">
      <xdr:nvGraphicFramePr>
        <xdr:cNvPr id="29" name="グラフ 28">
          <a:extLst>
            <a:ext uri="{FF2B5EF4-FFF2-40B4-BE49-F238E27FC236}">
              <a16:creationId xmlns:a16="http://schemas.microsoft.com/office/drawing/2014/main" id="{B561A3E1-4F85-4678-BBF3-1AF36A33F4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102</xdr:row>
      <xdr:rowOff>1</xdr:rowOff>
    </xdr:from>
    <xdr:to>
      <xdr:col>46</xdr:col>
      <xdr:colOff>0</xdr:colOff>
      <xdr:row>118</xdr:row>
      <xdr:rowOff>1</xdr:rowOff>
    </xdr:to>
    <xdr:graphicFrame macro="">
      <xdr:nvGraphicFramePr>
        <xdr:cNvPr id="30" name="グラフ 29">
          <a:extLst>
            <a:ext uri="{FF2B5EF4-FFF2-40B4-BE49-F238E27FC236}">
              <a16:creationId xmlns:a16="http://schemas.microsoft.com/office/drawing/2014/main" id="{1A2DECEC-6DF8-4535-AD8A-5ACEE7B216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0</xdr:colOff>
      <xdr:row>8</xdr:row>
      <xdr:rowOff>0</xdr:rowOff>
    </xdr:from>
    <xdr:to>
      <xdr:col>64</xdr:col>
      <xdr:colOff>0</xdr:colOff>
      <xdr:row>16</xdr:row>
      <xdr:rowOff>0</xdr:rowOff>
    </xdr:to>
    <xdr:graphicFrame macro="">
      <xdr:nvGraphicFramePr>
        <xdr:cNvPr id="23" name="グラフ 22">
          <a:extLst>
            <a:ext uri="{FF2B5EF4-FFF2-40B4-BE49-F238E27FC236}">
              <a16:creationId xmlns:a16="http://schemas.microsoft.com/office/drawing/2014/main" id="{7A1ED4CA-3E54-4A79-9039-0F013150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64</xdr:col>
      <xdr:colOff>0</xdr:colOff>
      <xdr:row>8</xdr:row>
      <xdr:rowOff>0</xdr:rowOff>
    </xdr:from>
    <xdr:to>
      <xdr:col>78</xdr:col>
      <xdr:colOff>78827</xdr:colOff>
      <xdr:row>16</xdr:row>
      <xdr:rowOff>0</xdr:rowOff>
    </xdr:to>
    <xdr:graphicFrame macro="">
      <xdr:nvGraphicFramePr>
        <xdr:cNvPr id="31" name="グラフ 30">
          <a:extLst>
            <a:ext uri="{FF2B5EF4-FFF2-40B4-BE49-F238E27FC236}">
              <a16:creationId xmlns:a16="http://schemas.microsoft.com/office/drawing/2014/main" id="{BAD63248-DDB4-4D12-B7A8-EA4185D099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78</xdr:col>
      <xdr:colOff>78827</xdr:colOff>
      <xdr:row>8</xdr:row>
      <xdr:rowOff>0</xdr:rowOff>
    </xdr:from>
    <xdr:to>
      <xdr:col>94</xdr:col>
      <xdr:colOff>0</xdr:colOff>
      <xdr:row>16</xdr:row>
      <xdr:rowOff>0</xdr:rowOff>
    </xdr:to>
    <xdr:graphicFrame macro="">
      <xdr:nvGraphicFramePr>
        <xdr:cNvPr id="32" name="グラフ 31">
          <a:extLst>
            <a:ext uri="{FF2B5EF4-FFF2-40B4-BE49-F238E27FC236}">
              <a16:creationId xmlns:a16="http://schemas.microsoft.com/office/drawing/2014/main" id="{DD1E832F-509A-4F3E-B269-E0D7606905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49</xdr:col>
      <xdr:colOff>0</xdr:colOff>
      <xdr:row>31</xdr:row>
      <xdr:rowOff>1</xdr:rowOff>
    </xdr:from>
    <xdr:to>
      <xdr:col>64</xdr:col>
      <xdr:colOff>0</xdr:colOff>
      <xdr:row>39</xdr:row>
      <xdr:rowOff>0</xdr:rowOff>
    </xdr:to>
    <xdr:graphicFrame macro="">
      <xdr:nvGraphicFramePr>
        <xdr:cNvPr id="33" name="グラフ 32">
          <a:extLst>
            <a:ext uri="{FF2B5EF4-FFF2-40B4-BE49-F238E27FC236}">
              <a16:creationId xmlns:a16="http://schemas.microsoft.com/office/drawing/2014/main" id="{20E9758C-C000-4B2A-AED6-8ADA49931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64</xdr:col>
      <xdr:colOff>0</xdr:colOff>
      <xdr:row>30</xdr:row>
      <xdr:rowOff>236482</xdr:rowOff>
    </xdr:from>
    <xdr:to>
      <xdr:col>79</xdr:col>
      <xdr:colOff>1</xdr:colOff>
      <xdr:row>38</xdr:row>
      <xdr:rowOff>236482</xdr:rowOff>
    </xdr:to>
    <xdr:graphicFrame macro="">
      <xdr:nvGraphicFramePr>
        <xdr:cNvPr id="34" name="グラフ 33">
          <a:extLst>
            <a:ext uri="{FF2B5EF4-FFF2-40B4-BE49-F238E27FC236}">
              <a16:creationId xmlns:a16="http://schemas.microsoft.com/office/drawing/2014/main" id="{7E464426-17FB-439B-8B79-FAA0A5D171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78</xdr:col>
      <xdr:colOff>78827</xdr:colOff>
      <xdr:row>30</xdr:row>
      <xdr:rowOff>236482</xdr:rowOff>
    </xdr:from>
    <xdr:to>
      <xdr:col>94</xdr:col>
      <xdr:colOff>0</xdr:colOff>
      <xdr:row>38</xdr:row>
      <xdr:rowOff>236482</xdr:rowOff>
    </xdr:to>
    <xdr:graphicFrame macro="">
      <xdr:nvGraphicFramePr>
        <xdr:cNvPr id="35" name="グラフ 34">
          <a:extLst>
            <a:ext uri="{FF2B5EF4-FFF2-40B4-BE49-F238E27FC236}">
              <a16:creationId xmlns:a16="http://schemas.microsoft.com/office/drawing/2014/main" id="{58561C6B-23F4-4910-B88D-2319FB4D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49</xdr:col>
      <xdr:colOff>0</xdr:colOff>
      <xdr:row>54</xdr:row>
      <xdr:rowOff>0</xdr:rowOff>
    </xdr:from>
    <xdr:to>
      <xdr:col>64</xdr:col>
      <xdr:colOff>0</xdr:colOff>
      <xdr:row>62</xdr:row>
      <xdr:rowOff>0</xdr:rowOff>
    </xdr:to>
    <xdr:graphicFrame macro="">
      <xdr:nvGraphicFramePr>
        <xdr:cNvPr id="37" name="グラフ 36">
          <a:extLst>
            <a:ext uri="{FF2B5EF4-FFF2-40B4-BE49-F238E27FC236}">
              <a16:creationId xmlns:a16="http://schemas.microsoft.com/office/drawing/2014/main" id="{C59B32B5-4606-463E-8040-8EB140B71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64</xdr:col>
      <xdr:colOff>0</xdr:colOff>
      <xdr:row>54</xdr:row>
      <xdr:rowOff>0</xdr:rowOff>
    </xdr:from>
    <xdr:to>
      <xdr:col>79</xdr:col>
      <xdr:colOff>1</xdr:colOff>
      <xdr:row>62</xdr:row>
      <xdr:rowOff>0</xdr:rowOff>
    </xdr:to>
    <xdr:graphicFrame macro="">
      <xdr:nvGraphicFramePr>
        <xdr:cNvPr id="38" name="グラフ 37">
          <a:extLst>
            <a:ext uri="{FF2B5EF4-FFF2-40B4-BE49-F238E27FC236}">
              <a16:creationId xmlns:a16="http://schemas.microsoft.com/office/drawing/2014/main" id="{C9C787F7-A3EA-440A-86BA-45E6FC3CF8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78</xdr:col>
      <xdr:colOff>78827</xdr:colOff>
      <xdr:row>54</xdr:row>
      <xdr:rowOff>0</xdr:rowOff>
    </xdr:from>
    <xdr:to>
      <xdr:col>94</xdr:col>
      <xdr:colOff>0</xdr:colOff>
      <xdr:row>62</xdr:row>
      <xdr:rowOff>0</xdr:rowOff>
    </xdr:to>
    <xdr:graphicFrame macro="">
      <xdr:nvGraphicFramePr>
        <xdr:cNvPr id="39" name="グラフ 38">
          <a:extLst>
            <a:ext uri="{FF2B5EF4-FFF2-40B4-BE49-F238E27FC236}">
              <a16:creationId xmlns:a16="http://schemas.microsoft.com/office/drawing/2014/main" id="{673149B5-4313-4DD7-B3C7-1FA6D52A8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49</xdr:col>
      <xdr:colOff>0</xdr:colOff>
      <xdr:row>76</xdr:row>
      <xdr:rowOff>236482</xdr:rowOff>
    </xdr:from>
    <xdr:to>
      <xdr:col>64</xdr:col>
      <xdr:colOff>0</xdr:colOff>
      <xdr:row>84</xdr:row>
      <xdr:rowOff>236482</xdr:rowOff>
    </xdr:to>
    <xdr:graphicFrame macro="">
      <xdr:nvGraphicFramePr>
        <xdr:cNvPr id="41" name="グラフ 40">
          <a:extLst>
            <a:ext uri="{FF2B5EF4-FFF2-40B4-BE49-F238E27FC236}">
              <a16:creationId xmlns:a16="http://schemas.microsoft.com/office/drawing/2014/main" id="{22748906-193E-422D-8CF2-D9B13C331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64</xdr:col>
      <xdr:colOff>0</xdr:colOff>
      <xdr:row>76</xdr:row>
      <xdr:rowOff>236482</xdr:rowOff>
    </xdr:from>
    <xdr:to>
      <xdr:col>79</xdr:col>
      <xdr:colOff>1</xdr:colOff>
      <xdr:row>84</xdr:row>
      <xdr:rowOff>236482</xdr:rowOff>
    </xdr:to>
    <xdr:graphicFrame macro="">
      <xdr:nvGraphicFramePr>
        <xdr:cNvPr id="42" name="グラフ 41">
          <a:extLst>
            <a:ext uri="{FF2B5EF4-FFF2-40B4-BE49-F238E27FC236}">
              <a16:creationId xmlns:a16="http://schemas.microsoft.com/office/drawing/2014/main" id="{F67380AD-81B3-4867-A432-CA6D02CCE6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78</xdr:col>
      <xdr:colOff>78827</xdr:colOff>
      <xdr:row>76</xdr:row>
      <xdr:rowOff>236482</xdr:rowOff>
    </xdr:from>
    <xdr:to>
      <xdr:col>94</xdr:col>
      <xdr:colOff>0</xdr:colOff>
      <xdr:row>84</xdr:row>
      <xdr:rowOff>236482</xdr:rowOff>
    </xdr:to>
    <xdr:graphicFrame macro="">
      <xdr:nvGraphicFramePr>
        <xdr:cNvPr id="43" name="グラフ 42">
          <a:extLst>
            <a:ext uri="{FF2B5EF4-FFF2-40B4-BE49-F238E27FC236}">
              <a16:creationId xmlns:a16="http://schemas.microsoft.com/office/drawing/2014/main" id="{5DE217AB-2141-4F29-9472-93E6110F63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49</xdr:col>
      <xdr:colOff>0</xdr:colOff>
      <xdr:row>100</xdr:row>
      <xdr:rowOff>0</xdr:rowOff>
    </xdr:from>
    <xdr:to>
      <xdr:col>64</xdr:col>
      <xdr:colOff>0</xdr:colOff>
      <xdr:row>108</xdr:row>
      <xdr:rowOff>0</xdr:rowOff>
    </xdr:to>
    <xdr:graphicFrame macro="">
      <xdr:nvGraphicFramePr>
        <xdr:cNvPr id="45" name="グラフ 44">
          <a:extLst>
            <a:ext uri="{FF2B5EF4-FFF2-40B4-BE49-F238E27FC236}">
              <a16:creationId xmlns:a16="http://schemas.microsoft.com/office/drawing/2014/main" id="{C90073A8-3C19-4A3A-A4A4-6DBF51D1FD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64</xdr:col>
      <xdr:colOff>0</xdr:colOff>
      <xdr:row>100</xdr:row>
      <xdr:rowOff>0</xdr:rowOff>
    </xdr:from>
    <xdr:to>
      <xdr:col>79</xdr:col>
      <xdr:colOff>1</xdr:colOff>
      <xdr:row>108</xdr:row>
      <xdr:rowOff>0</xdr:rowOff>
    </xdr:to>
    <xdr:graphicFrame macro="">
      <xdr:nvGraphicFramePr>
        <xdr:cNvPr id="46" name="グラフ 45">
          <a:extLst>
            <a:ext uri="{FF2B5EF4-FFF2-40B4-BE49-F238E27FC236}">
              <a16:creationId xmlns:a16="http://schemas.microsoft.com/office/drawing/2014/main" id="{E8ED5F4E-8EC6-48DB-8F9B-5354C1ED13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78</xdr:col>
      <xdr:colOff>78827</xdr:colOff>
      <xdr:row>100</xdr:row>
      <xdr:rowOff>0</xdr:rowOff>
    </xdr:from>
    <xdr:to>
      <xdr:col>94</xdr:col>
      <xdr:colOff>0</xdr:colOff>
      <xdr:row>108</xdr:row>
      <xdr:rowOff>0</xdr:rowOff>
    </xdr:to>
    <xdr:graphicFrame macro="">
      <xdr:nvGraphicFramePr>
        <xdr:cNvPr id="47" name="グラフ 46">
          <a:extLst>
            <a:ext uri="{FF2B5EF4-FFF2-40B4-BE49-F238E27FC236}">
              <a16:creationId xmlns:a16="http://schemas.microsoft.com/office/drawing/2014/main" id="{308B371B-438C-47F3-AE3F-A4701F96D2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94</xdr:col>
      <xdr:colOff>0</xdr:colOff>
      <xdr:row>23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32</xdr:col>
      <xdr:colOff>0</xdr:colOff>
      <xdr:row>40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68CB458F-3944-4401-A68D-8190CB2E6A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29</xdr:row>
      <xdr:rowOff>0</xdr:rowOff>
    </xdr:from>
    <xdr:to>
      <xdr:col>63</xdr:col>
      <xdr:colOff>0</xdr:colOff>
      <xdr:row>40</xdr:row>
      <xdr:rowOff>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74AB52E7-0C6E-4CF5-AD2A-D786D5F392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63</xdr:col>
      <xdr:colOff>0</xdr:colOff>
      <xdr:row>29</xdr:row>
      <xdr:rowOff>0</xdr:rowOff>
    </xdr:from>
    <xdr:to>
      <xdr:col>94</xdr:col>
      <xdr:colOff>0</xdr:colOff>
      <xdr:row>40</xdr:row>
      <xdr:rowOff>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BA2363AA-F05A-480E-871D-D7C8C21B32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1592</xdr:colOff>
      <xdr:row>10</xdr:row>
      <xdr:rowOff>0</xdr:rowOff>
    </xdr:from>
    <xdr:to>
      <xdr:col>46</xdr:col>
      <xdr:colOff>1273</xdr:colOff>
      <xdr:row>26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885576E-A188-4744-8820-CBC6C8C002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51288</xdr:colOff>
      <xdr:row>33</xdr:row>
      <xdr:rowOff>0</xdr:rowOff>
    </xdr:from>
    <xdr:to>
      <xdr:col>46</xdr:col>
      <xdr:colOff>0</xdr:colOff>
      <xdr:row>49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96FFF58E-135D-45F6-9225-7770CF9D8A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49</xdr:col>
      <xdr:colOff>0</xdr:colOff>
      <xdr:row>8</xdr:row>
      <xdr:rowOff>0</xdr:rowOff>
    </xdr:from>
    <xdr:to>
      <xdr:col>64</xdr:col>
      <xdr:colOff>0</xdr:colOff>
      <xdr:row>16</xdr:row>
      <xdr:rowOff>0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74D8C996-9B9A-4A38-8B95-E8015596E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64</xdr:col>
      <xdr:colOff>0</xdr:colOff>
      <xdr:row>8</xdr:row>
      <xdr:rowOff>0</xdr:rowOff>
    </xdr:from>
    <xdr:to>
      <xdr:col>79</xdr:col>
      <xdr:colOff>0</xdr:colOff>
      <xdr:row>16</xdr:row>
      <xdr:rowOff>0</xdr:rowOff>
    </xdr:to>
    <xdr:graphicFrame macro="">
      <xdr:nvGraphicFramePr>
        <xdr:cNvPr id="22" name="グラフ 21">
          <a:extLst>
            <a:ext uri="{FF2B5EF4-FFF2-40B4-BE49-F238E27FC236}">
              <a16:creationId xmlns:a16="http://schemas.microsoft.com/office/drawing/2014/main" id="{A7D096FC-05C5-495F-B6F2-7D1E83BEF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79</xdr:col>
      <xdr:colOff>0</xdr:colOff>
      <xdr:row>8</xdr:row>
      <xdr:rowOff>0</xdr:rowOff>
    </xdr:from>
    <xdr:to>
      <xdr:col>94</xdr:col>
      <xdr:colOff>0</xdr:colOff>
      <xdr:row>16</xdr:row>
      <xdr:rowOff>0</xdr:rowOff>
    </xdr:to>
    <xdr:graphicFrame macro="">
      <xdr:nvGraphicFramePr>
        <xdr:cNvPr id="23" name="グラフ 22">
          <a:extLst>
            <a:ext uri="{FF2B5EF4-FFF2-40B4-BE49-F238E27FC236}">
              <a16:creationId xmlns:a16="http://schemas.microsoft.com/office/drawing/2014/main" id="{41EF42F5-376B-4CC1-832A-CFF3D99170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0</xdr:colOff>
      <xdr:row>31</xdr:row>
      <xdr:rowOff>0</xdr:rowOff>
    </xdr:from>
    <xdr:to>
      <xdr:col>64</xdr:col>
      <xdr:colOff>0</xdr:colOff>
      <xdr:row>39</xdr:row>
      <xdr:rowOff>0</xdr:rowOff>
    </xdr:to>
    <xdr:graphicFrame macro="">
      <xdr:nvGraphicFramePr>
        <xdr:cNvPr id="25" name="グラフ 24">
          <a:extLst>
            <a:ext uri="{FF2B5EF4-FFF2-40B4-BE49-F238E27FC236}">
              <a16:creationId xmlns:a16="http://schemas.microsoft.com/office/drawing/2014/main" id="{3F32B437-E330-4C0B-8CF9-01BF65DCEC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64</xdr:col>
      <xdr:colOff>0</xdr:colOff>
      <xdr:row>31</xdr:row>
      <xdr:rowOff>0</xdr:rowOff>
    </xdr:from>
    <xdr:to>
      <xdr:col>79</xdr:col>
      <xdr:colOff>0</xdr:colOff>
      <xdr:row>39</xdr:row>
      <xdr:rowOff>0</xdr:rowOff>
    </xdr:to>
    <xdr:graphicFrame macro="">
      <xdr:nvGraphicFramePr>
        <xdr:cNvPr id="26" name="グラフ 25">
          <a:extLst>
            <a:ext uri="{FF2B5EF4-FFF2-40B4-BE49-F238E27FC236}">
              <a16:creationId xmlns:a16="http://schemas.microsoft.com/office/drawing/2014/main" id="{8298D2FA-A323-470D-B81F-16B810B70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79</xdr:col>
      <xdr:colOff>0</xdr:colOff>
      <xdr:row>31</xdr:row>
      <xdr:rowOff>0</xdr:rowOff>
    </xdr:from>
    <xdr:to>
      <xdr:col>94</xdr:col>
      <xdr:colOff>0</xdr:colOff>
      <xdr:row>39</xdr:row>
      <xdr:rowOff>0</xdr:rowOff>
    </xdr:to>
    <xdr:graphicFrame macro="">
      <xdr:nvGraphicFramePr>
        <xdr:cNvPr id="27" name="グラフ 26">
          <a:extLst>
            <a:ext uri="{FF2B5EF4-FFF2-40B4-BE49-F238E27FC236}">
              <a16:creationId xmlns:a16="http://schemas.microsoft.com/office/drawing/2014/main" id="{43FE6CBA-29FB-48DA-A799-2A4F3BA05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94</xdr:col>
      <xdr:colOff>0</xdr:colOff>
      <xdr:row>23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715ABD3-958F-4EB0-9F02-8AE16ADE68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32</xdr:col>
      <xdr:colOff>0</xdr:colOff>
      <xdr:row>40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D139B076-B841-4091-B425-5EA480D5E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0</xdr:colOff>
      <xdr:row>29</xdr:row>
      <xdr:rowOff>0</xdr:rowOff>
    </xdr:from>
    <xdr:to>
      <xdr:col>63</xdr:col>
      <xdr:colOff>0</xdr:colOff>
      <xdr:row>40</xdr:row>
      <xdr:rowOff>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C863C35A-5518-490D-AC17-06C4976F66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63</xdr:col>
      <xdr:colOff>0</xdr:colOff>
      <xdr:row>29</xdr:row>
      <xdr:rowOff>0</xdr:rowOff>
    </xdr:from>
    <xdr:to>
      <xdr:col>94</xdr:col>
      <xdr:colOff>0</xdr:colOff>
      <xdr:row>40</xdr:row>
      <xdr:rowOff>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45BE7A22-4EAE-4152-92AA-A2BD6E84EE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10</xdr:row>
      <xdr:rowOff>1</xdr:rowOff>
    </xdr:from>
    <xdr:to>
      <xdr:col>46</xdr:col>
      <xdr:colOff>1</xdr:colOff>
      <xdr:row>26</xdr:row>
      <xdr:rowOff>1</xdr:rowOff>
    </xdr:to>
    <xdr:graphicFrame macro="">
      <xdr:nvGraphicFramePr>
        <xdr:cNvPr id="22" name="グラフ 21">
          <a:extLst>
            <a:ext uri="{FF2B5EF4-FFF2-40B4-BE49-F238E27FC236}">
              <a16:creationId xmlns:a16="http://schemas.microsoft.com/office/drawing/2014/main" id="{85F8988E-80BC-4883-B2C8-C5B8EE5535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33</xdr:row>
      <xdr:rowOff>1</xdr:rowOff>
    </xdr:from>
    <xdr:to>
      <xdr:col>46</xdr:col>
      <xdr:colOff>1</xdr:colOff>
      <xdr:row>49</xdr:row>
      <xdr:rowOff>1</xdr:rowOff>
    </xdr:to>
    <xdr:graphicFrame macro="">
      <xdr:nvGraphicFramePr>
        <xdr:cNvPr id="23" name="グラフ 22">
          <a:extLst>
            <a:ext uri="{FF2B5EF4-FFF2-40B4-BE49-F238E27FC236}">
              <a16:creationId xmlns:a16="http://schemas.microsoft.com/office/drawing/2014/main" id="{A027E985-1365-4CF9-8828-D890B3739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</xdr:colOff>
      <xdr:row>56</xdr:row>
      <xdr:rowOff>1</xdr:rowOff>
    </xdr:from>
    <xdr:to>
      <xdr:col>46</xdr:col>
      <xdr:colOff>1</xdr:colOff>
      <xdr:row>72</xdr:row>
      <xdr:rowOff>1</xdr:rowOff>
    </xdr:to>
    <xdr:graphicFrame macro="">
      <xdr:nvGraphicFramePr>
        <xdr:cNvPr id="24" name="グラフ 23">
          <a:extLst>
            <a:ext uri="{FF2B5EF4-FFF2-40B4-BE49-F238E27FC236}">
              <a16:creationId xmlns:a16="http://schemas.microsoft.com/office/drawing/2014/main" id="{2313DA44-DA50-4C58-9015-AAEDF628D8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</xdr:colOff>
      <xdr:row>79</xdr:row>
      <xdr:rowOff>0</xdr:rowOff>
    </xdr:from>
    <xdr:to>
      <xdr:col>46</xdr:col>
      <xdr:colOff>1</xdr:colOff>
      <xdr:row>95</xdr:row>
      <xdr:rowOff>0</xdr:rowOff>
    </xdr:to>
    <xdr:graphicFrame macro="">
      <xdr:nvGraphicFramePr>
        <xdr:cNvPr id="25" name="グラフ 24">
          <a:extLst>
            <a:ext uri="{FF2B5EF4-FFF2-40B4-BE49-F238E27FC236}">
              <a16:creationId xmlns:a16="http://schemas.microsoft.com/office/drawing/2014/main" id="{8F56DAB2-A093-4C76-B530-2F0EBA281F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49</xdr:col>
      <xdr:colOff>0</xdr:colOff>
      <xdr:row>8</xdr:row>
      <xdr:rowOff>0</xdr:rowOff>
    </xdr:from>
    <xdr:to>
      <xdr:col>64</xdr:col>
      <xdr:colOff>0</xdr:colOff>
      <xdr:row>16</xdr:row>
      <xdr:rowOff>0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1B816726-7E34-4684-9057-35F4DDF83E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64</xdr:col>
      <xdr:colOff>0</xdr:colOff>
      <xdr:row>8</xdr:row>
      <xdr:rowOff>0</xdr:rowOff>
    </xdr:from>
    <xdr:to>
      <xdr:col>78</xdr:col>
      <xdr:colOff>73269</xdr:colOff>
      <xdr:row>16</xdr:row>
      <xdr:rowOff>0</xdr:rowOff>
    </xdr:to>
    <xdr:graphicFrame macro="">
      <xdr:nvGraphicFramePr>
        <xdr:cNvPr id="19" name="グラフ 18">
          <a:extLst>
            <a:ext uri="{FF2B5EF4-FFF2-40B4-BE49-F238E27FC236}">
              <a16:creationId xmlns:a16="http://schemas.microsoft.com/office/drawing/2014/main" id="{27576FA2-813B-44F7-A6E2-44FEB1526B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78</xdr:col>
      <xdr:colOff>73269</xdr:colOff>
      <xdr:row>8</xdr:row>
      <xdr:rowOff>0</xdr:rowOff>
    </xdr:from>
    <xdr:to>
      <xdr:col>93</xdr:col>
      <xdr:colOff>73268</xdr:colOff>
      <xdr:row>16</xdr:row>
      <xdr:rowOff>0</xdr:rowOff>
    </xdr:to>
    <xdr:graphicFrame macro="">
      <xdr:nvGraphicFramePr>
        <xdr:cNvPr id="20" name="グラフ 19">
          <a:extLst>
            <a:ext uri="{FF2B5EF4-FFF2-40B4-BE49-F238E27FC236}">
              <a16:creationId xmlns:a16="http://schemas.microsoft.com/office/drawing/2014/main" id="{04E0F4C7-7D8A-4DBC-9287-871F27ACD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49</xdr:col>
      <xdr:colOff>0</xdr:colOff>
      <xdr:row>31</xdr:row>
      <xdr:rowOff>0</xdr:rowOff>
    </xdr:from>
    <xdr:to>
      <xdr:col>64</xdr:col>
      <xdr:colOff>0</xdr:colOff>
      <xdr:row>39</xdr:row>
      <xdr:rowOff>0</xdr:rowOff>
    </xdr:to>
    <xdr:graphicFrame macro="">
      <xdr:nvGraphicFramePr>
        <xdr:cNvPr id="26" name="グラフ 25">
          <a:extLst>
            <a:ext uri="{FF2B5EF4-FFF2-40B4-BE49-F238E27FC236}">
              <a16:creationId xmlns:a16="http://schemas.microsoft.com/office/drawing/2014/main" id="{E355190F-4050-4FE3-BAA4-9ED7AA02A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64</xdr:col>
      <xdr:colOff>0</xdr:colOff>
      <xdr:row>31</xdr:row>
      <xdr:rowOff>0</xdr:rowOff>
    </xdr:from>
    <xdr:to>
      <xdr:col>78</xdr:col>
      <xdr:colOff>73269</xdr:colOff>
      <xdr:row>39</xdr:row>
      <xdr:rowOff>0</xdr:rowOff>
    </xdr:to>
    <xdr:graphicFrame macro="">
      <xdr:nvGraphicFramePr>
        <xdr:cNvPr id="27" name="グラフ 26">
          <a:extLst>
            <a:ext uri="{FF2B5EF4-FFF2-40B4-BE49-F238E27FC236}">
              <a16:creationId xmlns:a16="http://schemas.microsoft.com/office/drawing/2014/main" id="{577862E2-DF9F-40CC-A2D2-92EA79A0C2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78</xdr:col>
      <xdr:colOff>73269</xdr:colOff>
      <xdr:row>31</xdr:row>
      <xdr:rowOff>0</xdr:rowOff>
    </xdr:from>
    <xdr:to>
      <xdr:col>93</xdr:col>
      <xdr:colOff>73268</xdr:colOff>
      <xdr:row>39</xdr:row>
      <xdr:rowOff>0</xdr:rowOff>
    </xdr:to>
    <xdr:graphicFrame macro="">
      <xdr:nvGraphicFramePr>
        <xdr:cNvPr id="28" name="グラフ 27">
          <a:extLst>
            <a:ext uri="{FF2B5EF4-FFF2-40B4-BE49-F238E27FC236}">
              <a16:creationId xmlns:a16="http://schemas.microsoft.com/office/drawing/2014/main" id="{B6730195-272F-45B2-984D-7B3CFC511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49</xdr:col>
      <xdr:colOff>0</xdr:colOff>
      <xdr:row>54</xdr:row>
      <xdr:rowOff>0</xdr:rowOff>
    </xdr:from>
    <xdr:to>
      <xdr:col>64</xdr:col>
      <xdr:colOff>0</xdr:colOff>
      <xdr:row>62</xdr:row>
      <xdr:rowOff>0</xdr:rowOff>
    </xdr:to>
    <xdr:graphicFrame macro="">
      <xdr:nvGraphicFramePr>
        <xdr:cNvPr id="30" name="グラフ 29">
          <a:extLst>
            <a:ext uri="{FF2B5EF4-FFF2-40B4-BE49-F238E27FC236}">
              <a16:creationId xmlns:a16="http://schemas.microsoft.com/office/drawing/2014/main" id="{27684E99-0CFB-4586-AB11-D3DFB10417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64</xdr:col>
      <xdr:colOff>0</xdr:colOff>
      <xdr:row>54</xdr:row>
      <xdr:rowOff>0</xdr:rowOff>
    </xdr:from>
    <xdr:to>
      <xdr:col>78</xdr:col>
      <xdr:colOff>73269</xdr:colOff>
      <xdr:row>62</xdr:row>
      <xdr:rowOff>0</xdr:rowOff>
    </xdr:to>
    <xdr:graphicFrame macro="">
      <xdr:nvGraphicFramePr>
        <xdr:cNvPr id="31" name="グラフ 30">
          <a:extLst>
            <a:ext uri="{FF2B5EF4-FFF2-40B4-BE49-F238E27FC236}">
              <a16:creationId xmlns:a16="http://schemas.microsoft.com/office/drawing/2014/main" id="{B1AB3B67-3930-45ED-AD80-99F4B6CD40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78</xdr:col>
      <xdr:colOff>73269</xdr:colOff>
      <xdr:row>54</xdr:row>
      <xdr:rowOff>0</xdr:rowOff>
    </xdr:from>
    <xdr:to>
      <xdr:col>93</xdr:col>
      <xdr:colOff>73268</xdr:colOff>
      <xdr:row>62</xdr:row>
      <xdr:rowOff>0</xdr:rowOff>
    </xdr:to>
    <xdr:graphicFrame macro="">
      <xdr:nvGraphicFramePr>
        <xdr:cNvPr id="32" name="グラフ 31">
          <a:extLst>
            <a:ext uri="{FF2B5EF4-FFF2-40B4-BE49-F238E27FC236}">
              <a16:creationId xmlns:a16="http://schemas.microsoft.com/office/drawing/2014/main" id="{D196F59A-6D1D-4C83-B56B-55E0A94027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49</xdr:col>
      <xdr:colOff>0</xdr:colOff>
      <xdr:row>77</xdr:row>
      <xdr:rowOff>0</xdr:rowOff>
    </xdr:from>
    <xdr:to>
      <xdr:col>64</xdr:col>
      <xdr:colOff>0</xdr:colOff>
      <xdr:row>85</xdr:row>
      <xdr:rowOff>0</xdr:rowOff>
    </xdr:to>
    <xdr:graphicFrame macro="">
      <xdr:nvGraphicFramePr>
        <xdr:cNvPr id="34" name="グラフ 33">
          <a:extLst>
            <a:ext uri="{FF2B5EF4-FFF2-40B4-BE49-F238E27FC236}">
              <a16:creationId xmlns:a16="http://schemas.microsoft.com/office/drawing/2014/main" id="{F5B55653-5D7A-4303-BC3F-B1A05D198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64</xdr:col>
      <xdr:colOff>0</xdr:colOff>
      <xdr:row>77</xdr:row>
      <xdr:rowOff>0</xdr:rowOff>
    </xdr:from>
    <xdr:to>
      <xdr:col>78</xdr:col>
      <xdr:colOff>73269</xdr:colOff>
      <xdr:row>85</xdr:row>
      <xdr:rowOff>0</xdr:rowOff>
    </xdr:to>
    <xdr:graphicFrame macro="">
      <xdr:nvGraphicFramePr>
        <xdr:cNvPr id="35" name="グラフ 34">
          <a:extLst>
            <a:ext uri="{FF2B5EF4-FFF2-40B4-BE49-F238E27FC236}">
              <a16:creationId xmlns:a16="http://schemas.microsoft.com/office/drawing/2014/main" id="{2BD005D5-F219-4D91-8256-BE84D3D029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78</xdr:col>
      <xdr:colOff>73269</xdr:colOff>
      <xdr:row>77</xdr:row>
      <xdr:rowOff>0</xdr:rowOff>
    </xdr:from>
    <xdr:to>
      <xdr:col>93</xdr:col>
      <xdr:colOff>73268</xdr:colOff>
      <xdr:row>85</xdr:row>
      <xdr:rowOff>0</xdr:rowOff>
    </xdr:to>
    <xdr:graphicFrame macro="">
      <xdr:nvGraphicFramePr>
        <xdr:cNvPr id="36" name="グラフ 35">
          <a:extLst>
            <a:ext uri="{FF2B5EF4-FFF2-40B4-BE49-F238E27FC236}">
              <a16:creationId xmlns:a16="http://schemas.microsoft.com/office/drawing/2014/main" id="{38DC3434-AF15-4771-B796-2D199D8BC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37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3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5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7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48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0.01587</cdr:x>
      <cdr:y>0.00379</cdr:y>
    </cdr:from>
    <cdr:to>
      <cdr:x>0.2873</cdr:x>
      <cdr:y>0.11174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233C1574-13D5-4468-9CD3-02C2644FED6B}"/>
            </a:ext>
          </a:extLst>
        </cdr:cNvPr>
        <cdr:cNvSpPr txBox="1"/>
      </cdr:nvSpPr>
      <cdr:spPr>
        <a:xfrm xmlns:a="http://schemas.openxmlformats.org/drawingml/2006/main">
          <a:off x="18143" y="7257"/>
          <a:ext cx="310242" cy="206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3600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（件）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view="pageBreakPreview" zoomScale="115" zoomScaleNormal="100" zoomScaleSheetLayoutView="115" workbookViewId="0"/>
  </sheetViews>
  <sheetFormatPr defaultRowHeight="22.5" customHeight="1" x14ac:dyDescent="0.15"/>
  <cols>
    <col min="1" max="5" width="17.75" customWidth="1"/>
    <col min="7" max="7" width="9" style="12"/>
  </cols>
  <sheetData>
    <row r="1" spans="1:5" ht="22.5" customHeight="1" x14ac:dyDescent="0.15">
      <c r="A1" t="s">
        <v>49</v>
      </c>
    </row>
    <row r="2" spans="1:5" ht="22.5" customHeight="1" x14ac:dyDescent="0.15">
      <c r="A2" t="s">
        <v>244</v>
      </c>
    </row>
    <row r="3" spans="1:5" ht="22.5" customHeight="1" x14ac:dyDescent="0.15">
      <c r="A3" s="18" t="s">
        <v>102</v>
      </c>
      <c r="B3" s="18"/>
      <c r="C3" s="18"/>
      <c r="D3" s="18"/>
      <c r="E3" s="18"/>
    </row>
    <row r="4" spans="1:5" ht="22.5" customHeight="1" x14ac:dyDescent="0.15">
      <c r="A4" s="227" t="s">
        <v>104</v>
      </c>
      <c r="B4" s="227" t="s">
        <v>105</v>
      </c>
      <c r="C4" s="227" t="s">
        <v>106</v>
      </c>
      <c r="D4" s="227" t="s">
        <v>107</v>
      </c>
      <c r="E4" s="227" t="s">
        <v>108</v>
      </c>
    </row>
    <row r="5" spans="1:5" ht="22.5" customHeight="1" x14ac:dyDescent="0.15">
      <c r="A5" s="228"/>
      <c r="B5" s="228"/>
      <c r="C5" s="228"/>
      <c r="D5" s="228"/>
      <c r="E5" s="228"/>
    </row>
    <row r="6" spans="1:5" ht="22.5" customHeight="1" x14ac:dyDescent="0.15">
      <c r="A6" s="231" t="s">
        <v>117</v>
      </c>
      <c r="B6" s="229" t="s">
        <v>109</v>
      </c>
      <c r="C6" s="229" t="s">
        <v>110</v>
      </c>
      <c r="D6" s="229" t="s">
        <v>111</v>
      </c>
      <c r="E6" s="229" t="s">
        <v>112</v>
      </c>
    </row>
    <row r="7" spans="1:5" ht="22.5" customHeight="1" x14ac:dyDescent="0.15">
      <c r="A7" s="232"/>
      <c r="B7" s="230"/>
      <c r="C7" s="230"/>
      <c r="D7" s="230"/>
      <c r="E7" s="230"/>
    </row>
    <row r="8" spans="1:5" ht="22.5" customHeight="1" x14ac:dyDescent="0.15">
      <c r="A8" s="4"/>
      <c r="B8" s="229" t="s">
        <v>113</v>
      </c>
      <c r="C8" s="229" t="s">
        <v>114</v>
      </c>
      <c r="D8" s="229" t="s">
        <v>115</v>
      </c>
      <c r="E8" s="229" t="s">
        <v>116</v>
      </c>
    </row>
    <row r="9" spans="1:5" ht="22.5" customHeight="1" x14ac:dyDescent="0.15">
      <c r="B9" s="230"/>
      <c r="C9" s="230"/>
      <c r="D9" s="230"/>
      <c r="E9" s="230"/>
    </row>
    <row r="10" spans="1:5" ht="22.5" customHeight="1" x14ac:dyDescent="0.15">
      <c r="B10" s="23"/>
      <c r="C10" s="23"/>
      <c r="D10" s="23"/>
      <c r="E10" s="23"/>
    </row>
    <row r="11" spans="1:5" ht="22.5" customHeight="1" x14ac:dyDescent="0.15">
      <c r="B11" s="23"/>
      <c r="C11" s="23"/>
      <c r="D11" s="23"/>
      <c r="E11" s="23"/>
    </row>
    <row r="13" spans="1:5" ht="22.5" customHeight="1" x14ac:dyDescent="0.15">
      <c r="A13" s="236" t="s">
        <v>103</v>
      </c>
      <c r="B13" s="236"/>
    </row>
    <row r="14" spans="1:5" ht="22.5" customHeight="1" x14ac:dyDescent="0.15">
      <c r="A14" s="237" t="s">
        <v>94</v>
      </c>
      <c r="B14" s="238"/>
    </row>
    <row r="15" spans="1:5" ht="22.5" customHeight="1" x14ac:dyDescent="0.15">
      <c r="A15" s="237" t="s">
        <v>95</v>
      </c>
      <c r="B15" s="238"/>
    </row>
    <row r="16" spans="1:5" ht="22.5" customHeight="1" x14ac:dyDescent="0.15">
      <c r="A16" s="237" t="s">
        <v>96</v>
      </c>
      <c r="B16" s="238"/>
    </row>
    <row r="18" spans="1:7" ht="22.5" customHeight="1" x14ac:dyDescent="0.15">
      <c r="A18" s="30" t="s">
        <v>260</v>
      </c>
      <c r="B18" s="30"/>
      <c r="C18" s="30"/>
      <c r="D18" s="30"/>
      <c r="G18"/>
    </row>
    <row r="19" spans="1:7" ht="22.5" customHeight="1" x14ac:dyDescent="0.15">
      <c r="A19" s="233" t="s">
        <v>261</v>
      </c>
      <c r="B19" s="234"/>
      <c r="C19" s="234"/>
      <c r="D19" s="234"/>
      <c r="E19" s="235"/>
      <c r="G19"/>
    </row>
    <row r="20" spans="1:7" ht="22.5" customHeight="1" x14ac:dyDescent="0.15">
      <c r="A20" s="233" t="s">
        <v>262</v>
      </c>
      <c r="B20" s="234"/>
      <c r="C20" s="234"/>
      <c r="D20" s="234"/>
      <c r="E20" s="235"/>
      <c r="G20"/>
    </row>
  </sheetData>
  <mergeCells count="20">
    <mergeCell ref="A19:E19"/>
    <mergeCell ref="A20:E20"/>
    <mergeCell ref="C8:C9"/>
    <mergeCell ref="D8:D9"/>
    <mergeCell ref="E8:E9"/>
    <mergeCell ref="A13:B13"/>
    <mergeCell ref="A14:B14"/>
    <mergeCell ref="A15:B15"/>
    <mergeCell ref="A16:B16"/>
    <mergeCell ref="C6:C7"/>
    <mergeCell ref="D6:D7"/>
    <mergeCell ref="E6:E7"/>
    <mergeCell ref="B8:B9"/>
    <mergeCell ref="A6:A7"/>
    <mergeCell ref="B6:B7"/>
    <mergeCell ref="A4:A5"/>
    <mergeCell ref="B4:B5"/>
    <mergeCell ref="C4:C5"/>
    <mergeCell ref="D4:D5"/>
    <mergeCell ref="E4:E5"/>
  </mergeCells>
  <phoneticPr fontId="1"/>
  <hyperlinks>
    <hyperlink ref="A14" location="'20.グラフデータ'!A1" display="20.グラフデータ" xr:uid="{00000000-0004-0000-0000-000000000000}"/>
    <hyperlink ref="A15" location="'20.経年データ【高知大】'!A1" display="20.経年データ【高知大】" xr:uid="{00000000-0004-0000-0000-000001000000}"/>
    <hyperlink ref="A16" location="'20.教員数【大学概要】'!A1" display="20.教員数【大学概要】" xr:uid="{00000000-0004-0000-0000-000002000000}"/>
    <hyperlink ref="A6" location="'20-1-1.全学系'!A1" display="20-1-1.全学系" xr:uid="{00000000-0004-0000-0000-000003000000}"/>
    <hyperlink ref="B6" location="'20-2-1.人文社会科学系'!A1" display="20-2-1.人文社会科学系" xr:uid="{00000000-0004-0000-0000-000004000000}"/>
    <hyperlink ref="C6" location="'20-3-1.自然科学系'!A1" display="20-3-1.自然科学系" xr:uid="{00000000-0004-0000-0000-000006000000}"/>
    <hyperlink ref="D6" location="'20-4-1.医療学系'!A1" display="20-4-1.医療学系" xr:uid="{00000000-0004-0000-0000-000008000000}"/>
    <hyperlink ref="E6" location="'20-5-1.総合科学系'!A1" display="20-5-1.総合科学系" xr:uid="{00000000-0004-0000-0000-00000A000000}"/>
    <hyperlink ref="B8:B9" location="'20-2-2.人文社会科学系 (部門別)'!A1" display="20-2-2.人文社会科学系（部門別）" xr:uid="{A2F1EF9C-8298-4758-971F-696C9BFDF2F0}"/>
    <hyperlink ref="C8:C9" location="'20-3-2.自然科学系 (部門別)'!A1" display="20-3-2.自然科学系（部門別）" xr:uid="{9307A594-4997-4463-9662-7EE09CEE1822}"/>
    <hyperlink ref="D8:D9" location="'20-4-2.医療学系 (部門別)'!A1" display="20-4-2.医療学系（部門別）" xr:uid="{D222997C-35BB-4D4D-9FC7-640FE69B9A13}"/>
    <hyperlink ref="E8:E9" location="'20-5-2.総合科学系 (部門別)'!A1" display="20-5-2.総合科学系（部門別）" xr:uid="{6FA66FB0-83AF-4A95-A5F1-D8CD66BBE3C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462A3-11B8-4F2C-8451-71249311698C}">
  <dimension ref="A1:CS96"/>
  <sheetViews>
    <sheetView view="pageBreakPreview" topLeftCell="A75" zoomScale="130" zoomScaleNormal="115" zoomScaleSheetLayoutView="130" workbookViewId="0">
      <selection activeCell="CT20" sqref="CT20"/>
    </sheetView>
  </sheetViews>
  <sheetFormatPr defaultRowHeight="13.5" x14ac:dyDescent="0.15"/>
  <cols>
    <col min="1" max="1" width="0.625" style="10" customWidth="1"/>
    <col min="2" max="11" width="1" style="10" customWidth="1"/>
    <col min="12" max="94" width="1" customWidth="1"/>
    <col min="95" max="95" width="0.625" customWidth="1"/>
    <col min="97" max="97" width="11.625" bestFit="1" customWidth="1"/>
  </cols>
  <sheetData>
    <row r="1" spans="1:97" ht="24" customHeight="1" thickBot="1" x14ac:dyDescent="0.2">
      <c r="A1" s="1" t="s">
        <v>92</v>
      </c>
      <c r="B1" s="1"/>
      <c r="C1" s="1"/>
      <c r="D1"/>
      <c r="E1"/>
      <c r="F1"/>
      <c r="G1"/>
      <c r="H1"/>
      <c r="I1"/>
      <c r="J1"/>
      <c r="CS1" s="13" t="s">
        <v>50</v>
      </c>
    </row>
    <row r="2" spans="1:97" ht="24" customHeight="1" x14ac:dyDescent="0.15">
      <c r="A2" s="1" t="s">
        <v>65</v>
      </c>
      <c r="B2" s="1"/>
      <c r="C2" s="1"/>
      <c r="D2"/>
      <c r="E2"/>
      <c r="F2"/>
      <c r="G2"/>
      <c r="H2"/>
      <c r="I2"/>
      <c r="J2"/>
    </row>
    <row r="3" spans="1:97" ht="24" customHeight="1" x14ac:dyDescent="0.15">
      <c r="A3"/>
      <c r="B3" s="1" t="s">
        <v>76</v>
      </c>
      <c r="C3" s="1"/>
      <c r="D3"/>
      <c r="E3"/>
      <c r="F3"/>
      <c r="G3"/>
      <c r="H3"/>
      <c r="I3"/>
      <c r="J3"/>
    </row>
    <row r="4" spans="1:97" x14ac:dyDescent="0.15">
      <c r="A4" s="1"/>
      <c r="B4" s="6"/>
      <c r="C4" s="6"/>
      <c r="D4" s="6"/>
      <c r="E4" s="6"/>
      <c r="F4" s="6"/>
      <c r="G4" s="6"/>
      <c r="H4" s="6"/>
      <c r="I4" s="6"/>
      <c r="J4" s="6"/>
      <c r="K4"/>
    </row>
    <row r="5" spans="1:97" ht="17.25" customHeight="1" x14ac:dyDescent="0.15">
      <c r="A5" s="1"/>
      <c r="B5" s="17" t="s">
        <v>88</v>
      </c>
      <c r="C5" s="6"/>
      <c r="D5" s="6"/>
      <c r="E5" s="6"/>
      <c r="F5" s="6"/>
      <c r="G5" s="6"/>
      <c r="H5" s="6"/>
      <c r="I5" s="6"/>
      <c r="J5" s="6"/>
      <c r="K5"/>
    </row>
    <row r="6" spans="1:97" ht="17.25" customHeight="1" x14ac:dyDescent="0.15">
      <c r="A6" s="1"/>
      <c r="B6" s="7" t="s">
        <v>33</v>
      </c>
      <c r="C6" s="6"/>
      <c r="D6" s="6"/>
      <c r="E6" s="6"/>
      <c r="F6" s="6"/>
      <c r="H6" s="6"/>
      <c r="I6" s="6"/>
      <c r="J6" s="6"/>
      <c r="K6"/>
      <c r="AX6" s="7" t="s">
        <v>51</v>
      </c>
    </row>
    <row r="7" spans="1:97" ht="17.25" customHeight="1" x14ac:dyDescent="0.15">
      <c r="A7" s="1"/>
      <c r="B7" s="245" t="s">
        <v>242</v>
      </c>
      <c r="C7" s="246"/>
      <c r="D7" s="246"/>
      <c r="E7" s="246"/>
      <c r="F7" s="246"/>
      <c r="G7" s="246"/>
      <c r="H7" s="246"/>
      <c r="I7" s="246"/>
      <c r="J7" s="246"/>
      <c r="K7" s="246"/>
      <c r="L7" s="247"/>
      <c r="M7" s="258" t="s">
        <v>78</v>
      </c>
      <c r="N7" s="258"/>
      <c r="O7" s="258"/>
      <c r="P7" s="258"/>
      <c r="Q7" s="258"/>
      <c r="R7" s="258"/>
      <c r="S7" s="258"/>
      <c r="T7" s="258"/>
      <c r="U7" s="258"/>
      <c r="V7" s="258"/>
      <c r="W7" s="260">
        <f>AVERAGE('20.グラフデータ'!D301:H301)</f>
        <v>17.8</v>
      </c>
      <c r="X7" s="260"/>
      <c r="Y7" s="260"/>
      <c r="Z7" s="260"/>
      <c r="AA7" s="260"/>
      <c r="AB7" s="260"/>
      <c r="AC7" s="260"/>
      <c r="AD7" s="260"/>
      <c r="AE7" s="260"/>
      <c r="AF7" s="260"/>
      <c r="AG7" s="251" t="str">
        <f>'20.グラフデータ'!AD301</f>
        <v>年度により増減</v>
      </c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X7" s="274" t="s">
        <v>240</v>
      </c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58" t="s">
        <v>78</v>
      </c>
      <c r="BJ7" s="258"/>
      <c r="BK7" s="258"/>
      <c r="BL7" s="258"/>
      <c r="BM7" s="258"/>
      <c r="BN7" s="258"/>
      <c r="BO7" s="258"/>
      <c r="BP7" s="258"/>
      <c r="BQ7" s="258"/>
      <c r="BR7" s="258"/>
      <c r="BS7" s="259">
        <f>AVERAGE('20.グラフデータ'!D305:H305)</f>
        <v>1.272</v>
      </c>
      <c r="BT7" s="259"/>
      <c r="BU7" s="259"/>
      <c r="BV7" s="259"/>
      <c r="BW7" s="259"/>
      <c r="BX7" s="259"/>
      <c r="BY7" s="259"/>
      <c r="BZ7" s="259"/>
      <c r="CA7" s="259"/>
      <c r="CB7" s="259"/>
      <c r="CC7" s="251" t="str">
        <f>'20.グラフデータ'!AD305</f>
        <v>年度により増減</v>
      </c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</row>
    <row r="8" spans="1:97" ht="18.75" customHeight="1" x14ac:dyDescent="0.15"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50"/>
      <c r="M8" s="256" t="s">
        <v>80</v>
      </c>
      <c r="N8" s="256"/>
      <c r="O8" s="256"/>
      <c r="P8" s="256"/>
      <c r="Q8" s="256"/>
      <c r="R8" s="256"/>
      <c r="S8" s="256"/>
      <c r="T8" s="256"/>
      <c r="U8" s="256"/>
      <c r="V8" s="256"/>
      <c r="W8" s="261">
        <f>'20.グラフデータ'!H301-'20.グラフデータ'!D301</f>
        <v>0</v>
      </c>
      <c r="X8" s="261"/>
      <c r="Y8" s="261"/>
      <c r="Z8" s="261"/>
      <c r="AA8" s="261"/>
      <c r="AB8" s="261"/>
      <c r="AC8" s="261"/>
      <c r="AD8" s="261"/>
      <c r="AE8" s="261"/>
      <c r="AF8" s="26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56" t="s">
        <v>80</v>
      </c>
      <c r="BJ8" s="256"/>
      <c r="BK8" s="256"/>
      <c r="BL8" s="256"/>
      <c r="BM8" s="256"/>
      <c r="BN8" s="256"/>
      <c r="BO8" s="256"/>
      <c r="BP8" s="256"/>
      <c r="BQ8" s="256"/>
      <c r="BR8" s="256"/>
      <c r="BS8" s="257">
        <f>'20.グラフデータ'!H305-'20.グラフデータ'!D305</f>
        <v>0.17999999999999994</v>
      </c>
      <c r="BT8" s="257"/>
      <c r="BU8" s="257"/>
      <c r="BV8" s="257"/>
      <c r="BW8" s="257"/>
      <c r="BX8" s="257"/>
      <c r="BY8" s="257"/>
      <c r="BZ8" s="257"/>
      <c r="CA8" s="257"/>
      <c r="CB8" s="257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</row>
    <row r="9" spans="1:97" ht="18.75" customHeight="1" x14ac:dyDescent="0.15">
      <c r="A9" s="2"/>
      <c r="B9" s="245" t="s">
        <v>251</v>
      </c>
      <c r="C9" s="246"/>
      <c r="D9" s="246"/>
      <c r="E9" s="246"/>
      <c r="F9" s="246"/>
      <c r="G9" s="246"/>
      <c r="H9" s="246"/>
      <c r="I9" s="246"/>
      <c r="J9" s="246"/>
      <c r="K9" s="246"/>
      <c r="L9" s="247"/>
      <c r="M9" s="258" t="s">
        <v>233</v>
      </c>
      <c r="N9" s="258"/>
      <c r="O9" s="258"/>
      <c r="P9" s="258"/>
      <c r="Q9" s="258"/>
      <c r="R9" s="258"/>
      <c r="S9" s="258"/>
      <c r="T9" s="258"/>
      <c r="U9" s="258"/>
      <c r="V9" s="258"/>
      <c r="W9" s="260">
        <f>AVERAGE('20.グラフデータ'!D299:H299)</f>
        <v>15.8</v>
      </c>
      <c r="X9" s="260"/>
      <c r="Y9" s="260"/>
      <c r="Z9" s="260"/>
      <c r="AA9" s="260"/>
      <c r="AB9" s="260"/>
      <c r="AC9" s="260"/>
      <c r="AD9" s="260"/>
      <c r="AE9" s="260"/>
      <c r="AF9" s="260"/>
      <c r="AG9" s="251" t="str">
        <f>'20.グラフデータ'!AD299</f>
        <v>最新年度のみ増加</v>
      </c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8"/>
    </row>
    <row r="10" spans="1:97" ht="18.75" customHeight="1" x14ac:dyDescent="0.15">
      <c r="A10" s="2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50"/>
      <c r="M10" s="256" t="s">
        <v>234</v>
      </c>
      <c r="N10" s="256"/>
      <c r="O10" s="256"/>
      <c r="P10" s="256"/>
      <c r="Q10" s="256"/>
      <c r="R10" s="256"/>
      <c r="S10" s="256"/>
      <c r="T10" s="256"/>
      <c r="U10" s="256"/>
      <c r="V10" s="256"/>
      <c r="W10" s="261">
        <f>'20.グラフデータ'!H299-'20.グラフデータ'!D299</f>
        <v>-3</v>
      </c>
      <c r="X10" s="261"/>
      <c r="Y10" s="261"/>
      <c r="Z10" s="261"/>
      <c r="AA10" s="261"/>
      <c r="AB10" s="261"/>
      <c r="AC10" s="261"/>
      <c r="AD10" s="261"/>
      <c r="AE10" s="261"/>
      <c r="AF10" s="26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CN10" s="28"/>
      <c r="CO10" s="28"/>
      <c r="CP10" s="28"/>
    </row>
    <row r="11" spans="1:97" ht="18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16"/>
      <c r="L11" s="3"/>
      <c r="M11" s="3"/>
      <c r="N11" s="3"/>
      <c r="O11" s="3"/>
      <c r="P11" s="3"/>
      <c r="Q11" s="3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CN11" s="28"/>
      <c r="CO11" s="28"/>
      <c r="CP11" s="28"/>
    </row>
    <row r="12" spans="1:97" ht="18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16"/>
      <c r="L12" s="3"/>
      <c r="M12" s="3"/>
      <c r="N12" s="3"/>
      <c r="O12" s="3"/>
      <c r="P12" s="3"/>
      <c r="Q12" s="3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CN12" s="28"/>
      <c r="CO12" s="28"/>
      <c r="CP12" s="28"/>
    </row>
    <row r="13" spans="1:97" ht="18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16"/>
      <c r="L13" s="3"/>
      <c r="M13" s="3"/>
      <c r="N13" s="3"/>
      <c r="O13" s="3"/>
      <c r="P13" s="3"/>
      <c r="Q13" s="3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CN13" s="28"/>
      <c r="CO13" s="28"/>
      <c r="CP13" s="28"/>
    </row>
    <row r="14" spans="1:97" ht="18.7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16"/>
      <c r="L14" s="3"/>
      <c r="M14" s="3"/>
      <c r="N14" s="3"/>
      <c r="O14" s="3"/>
      <c r="P14" s="3"/>
      <c r="Q14" s="3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CN14" s="28"/>
      <c r="CO14" s="28"/>
      <c r="CP14" s="28"/>
    </row>
    <row r="15" spans="1:97" ht="18.7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16"/>
      <c r="L15" s="3"/>
      <c r="M15" s="3"/>
      <c r="N15" s="3"/>
      <c r="O15" s="3"/>
      <c r="P15" s="3"/>
      <c r="Q15" s="3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CN15" s="28"/>
      <c r="CO15" s="28"/>
      <c r="CP15" s="28"/>
    </row>
    <row r="16" spans="1:97" ht="18.7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16"/>
      <c r="L16" s="3"/>
      <c r="M16" s="3"/>
      <c r="N16" s="3"/>
      <c r="O16" s="3"/>
      <c r="P16" s="3"/>
      <c r="Q16" s="3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94" ht="13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16"/>
      <c r="L17" s="3"/>
      <c r="M17" s="3"/>
      <c r="N17" s="3"/>
      <c r="O17" s="3"/>
      <c r="P17" s="3"/>
      <c r="Q17" s="3"/>
      <c r="AV17" s="27"/>
      <c r="AW17" s="27"/>
      <c r="AX17" s="271"/>
      <c r="AY17" s="271"/>
      <c r="AZ17" s="271"/>
      <c r="BA17" s="271"/>
      <c r="BB17" s="271"/>
      <c r="BC17" s="271"/>
      <c r="BD17" s="271"/>
      <c r="BE17" s="271"/>
      <c r="BF17" s="271"/>
      <c r="BG17" s="271"/>
      <c r="BH17" s="273" t="str">
        <f>'20.グラフデータ'!Q1</f>
        <v>R2</v>
      </c>
      <c r="BI17" s="271"/>
      <c r="BJ17" s="271"/>
      <c r="BK17" s="271"/>
      <c r="BL17" s="271"/>
      <c r="BM17" s="271"/>
      <c r="BN17" s="271"/>
      <c r="BO17" s="273" t="str">
        <f>'20.グラフデータ'!R1</f>
        <v>R3</v>
      </c>
      <c r="BP17" s="271"/>
      <c r="BQ17" s="271"/>
      <c r="BR17" s="271"/>
      <c r="BS17" s="271"/>
      <c r="BT17" s="271"/>
      <c r="BU17" s="271"/>
      <c r="BV17" s="273" t="str">
        <f>'20.グラフデータ'!S1</f>
        <v>R4</v>
      </c>
      <c r="BW17" s="271"/>
      <c r="BX17" s="271"/>
      <c r="BY17" s="271"/>
      <c r="BZ17" s="271"/>
      <c r="CA17" s="271"/>
      <c r="CB17" s="271"/>
      <c r="CC17" s="273" t="str">
        <f>'20.グラフデータ'!T1</f>
        <v>R5</v>
      </c>
      <c r="CD17" s="271"/>
      <c r="CE17" s="271"/>
      <c r="CF17" s="271"/>
      <c r="CG17" s="271"/>
      <c r="CH17" s="271"/>
      <c r="CI17" s="271"/>
      <c r="CJ17" s="273" t="str">
        <f>'20.グラフデータ'!U1</f>
        <v>R6</v>
      </c>
      <c r="CK17" s="271"/>
      <c r="CL17" s="271"/>
      <c r="CM17" s="271"/>
      <c r="CN17" s="271"/>
      <c r="CO17" s="271"/>
      <c r="CP17" s="271"/>
    </row>
    <row r="18" spans="1:94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16"/>
      <c r="L18" s="3"/>
      <c r="M18" s="3"/>
      <c r="N18" s="3"/>
      <c r="O18" s="3"/>
      <c r="P18" s="3"/>
      <c r="Q18" s="3"/>
      <c r="AV18" s="27"/>
      <c r="AX18" s="271" t="s">
        <v>247</v>
      </c>
      <c r="AY18" s="271"/>
      <c r="AZ18" s="271"/>
      <c r="BA18" s="271"/>
      <c r="BB18" s="271"/>
      <c r="BC18" s="271"/>
      <c r="BD18" s="271"/>
      <c r="BE18" s="271"/>
      <c r="BF18" s="271"/>
      <c r="BG18" s="271"/>
      <c r="BH18" s="272">
        <f>'20.グラフデータ'!D305</f>
        <v>1.2</v>
      </c>
      <c r="BI18" s="272"/>
      <c r="BJ18" s="272"/>
      <c r="BK18" s="272"/>
      <c r="BL18" s="272"/>
      <c r="BM18" s="272"/>
      <c r="BN18" s="272"/>
      <c r="BO18" s="272">
        <f>'20.グラフデータ'!E305</f>
        <v>1.57</v>
      </c>
      <c r="BP18" s="272"/>
      <c r="BQ18" s="272"/>
      <c r="BR18" s="272"/>
      <c r="BS18" s="272"/>
      <c r="BT18" s="272"/>
      <c r="BU18" s="272"/>
      <c r="BV18" s="272">
        <f>'20.グラフデータ'!F305</f>
        <v>1.1399999999999999</v>
      </c>
      <c r="BW18" s="272"/>
      <c r="BX18" s="272"/>
      <c r="BY18" s="272"/>
      <c r="BZ18" s="272"/>
      <c r="CA18" s="272"/>
      <c r="CB18" s="272"/>
      <c r="CC18" s="272">
        <f>'20.グラフデータ'!G305</f>
        <v>1.07</v>
      </c>
      <c r="CD18" s="272"/>
      <c r="CE18" s="272"/>
      <c r="CF18" s="272"/>
      <c r="CG18" s="272"/>
      <c r="CH18" s="272"/>
      <c r="CI18" s="272"/>
      <c r="CJ18" s="272">
        <f>'20.グラフデータ'!H305</f>
        <v>1.38</v>
      </c>
      <c r="CK18" s="272"/>
      <c r="CL18" s="272"/>
      <c r="CM18" s="272"/>
      <c r="CN18" s="272"/>
      <c r="CO18" s="272"/>
      <c r="CP18" s="272"/>
    </row>
    <row r="19" spans="1:94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16"/>
      <c r="L19" s="3"/>
      <c r="M19" s="3"/>
      <c r="N19" s="3"/>
      <c r="O19" s="3"/>
      <c r="P19" s="3"/>
      <c r="Q19" s="3"/>
      <c r="AV19" s="27"/>
      <c r="AX19" s="271" t="s">
        <v>248</v>
      </c>
      <c r="AY19" s="271"/>
      <c r="AZ19" s="271"/>
      <c r="BA19" s="271"/>
      <c r="BB19" s="271"/>
      <c r="BC19" s="271"/>
      <c r="BD19" s="271"/>
      <c r="BE19" s="271"/>
      <c r="BF19" s="271"/>
      <c r="BG19" s="271"/>
      <c r="BH19" s="272">
        <f>'20.グラフデータ'!D306</f>
        <v>1.23</v>
      </c>
      <c r="BI19" s="272"/>
      <c r="BJ19" s="272"/>
      <c r="BK19" s="272"/>
      <c r="BL19" s="272"/>
      <c r="BM19" s="272"/>
      <c r="BN19" s="272"/>
      <c r="BO19" s="272">
        <f>'20.グラフデータ'!E306</f>
        <v>1.75</v>
      </c>
      <c r="BP19" s="272"/>
      <c r="BQ19" s="272"/>
      <c r="BR19" s="272"/>
      <c r="BS19" s="272"/>
      <c r="BT19" s="272"/>
      <c r="BU19" s="272"/>
      <c r="BV19" s="272">
        <f>'20.グラフデータ'!F306</f>
        <v>1</v>
      </c>
      <c r="BW19" s="272"/>
      <c r="BX19" s="272"/>
      <c r="BY19" s="272"/>
      <c r="BZ19" s="272"/>
      <c r="CA19" s="272"/>
      <c r="CB19" s="272"/>
      <c r="CC19" s="272">
        <f>'20.グラフデータ'!G306</f>
        <v>0.92</v>
      </c>
      <c r="CD19" s="272"/>
      <c r="CE19" s="272"/>
      <c r="CF19" s="272"/>
      <c r="CG19" s="272"/>
      <c r="CH19" s="272"/>
      <c r="CI19" s="272"/>
      <c r="CJ19" s="272">
        <f>'20.グラフデータ'!H306</f>
        <v>1.27</v>
      </c>
      <c r="CK19" s="272"/>
      <c r="CL19" s="272"/>
      <c r="CM19" s="272"/>
      <c r="CN19" s="272"/>
      <c r="CO19" s="272"/>
      <c r="CP19" s="272"/>
    </row>
    <row r="20" spans="1:94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16"/>
      <c r="L20" s="3"/>
      <c r="M20" s="3"/>
      <c r="N20" s="3"/>
      <c r="O20" s="3"/>
      <c r="P20" s="3"/>
      <c r="Q20" s="3"/>
      <c r="AV20" s="27"/>
      <c r="AX20" s="271" t="s">
        <v>249</v>
      </c>
      <c r="AY20" s="271"/>
      <c r="AZ20" s="271"/>
      <c r="BA20" s="271"/>
      <c r="BB20" s="271"/>
      <c r="BC20" s="271"/>
      <c r="BD20" s="271"/>
      <c r="BE20" s="271"/>
      <c r="BF20" s="271"/>
      <c r="BG20" s="271"/>
      <c r="BH20" s="272">
        <f>'20.グラフデータ'!D307</f>
        <v>1</v>
      </c>
      <c r="BI20" s="272"/>
      <c r="BJ20" s="272"/>
      <c r="BK20" s="272"/>
      <c r="BL20" s="272"/>
      <c r="BM20" s="272"/>
      <c r="BN20" s="272"/>
      <c r="BO20" s="272">
        <f>'20.グラフデータ'!E307</f>
        <v>0.5</v>
      </c>
      <c r="BP20" s="272"/>
      <c r="BQ20" s="272"/>
      <c r="BR20" s="272"/>
      <c r="BS20" s="272"/>
      <c r="BT20" s="272"/>
      <c r="BU20" s="272"/>
      <c r="BV20" s="272">
        <f>'20.グラフデータ'!F307</f>
        <v>2</v>
      </c>
      <c r="BW20" s="272"/>
      <c r="BX20" s="272"/>
      <c r="BY20" s="272"/>
      <c r="BZ20" s="272"/>
      <c r="CA20" s="272"/>
      <c r="CB20" s="272"/>
      <c r="CC20" s="272">
        <f>'20.グラフデータ'!G307</f>
        <v>2</v>
      </c>
      <c r="CD20" s="272"/>
      <c r="CE20" s="272"/>
      <c r="CF20" s="272"/>
      <c r="CG20" s="272"/>
      <c r="CH20" s="272"/>
      <c r="CI20" s="272"/>
      <c r="CJ20" s="272">
        <f>'20.グラフデータ'!H307</f>
        <v>2</v>
      </c>
      <c r="CK20" s="272"/>
      <c r="CL20" s="272"/>
      <c r="CM20" s="272"/>
      <c r="CN20" s="272"/>
      <c r="CO20" s="272"/>
      <c r="CP20" s="272"/>
    </row>
    <row r="21" spans="1:94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16"/>
      <c r="L21" s="3"/>
      <c r="M21" s="3"/>
      <c r="N21" s="3"/>
      <c r="O21" s="3"/>
      <c r="P21" s="3"/>
      <c r="Q21" s="3"/>
      <c r="AV21" s="27"/>
      <c r="AX21" s="271" t="s">
        <v>60</v>
      </c>
      <c r="AY21" s="271"/>
      <c r="AZ21" s="271"/>
      <c r="BA21" s="271"/>
      <c r="BB21" s="271"/>
      <c r="BC21" s="271"/>
      <c r="BD21" s="271"/>
      <c r="BE21" s="271"/>
      <c r="BF21" s="271"/>
      <c r="BG21" s="271"/>
      <c r="BH21" s="276">
        <f>'20.グラフデータ'!D308</f>
        <v>18</v>
      </c>
      <c r="BI21" s="276"/>
      <c r="BJ21" s="276"/>
      <c r="BK21" s="276"/>
      <c r="BL21" s="276"/>
      <c r="BM21" s="276"/>
      <c r="BN21" s="276"/>
      <c r="BO21" s="276">
        <f>'20.グラフデータ'!E308</f>
        <v>22</v>
      </c>
      <c r="BP21" s="276"/>
      <c r="BQ21" s="276"/>
      <c r="BR21" s="276"/>
      <c r="BS21" s="276"/>
      <c r="BT21" s="276"/>
      <c r="BU21" s="276"/>
      <c r="BV21" s="276">
        <f>'20.グラフデータ'!F308</f>
        <v>16</v>
      </c>
      <c r="BW21" s="276"/>
      <c r="BX21" s="276"/>
      <c r="BY21" s="276"/>
      <c r="BZ21" s="276"/>
      <c r="CA21" s="276"/>
      <c r="CB21" s="276"/>
      <c r="CC21" s="276">
        <f>'20.グラフデータ'!G308</f>
        <v>15</v>
      </c>
      <c r="CD21" s="276"/>
      <c r="CE21" s="276"/>
      <c r="CF21" s="276"/>
      <c r="CG21" s="276"/>
      <c r="CH21" s="276"/>
      <c r="CI21" s="276"/>
      <c r="CJ21" s="276">
        <f>'20.グラフデータ'!H308</f>
        <v>18</v>
      </c>
      <c r="CK21" s="276"/>
      <c r="CL21" s="276"/>
      <c r="CM21" s="276"/>
      <c r="CN21" s="276"/>
      <c r="CO21" s="276"/>
      <c r="CP21" s="276"/>
    </row>
    <row r="22" spans="1:94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16"/>
      <c r="L22" s="3"/>
      <c r="M22" s="3"/>
      <c r="N22" s="3"/>
      <c r="O22" s="3"/>
      <c r="P22" s="3"/>
      <c r="Q22" s="3"/>
      <c r="AV22" s="27"/>
      <c r="AX22" s="271" t="s">
        <v>99</v>
      </c>
      <c r="AY22" s="271"/>
      <c r="AZ22" s="271"/>
      <c r="BA22" s="271"/>
      <c r="BB22" s="271"/>
      <c r="BC22" s="271"/>
      <c r="BD22" s="271"/>
      <c r="BE22" s="271"/>
      <c r="BF22" s="271"/>
      <c r="BG22" s="271"/>
      <c r="BH22" s="276">
        <f>'20.グラフデータ'!D309</f>
        <v>15</v>
      </c>
      <c r="BI22" s="276"/>
      <c r="BJ22" s="276"/>
      <c r="BK22" s="276"/>
      <c r="BL22" s="276"/>
      <c r="BM22" s="276"/>
      <c r="BN22" s="276"/>
      <c r="BO22" s="276">
        <f>'20.グラフデータ'!E309</f>
        <v>14</v>
      </c>
      <c r="BP22" s="276"/>
      <c r="BQ22" s="276"/>
      <c r="BR22" s="276"/>
      <c r="BS22" s="276"/>
      <c r="BT22" s="276"/>
      <c r="BU22" s="276"/>
      <c r="BV22" s="276">
        <f>'20.グラフデータ'!F309</f>
        <v>14</v>
      </c>
      <c r="BW22" s="276"/>
      <c r="BX22" s="276"/>
      <c r="BY22" s="276"/>
      <c r="BZ22" s="276"/>
      <c r="CA22" s="276"/>
      <c r="CB22" s="276"/>
      <c r="CC22" s="276">
        <f>'20.グラフデータ'!G309</f>
        <v>14</v>
      </c>
      <c r="CD22" s="276"/>
      <c r="CE22" s="276"/>
      <c r="CF22" s="276"/>
      <c r="CG22" s="276"/>
      <c r="CH22" s="276"/>
      <c r="CI22" s="276"/>
      <c r="CJ22" s="276">
        <f>'20.グラフデータ'!H309</f>
        <v>13</v>
      </c>
      <c r="CK22" s="276"/>
      <c r="CL22" s="276"/>
      <c r="CM22" s="276"/>
      <c r="CN22" s="276"/>
      <c r="CO22" s="276"/>
      <c r="CP22" s="276"/>
    </row>
    <row r="23" spans="1:94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  <c r="K23" s="16"/>
      <c r="L23" s="3"/>
      <c r="M23" s="3"/>
      <c r="N23" s="3"/>
      <c r="O23" s="3"/>
      <c r="P23" s="3"/>
      <c r="Q23" s="3"/>
      <c r="AV23" s="27"/>
      <c r="AX23" s="271" t="s">
        <v>72</v>
      </c>
      <c r="AY23" s="271"/>
      <c r="AZ23" s="271"/>
      <c r="BA23" s="271"/>
      <c r="BB23" s="271"/>
      <c r="BC23" s="271"/>
      <c r="BD23" s="271"/>
      <c r="BE23" s="271"/>
      <c r="BF23" s="271"/>
      <c r="BG23" s="271"/>
      <c r="BH23" s="276">
        <f>'20.グラフデータ'!D310</f>
        <v>16</v>
      </c>
      <c r="BI23" s="276"/>
      <c r="BJ23" s="276"/>
      <c r="BK23" s="276"/>
      <c r="BL23" s="276"/>
      <c r="BM23" s="276"/>
      <c r="BN23" s="276"/>
      <c r="BO23" s="276">
        <f>'20.グラフデータ'!E310</f>
        <v>21</v>
      </c>
      <c r="BP23" s="276"/>
      <c r="BQ23" s="276"/>
      <c r="BR23" s="276"/>
      <c r="BS23" s="276"/>
      <c r="BT23" s="276"/>
      <c r="BU23" s="276"/>
      <c r="BV23" s="276">
        <f>'20.グラフデータ'!F310</f>
        <v>12</v>
      </c>
      <c r="BW23" s="276"/>
      <c r="BX23" s="276"/>
      <c r="BY23" s="276"/>
      <c r="BZ23" s="276"/>
      <c r="CA23" s="276"/>
      <c r="CB23" s="276"/>
      <c r="CC23" s="276">
        <f>'20.グラフデータ'!G310</f>
        <v>11</v>
      </c>
      <c r="CD23" s="276"/>
      <c r="CE23" s="276"/>
      <c r="CF23" s="276"/>
      <c r="CG23" s="276"/>
      <c r="CH23" s="276"/>
      <c r="CI23" s="276"/>
      <c r="CJ23" s="276">
        <f>'20.グラフデータ'!H310</f>
        <v>14</v>
      </c>
      <c r="CK23" s="276"/>
      <c r="CL23" s="276"/>
      <c r="CM23" s="276"/>
      <c r="CN23" s="276"/>
      <c r="CO23" s="276"/>
      <c r="CP23" s="276"/>
    </row>
    <row r="24" spans="1:94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  <c r="K24" s="16"/>
      <c r="L24" s="3"/>
      <c r="M24" s="3"/>
      <c r="N24" s="3"/>
      <c r="O24" s="3"/>
      <c r="P24" s="3"/>
      <c r="Q24" s="3"/>
      <c r="AV24" s="27"/>
      <c r="AX24" s="271" t="s">
        <v>73</v>
      </c>
      <c r="AY24" s="271"/>
      <c r="AZ24" s="271"/>
      <c r="BA24" s="271"/>
      <c r="BB24" s="271"/>
      <c r="BC24" s="271"/>
      <c r="BD24" s="271"/>
      <c r="BE24" s="271"/>
      <c r="BF24" s="271"/>
      <c r="BG24" s="271"/>
      <c r="BH24" s="276">
        <f>'20.グラフデータ'!D311</f>
        <v>2</v>
      </c>
      <c r="BI24" s="276"/>
      <c r="BJ24" s="276"/>
      <c r="BK24" s="276"/>
      <c r="BL24" s="276"/>
      <c r="BM24" s="276"/>
      <c r="BN24" s="276"/>
      <c r="BO24" s="276">
        <f>'20.グラフデータ'!E311</f>
        <v>1</v>
      </c>
      <c r="BP24" s="276"/>
      <c r="BQ24" s="276"/>
      <c r="BR24" s="276"/>
      <c r="BS24" s="276"/>
      <c r="BT24" s="276"/>
      <c r="BU24" s="276"/>
      <c r="BV24" s="276">
        <f>'20.グラフデータ'!F311</f>
        <v>4</v>
      </c>
      <c r="BW24" s="276"/>
      <c r="BX24" s="276"/>
      <c r="BY24" s="276"/>
      <c r="BZ24" s="276"/>
      <c r="CA24" s="276"/>
      <c r="CB24" s="276"/>
      <c r="CC24" s="276">
        <f>'20.グラフデータ'!G311</f>
        <v>4</v>
      </c>
      <c r="CD24" s="276"/>
      <c r="CE24" s="276"/>
      <c r="CF24" s="276"/>
      <c r="CG24" s="276"/>
      <c r="CH24" s="276"/>
      <c r="CI24" s="276"/>
      <c r="CJ24" s="276">
        <f>'20.グラフデータ'!H311</f>
        <v>4</v>
      </c>
      <c r="CK24" s="276"/>
      <c r="CL24" s="276"/>
      <c r="CM24" s="276"/>
      <c r="CN24" s="276"/>
      <c r="CO24" s="276"/>
      <c r="CP24" s="276"/>
    </row>
    <row r="25" spans="1:94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16"/>
      <c r="L25" s="3"/>
      <c r="M25" s="3"/>
      <c r="N25" s="3"/>
      <c r="O25" s="3"/>
      <c r="P25" s="3"/>
      <c r="Q25" s="3"/>
      <c r="AV25" s="27"/>
      <c r="AX25" s="271" t="s">
        <v>70</v>
      </c>
      <c r="AY25" s="271"/>
      <c r="AZ25" s="271"/>
      <c r="BA25" s="271"/>
      <c r="BB25" s="271"/>
      <c r="BC25" s="271"/>
      <c r="BD25" s="271"/>
      <c r="BE25" s="271"/>
      <c r="BF25" s="271"/>
      <c r="BG25" s="271"/>
      <c r="BH25" s="276">
        <f>'20.グラフデータ'!D312</f>
        <v>13</v>
      </c>
      <c r="BI25" s="276"/>
      <c r="BJ25" s="276"/>
      <c r="BK25" s="276"/>
      <c r="BL25" s="276"/>
      <c r="BM25" s="276"/>
      <c r="BN25" s="276"/>
      <c r="BO25" s="276">
        <f>'20.グラフデータ'!E312</f>
        <v>12</v>
      </c>
      <c r="BP25" s="276"/>
      <c r="BQ25" s="276"/>
      <c r="BR25" s="276"/>
      <c r="BS25" s="276"/>
      <c r="BT25" s="276"/>
      <c r="BU25" s="276"/>
      <c r="BV25" s="276">
        <f>'20.グラフデータ'!F312</f>
        <v>12</v>
      </c>
      <c r="BW25" s="276"/>
      <c r="BX25" s="276"/>
      <c r="BY25" s="276"/>
      <c r="BZ25" s="276"/>
      <c r="CA25" s="276"/>
      <c r="CB25" s="276"/>
      <c r="CC25" s="276">
        <f>'20.グラフデータ'!G312</f>
        <v>12</v>
      </c>
      <c r="CD25" s="276"/>
      <c r="CE25" s="276"/>
      <c r="CF25" s="276"/>
      <c r="CG25" s="276"/>
      <c r="CH25" s="276"/>
      <c r="CI25" s="276"/>
      <c r="CJ25" s="276">
        <f>'20.グラフデータ'!H312</f>
        <v>11</v>
      </c>
      <c r="CK25" s="276"/>
      <c r="CL25" s="276"/>
      <c r="CM25" s="276"/>
      <c r="CN25" s="276"/>
      <c r="CO25" s="276"/>
      <c r="CP25" s="276"/>
    </row>
    <row r="26" spans="1:94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  <c r="K26" s="16"/>
      <c r="L26" s="3"/>
      <c r="M26" s="3"/>
      <c r="N26" s="3"/>
      <c r="O26" s="3"/>
      <c r="P26" s="3"/>
      <c r="Q26" s="3"/>
      <c r="AV26" s="27"/>
      <c r="AX26" s="271" t="s">
        <v>71</v>
      </c>
      <c r="AY26" s="271"/>
      <c r="AZ26" s="271"/>
      <c r="BA26" s="271"/>
      <c r="BB26" s="271"/>
      <c r="BC26" s="271"/>
      <c r="BD26" s="271"/>
      <c r="BE26" s="271"/>
      <c r="BF26" s="271"/>
      <c r="BG26" s="271"/>
      <c r="BH26" s="276">
        <f>'20.グラフデータ'!D313</f>
        <v>2</v>
      </c>
      <c r="BI26" s="276"/>
      <c r="BJ26" s="276"/>
      <c r="BK26" s="276"/>
      <c r="BL26" s="276"/>
      <c r="BM26" s="276"/>
      <c r="BN26" s="276"/>
      <c r="BO26" s="276">
        <f>'20.グラフデータ'!E313</f>
        <v>2</v>
      </c>
      <c r="BP26" s="276"/>
      <c r="BQ26" s="276"/>
      <c r="BR26" s="276"/>
      <c r="BS26" s="276"/>
      <c r="BT26" s="276"/>
      <c r="BU26" s="276"/>
      <c r="BV26" s="276">
        <f>'20.グラフデータ'!F313</f>
        <v>2</v>
      </c>
      <c r="BW26" s="276"/>
      <c r="BX26" s="276"/>
      <c r="BY26" s="276"/>
      <c r="BZ26" s="276"/>
      <c r="CA26" s="276"/>
      <c r="CB26" s="276"/>
      <c r="CC26" s="276">
        <f>'20.グラフデータ'!G313</f>
        <v>2</v>
      </c>
      <c r="CD26" s="276"/>
      <c r="CE26" s="276"/>
      <c r="CF26" s="276"/>
      <c r="CG26" s="276"/>
      <c r="CH26" s="276"/>
      <c r="CI26" s="276"/>
      <c r="CJ26" s="276">
        <f>'20.グラフデータ'!H313</f>
        <v>2</v>
      </c>
      <c r="CK26" s="276"/>
      <c r="CL26" s="276"/>
      <c r="CM26" s="276"/>
      <c r="CN26" s="276"/>
      <c r="CO26" s="276"/>
      <c r="CP26" s="276"/>
    </row>
    <row r="27" spans="1:94" ht="9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16"/>
      <c r="L27" s="3"/>
      <c r="M27" s="3"/>
      <c r="N27" s="3"/>
      <c r="O27" s="3"/>
      <c r="P27" s="3"/>
      <c r="Q27" s="3"/>
    </row>
    <row r="28" spans="1:94" ht="17.25" customHeight="1" x14ac:dyDescent="0.15">
      <c r="A28" s="1"/>
      <c r="B28" s="17" t="s">
        <v>89</v>
      </c>
      <c r="C28" s="6"/>
      <c r="D28" s="6"/>
      <c r="E28" s="6"/>
      <c r="F28" s="6"/>
      <c r="G28" s="6"/>
      <c r="H28" s="6"/>
      <c r="I28" s="6"/>
      <c r="J28" s="6"/>
      <c r="K28"/>
    </row>
    <row r="29" spans="1:94" ht="17.25" customHeight="1" x14ac:dyDescent="0.15">
      <c r="A29" s="2"/>
      <c r="B29" s="7" t="s">
        <v>33</v>
      </c>
      <c r="C29" s="6"/>
      <c r="D29" s="6"/>
      <c r="E29" s="6"/>
      <c r="F29" s="6"/>
      <c r="H29" s="6"/>
      <c r="I29" s="6"/>
      <c r="J29" s="6"/>
      <c r="K29" s="16"/>
      <c r="L29" s="3"/>
      <c r="M29" s="3"/>
      <c r="N29" s="3"/>
      <c r="O29" s="3"/>
      <c r="P29" s="3"/>
      <c r="Q29" s="3"/>
      <c r="AX29" s="7" t="s">
        <v>51</v>
      </c>
    </row>
    <row r="30" spans="1:94" ht="18.75" customHeight="1" x14ac:dyDescent="0.15">
      <c r="A30" s="2"/>
      <c r="B30" s="274" t="s">
        <v>242</v>
      </c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58" t="s">
        <v>78</v>
      </c>
      <c r="N30" s="258"/>
      <c r="O30" s="258"/>
      <c r="P30" s="258"/>
      <c r="Q30" s="258"/>
      <c r="R30" s="258"/>
      <c r="S30" s="258"/>
      <c r="T30" s="258"/>
      <c r="U30" s="258"/>
      <c r="V30" s="258"/>
      <c r="W30" s="275">
        <f>AVERAGE('20.グラフデータ'!D321:H321)</f>
        <v>19.2</v>
      </c>
      <c r="X30" s="275"/>
      <c r="Y30" s="275"/>
      <c r="Z30" s="275"/>
      <c r="AA30" s="275"/>
      <c r="AB30" s="275"/>
      <c r="AC30" s="275"/>
      <c r="AD30" s="275"/>
      <c r="AE30" s="275"/>
      <c r="AF30" s="275"/>
      <c r="AG30" s="251" t="str">
        <f>'20.グラフデータ'!AD321</f>
        <v>年度により増減</v>
      </c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X30" s="274" t="s">
        <v>240</v>
      </c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58" t="s">
        <v>78</v>
      </c>
      <c r="BJ30" s="258"/>
      <c r="BK30" s="258"/>
      <c r="BL30" s="258"/>
      <c r="BM30" s="258"/>
      <c r="BN30" s="258"/>
      <c r="BO30" s="258"/>
      <c r="BP30" s="258"/>
      <c r="BQ30" s="258"/>
      <c r="BR30" s="258"/>
      <c r="BS30" s="259">
        <f>AVERAGE('20.グラフデータ'!D325:H325)</f>
        <v>0.71399999999999997</v>
      </c>
      <c r="BT30" s="259"/>
      <c r="BU30" s="259"/>
      <c r="BV30" s="259"/>
      <c r="BW30" s="259"/>
      <c r="BX30" s="259"/>
      <c r="BY30" s="259"/>
      <c r="BZ30" s="259"/>
      <c r="CA30" s="259"/>
      <c r="CB30" s="259"/>
      <c r="CC30" s="251" t="str">
        <f>'20.グラフデータ'!AD325</f>
        <v>年度により増減</v>
      </c>
      <c r="CD30" s="251"/>
      <c r="CE30" s="251"/>
      <c r="CF30" s="251"/>
      <c r="CG30" s="251"/>
      <c r="CH30" s="251"/>
      <c r="CI30" s="251"/>
      <c r="CJ30" s="251"/>
      <c r="CK30" s="251"/>
      <c r="CL30" s="251"/>
      <c r="CM30" s="251"/>
      <c r="CN30" s="251"/>
      <c r="CO30" s="251"/>
      <c r="CP30" s="251"/>
    </row>
    <row r="31" spans="1:94" ht="18.75" customHeight="1" x14ac:dyDescent="0.15">
      <c r="A31" s="2"/>
      <c r="B31" s="274"/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58" t="s">
        <v>80</v>
      </c>
      <c r="N31" s="258"/>
      <c r="O31" s="258"/>
      <c r="P31" s="258"/>
      <c r="Q31" s="258"/>
      <c r="R31" s="258"/>
      <c r="S31" s="258"/>
      <c r="T31" s="258"/>
      <c r="U31" s="258"/>
      <c r="V31" s="258"/>
      <c r="W31" s="261">
        <f>'20.グラフデータ'!H321-'20.グラフデータ'!D321</f>
        <v>6</v>
      </c>
      <c r="X31" s="261"/>
      <c r="Y31" s="261"/>
      <c r="Z31" s="261"/>
      <c r="AA31" s="261"/>
      <c r="AB31" s="261"/>
      <c r="AC31" s="261"/>
      <c r="AD31" s="261"/>
      <c r="AE31" s="261"/>
      <c r="AF31" s="26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56" t="s">
        <v>80</v>
      </c>
      <c r="BJ31" s="256"/>
      <c r="BK31" s="256"/>
      <c r="BL31" s="256"/>
      <c r="BM31" s="256"/>
      <c r="BN31" s="256"/>
      <c r="BO31" s="256"/>
      <c r="BP31" s="256"/>
      <c r="BQ31" s="256"/>
      <c r="BR31" s="256"/>
      <c r="BS31" s="257">
        <f>'20.グラフデータ'!H325-'20.グラフデータ'!D325</f>
        <v>0.35000000000000009</v>
      </c>
      <c r="BT31" s="257"/>
      <c r="BU31" s="257"/>
      <c r="BV31" s="257"/>
      <c r="BW31" s="257"/>
      <c r="BX31" s="257"/>
      <c r="BY31" s="257"/>
      <c r="BZ31" s="257"/>
      <c r="CA31" s="257"/>
      <c r="CB31" s="257"/>
      <c r="CC31" s="251"/>
      <c r="CD31" s="251"/>
      <c r="CE31" s="251"/>
      <c r="CF31" s="251"/>
      <c r="CG31" s="251"/>
      <c r="CH31" s="251"/>
      <c r="CI31" s="251"/>
      <c r="CJ31" s="251"/>
      <c r="CK31" s="251"/>
      <c r="CL31" s="251"/>
      <c r="CM31" s="251"/>
      <c r="CN31" s="251"/>
      <c r="CO31" s="251"/>
      <c r="CP31" s="251"/>
    </row>
    <row r="32" spans="1:94" ht="18.75" customHeight="1" x14ac:dyDescent="0.15">
      <c r="A32" s="2"/>
      <c r="B32" s="245" t="s">
        <v>251</v>
      </c>
      <c r="C32" s="246"/>
      <c r="D32" s="246"/>
      <c r="E32" s="246"/>
      <c r="F32" s="246"/>
      <c r="G32" s="246"/>
      <c r="H32" s="246"/>
      <c r="I32" s="246"/>
      <c r="J32" s="246"/>
      <c r="K32" s="246"/>
      <c r="L32" s="247"/>
      <c r="M32" s="258" t="s">
        <v>233</v>
      </c>
      <c r="N32" s="258"/>
      <c r="O32" s="258"/>
      <c r="P32" s="258"/>
      <c r="Q32" s="258"/>
      <c r="R32" s="258"/>
      <c r="S32" s="258"/>
      <c r="T32" s="258"/>
      <c r="U32" s="258"/>
      <c r="V32" s="258"/>
      <c r="W32" s="260">
        <f>AVERAGE('20.グラフデータ'!D319:H319)</f>
        <v>6.4</v>
      </c>
      <c r="X32" s="260"/>
      <c r="Y32" s="260"/>
      <c r="Z32" s="260"/>
      <c r="AA32" s="260"/>
      <c r="AB32" s="260"/>
      <c r="AC32" s="260"/>
      <c r="AD32" s="260"/>
      <c r="AE32" s="260"/>
      <c r="AF32" s="260"/>
      <c r="AG32" s="251" t="str">
        <f>'20.グラフデータ'!AD319</f>
        <v>年度により増減</v>
      </c>
      <c r="AH32" s="251"/>
      <c r="AI32" s="251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</row>
    <row r="33" spans="1:94" ht="18.75" customHeight="1" x14ac:dyDescent="0.15">
      <c r="A33" s="2"/>
      <c r="B33" s="248"/>
      <c r="C33" s="249"/>
      <c r="D33" s="249"/>
      <c r="E33" s="249"/>
      <c r="F33" s="249"/>
      <c r="G33" s="249"/>
      <c r="H33" s="249"/>
      <c r="I33" s="249"/>
      <c r="J33" s="249"/>
      <c r="K33" s="249"/>
      <c r="L33" s="250"/>
      <c r="M33" s="256" t="s">
        <v>234</v>
      </c>
      <c r="N33" s="256"/>
      <c r="O33" s="256"/>
      <c r="P33" s="256"/>
      <c r="Q33" s="256"/>
      <c r="R33" s="256"/>
      <c r="S33" s="256"/>
      <c r="T33" s="256"/>
      <c r="U33" s="256"/>
      <c r="V33" s="256"/>
      <c r="W33" s="261">
        <f>'20.グラフデータ'!H319-'20.グラフデータ'!D319</f>
        <v>2</v>
      </c>
      <c r="X33" s="261"/>
      <c r="Y33" s="261"/>
      <c r="Z33" s="261"/>
      <c r="AA33" s="261"/>
      <c r="AB33" s="261"/>
      <c r="AC33" s="261"/>
      <c r="AD33" s="261"/>
      <c r="AE33" s="261"/>
      <c r="AF33" s="26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</row>
    <row r="34" spans="1:94" ht="18.7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16"/>
      <c r="L34" s="3"/>
      <c r="M34" s="3"/>
      <c r="N34" s="3"/>
      <c r="O34" s="3"/>
      <c r="P34" s="3"/>
      <c r="Q34" s="3"/>
    </row>
    <row r="35" spans="1:94" ht="18.7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16"/>
      <c r="L35" s="3"/>
      <c r="M35" s="3"/>
      <c r="N35" s="3"/>
      <c r="O35" s="3"/>
      <c r="P35" s="3"/>
      <c r="Q35" s="3"/>
    </row>
    <row r="36" spans="1:94" ht="18.7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16"/>
      <c r="L36" s="3"/>
      <c r="M36" s="3"/>
      <c r="N36" s="3"/>
      <c r="O36" s="3"/>
      <c r="P36" s="3"/>
      <c r="Q36" s="3"/>
    </row>
    <row r="37" spans="1:94" ht="18.7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16"/>
      <c r="L37" s="3"/>
      <c r="M37" s="3"/>
      <c r="N37" s="3"/>
      <c r="O37" s="3"/>
      <c r="P37" s="3"/>
      <c r="Q37" s="3"/>
    </row>
    <row r="38" spans="1:94" ht="18.7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16"/>
      <c r="L38" s="3"/>
      <c r="M38" s="3"/>
      <c r="N38" s="3"/>
      <c r="O38" s="3"/>
      <c r="P38" s="3"/>
      <c r="Q38" s="3"/>
    </row>
    <row r="39" spans="1:94" ht="18.7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16"/>
      <c r="L39" s="3"/>
      <c r="M39" s="3"/>
      <c r="N39" s="3"/>
      <c r="O39" s="3"/>
      <c r="P39" s="3"/>
      <c r="Q39" s="3"/>
    </row>
    <row r="40" spans="1:94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16"/>
      <c r="L40" s="3"/>
      <c r="M40" s="3"/>
      <c r="N40" s="3"/>
      <c r="O40" s="3"/>
      <c r="P40" s="3"/>
      <c r="Q40" s="3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3" t="str">
        <f>'20.グラフデータ'!Q1</f>
        <v>R2</v>
      </c>
      <c r="BI40" s="271"/>
      <c r="BJ40" s="271"/>
      <c r="BK40" s="271"/>
      <c r="BL40" s="271"/>
      <c r="BM40" s="271"/>
      <c r="BN40" s="271"/>
      <c r="BO40" s="273" t="str">
        <f>'20.グラフデータ'!R1</f>
        <v>R3</v>
      </c>
      <c r="BP40" s="271"/>
      <c r="BQ40" s="271"/>
      <c r="BR40" s="271"/>
      <c r="BS40" s="271"/>
      <c r="BT40" s="271"/>
      <c r="BU40" s="271"/>
      <c r="BV40" s="273" t="str">
        <f>'20.グラフデータ'!S1</f>
        <v>R4</v>
      </c>
      <c r="BW40" s="271"/>
      <c r="BX40" s="271"/>
      <c r="BY40" s="271"/>
      <c r="BZ40" s="271"/>
      <c r="CA40" s="271"/>
      <c r="CB40" s="271"/>
      <c r="CC40" s="273" t="str">
        <f>'20.グラフデータ'!T1</f>
        <v>R5</v>
      </c>
      <c r="CD40" s="271"/>
      <c r="CE40" s="271"/>
      <c r="CF40" s="271"/>
      <c r="CG40" s="271"/>
      <c r="CH40" s="271"/>
      <c r="CI40" s="271"/>
      <c r="CJ40" s="273" t="str">
        <f>'20.グラフデータ'!U1</f>
        <v>R6</v>
      </c>
      <c r="CK40" s="271"/>
      <c r="CL40" s="271"/>
      <c r="CM40" s="271"/>
      <c r="CN40" s="271"/>
      <c r="CO40" s="271"/>
      <c r="CP40" s="271"/>
    </row>
    <row r="41" spans="1:94" x14ac:dyDescent="0.15">
      <c r="A41" s="1"/>
      <c r="B41" s="2"/>
      <c r="C41" s="2"/>
      <c r="D41" s="2"/>
      <c r="E41" s="2"/>
      <c r="F41" s="2"/>
      <c r="G41" s="2"/>
      <c r="H41" s="2"/>
      <c r="I41" s="2"/>
      <c r="J41" s="2"/>
      <c r="K41" s="16"/>
      <c r="L41" s="3"/>
      <c r="M41" s="3"/>
      <c r="N41" s="3"/>
      <c r="O41" s="3"/>
      <c r="P41" s="3"/>
      <c r="Q41" s="3"/>
      <c r="AX41" s="271" t="s">
        <v>247</v>
      </c>
      <c r="AY41" s="271"/>
      <c r="AZ41" s="271"/>
      <c r="BA41" s="271"/>
      <c r="BB41" s="271"/>
      <c r="BC41" s="271"/>
      <c r="BD41" s="271"/>
      <c r="BE41" s="271"/>
      <c r="BF41" s="271"/>
      <c r="BG41" s="271"/>
      <c r="BH41" s="272">
        <f>'20.グラフデータ'!D325</f>
        <v>0.56999999999999995</v>
      </c>
      <c r="BI41" s="272"/>
      <c r="BJ41" s="272"/>
      <c r="BK41" s="272"/>
      <c r="BL41" s="272"/>
      <c r="BM41" s="272"/>
      <c r="BN41" s="272"/>
      <c r="BO41" s="272">
        <f>'20.グラフデータ'!E325</f>
        <v>1.04</v>
      </c>
      <c r="BP41" s="272"/>
      <c r="BQ41" s="272"/>
      <c r="BR41" s="272"/>
      <c r="BS41" s="272"/>
      <c r="BT41" s="272"/>
      <c r="BU41" s="272"/>
      <c r="BV41" s="272">
        <f>'20.グラフデータ'!F325</f>
        <v>0.62</v>
      </c>
      <c r="BW41" s="272"/>
      <c r="BX41" s="272"/>
      <c r="BY41" s="272"/>
      <c r="BZ41" s="272"/>
      <c r="CA41" s="272"/>
      <c r="CB41" s="272"/>
      <c r="CC41" s="272">
        <f>'20.グラフデータ'!G325</f>
        <v>0.42</v>
      </c>
      <c r="CD41" s="272"/>
      <c r="CE41" s="272"/>
      <c r="CF41" s="272"/>
      <c r="CG41" s="272"/>
      <c r="CH41" s="272"/>
      <c r="CI41" s="272"/>
      <c r="CJ41" s="272">
        <f>'20.グラフデータ'!H325</f>
        <v>0.92</v>
      </c>
      <c r="CK41" s="272"/>
      <c r="CL41" s="272"/>
      <c r="CM41" s="272"/>
      <c r="CN41" s="272"/>
      <c r="CO41" s="272"/>
      <c r="CP41" s="272"/>
    </row>
    <row r="42" spans="1:94" x14ac:dyDescent="0.15">
      <c r="A42" s="7"/>
      <c r="B42" s="2"/>
      <c r="C42" s="2"/>
      <c r="D42" s="2"/>
      <c r="E42" s="2"/>
      <c r="F42" s="2"/>
      <c r="G42" s="2"/>
      <c r="H42" s="2"/>
      <c r="I42" s="2"/>
      <c r="J42" s="2"/>
      <c r="K42" s="16"/>
      <c r="L42" s="3"/>
      <c r="M42" s="3"/>
      <c r="N42" s="3"/>
      <c r="O42" s="3"/>
      <c r="P42" s="3"/>
      <c r="Q42" s="3"/>
      <c r="AX42" s="271" t="s">
        <v>248</v>
      </c>
      <c r="AY42" s="271"/>
      <c r="AZ42" s="271"/>
      <c r="BA42" s="271"/>
      <c r="BB42" s="271"/>
      <c r="BC42" s="271"/>
      <c r="BD42" s="271"/>
      <c r="BE42" s="271"/>
      <c r="BF42" s="271"/>
      <c r="BG42" s="271"/>
      <c r="BH42" s="272">
        <f>'20.グラフデータ'!D326</f>
        <v>0.46</v>
      </c>
      <c r="BI42" s="272"/>
      <c r="BJ42" s="272"/>
      <c r="BK42" s="272"/>
      <c r="BL42" s="272"/>
      <c r="BM42" s="272"/>
      <c r="BN42" s="272"/>
      <c r="BO42" s="272">
        <f>'20.グラフデータ'!E326</f>
        <v>0.71</v>
      </c>
      <c r="BP42" s="272"/>
      <c r="BQ42" s="272"/>
      <c r="BR42" s="272"/>
      <c r="BS42" s="272"/>
      <c r="BT42" s="272"/>
      <c r="BU42" s="272"/>
      <c r="BV42" s="272">
        <f>'20.グラフデータ'!F326</f>
        <v>0.64</v>
      </c>
      <c r="BW42" s="272"/>
      <c r="BX42" s="272"/>
      <c r="BY42" s="272"/>
      <c r="BZ42" s="272"/>
      <c r="CA42" s="272"/>
      <c r="CB42" s="272"/>
      <c r="CC42" s="272">
        <f>'20.グラフデータ'!G326</f>
        <v>0.45</v>
      </c>
      <c r="CD42" s="272"/>
      <c r="CE42" s="272"/>
      <c r="CF42" s="272"/>
      <c r="CG42" s="272"/>
      <c r="CH42" s="272"/>
      <c r="CI42" s="272"/>
      <c r="CJ42" s="272">
        <f>'20.グラフデータ'!H326</f>
        <v>0.9</v>
      </c>
      <c r="CK42" s="272"/>
      <c r="CL42" s="272"/>
      <c r="CM42" s="272"/>
      <c r="CN42" s="272"/>
      <c r="CO42" s="272"/>
      <c r="CP42" s="272"/>
    </row>
    <row r="43" spans="1:94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16"/>
      <c r="L43" s="3"/>
      <c r="M43" s="3"/>
      <c r="N43" s="3"/>
      <c r="O43" s="3"/>
      <c r="P43" s="3"/>
      <c r="Q43" s="3"/>
      <c r="AX43" s="271" t="s">
        <v>249</v>
      </c>
      <c r="AY43" s="271"/>
      <c r="AZ43" s="271"/>
      <c r="BA43" s="271"/>
      <c r="BB43" s="271"/>
      <c r="BC43" s="271"/>
      <c r="BD43" s="271"/>
      <c r="BE43" s="271"/>
      <c r="BF43" s="271"/>
      <c r="BG43" s="271"/>
      <c r="BH43" s="272">
        <f>'20.グラフデータ'!D327</f>
        <v>1.25</v>
      </c>
      <c r="BI43" s="272"/>
      <c r="BJ43" s="272"/>
      <c r="BK43" s="272"/>
      <c r="BL43" s="272"/>
      <c r="BM43" s="272"/>
      <c r="BN43" s="272"/>
      <c r="BO43" s="272">
        <f>'20.グラフデータ'!E327</f>
        <v>3</v>
      </c>
      <c r="BP43" s="272"/>
      <c r="BQ43" s="272"/>
      <c r="BR43" s="272"/>
      <c r="BS43" s="272"/>
      <c r="BT43" s="272"/>
      <c r="BU43" s="272"/>
      <c r="BV43" s="272">
        <f>'20.グラフデータ'!F327</f>
        <v>0.5</v>
      </c>
      <c r="BW43" s="272"/>
      <c r="BX43" s="272"/>
      <c r="BY43" s="272"/>
      <c r="BZ43" s="272"/>
      <c r="CA43" s="272"/>
      <c r="CB43" s="272"/>
      <c r="CC43" s="272">
        <f>'20.グラフデータ'!G327</f>
        <v>0.25</v>
      </c>
      <c r="CD43" s="272"/>
      <c r="CE43" s="272"/>
      <c r="CF43" s="272"/>
      <c r="CG43" s="272"/>
      <c r="CH43" s="272"/>
      <c r="CI43" s="272"/>
      <c r="CJ43" s="272">
        <f>'20.グラフデータ'!H327</f>
        <v>1</v>
      </c>
      <c r="CK43" s="272"/>
      <c r="CL43" s="272"/>
      <c r="CM43" s="272"/>
      <c r="CN43" s="272"/>
      <c r="CO43" s="272"/>
      <c r="CP43" s="272"/>
    </row>
    <row r="44" spans="1:94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16"/>
      <c r="L44" s="3"/>
      <c r="M44" s="3"/>
      <c r="N44" s="3"/>
      <c r="O44" s="3"/>
      <c r="P44" s="3"/>
      <c r="Q44" s="3"/>
      <c r="AX44" s="271" t="s">
        <v>60</v>
      </c>
      <c r="AY44" s="271"/>
      <c r="AZ44" s="271"/>
      <c r="BA44" s="271"/>
      <c r="BB44" s="271"/>
      <c r="BC44" s="271"/>
      <c r="BD44" s="271"/>
      <c r="BE44" s="271"/>
      <c r="BF44" s="271"/>
      <c r="BG44" s="271"/>
      <c r="BH44" s="276">
        <f>'20.グラフデータ'!D328</f>
        <v>17</v>
      </c>
      <c r="BI44" s="276"/>
      <c r="BJ44" s="276"/>
      <c r="BK44" s="276"/>
      <c r="BL44" s="276"/>
      <c r="BM44" s="276"/>
      <c r="BN44" s="276"/>
      <c r="BO44" s="276">
        <f>'20.グラフデータ'!E328</f>
        <v>29</v>
      </c>
      <c r="BP44" s="276"/>
      <c r="BQ44" s="276"/>
      <c r="BR44" s="276"/>
      <c r="BS44" s="276"/>
      <c r="BT44" s="276"/>
      <c r="BU44" s="276"/>
      <c r="BV44" s="276">
        <f>'20.グラフデータ'!F328</f>
        <v>16</v>
      </c>
      <c r="BW44" s="276"/>
      <c r="BX44" s="276"/>
      <c r="BY44" s="276"/>
      <c r="BZ44" s="276"/>
      <c r="CA44" s="276"/>
      <c r="CB44" s="276"/>
      <c r="CC44" s="276">
        <f>'20.グラフデータ'!G328</f>
        <v>11</v>
      </c>
      <c r="CD44" s="276"/>
      <c r="CE44" s="276"/>
      <c r="CF44" s="276"/>
      <c r="CG44" s="276"/>
      <c r="CH44" s="276"/>
      <c r="CI44" s="276"/>
      <c r="CJ44" s="276">
        <f>'20.グラフデータ'!H328</f>
        <v>23</v>
      </c>
      <c r="CK44" s="276"/>
      <c r="CL44" s="276"/>
      <c r="CM44" s="276"/>
      <c r="CN44" s="276"/>
      <c r="CO44" s="276"/>
      <c r="CP44" s="276"/>
    </row>
    <row r="45" spans="1:94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16"/>
      <c r="L45" s="3"/>
      <c r="M45" s="3"/>
      <c r="N45" s="3"/>
      <c r="O45" s="3"/>
      <c r="P45" s="3"/>
      <c r="Q45" s="3"/>
      <c r="AX45" s="271" t="s">
        <v>99</v>
      </c>
      <c r="AY45" s="271"/>
      <c r="AZ45" s="271"/>
      <c r="BA45" s="271"/>
      <c r="BB45" s="271"/>
      <c r="BC45" s="271"/>
      <c r="BD45" s="271"/>
      <c r="BE45" s="271"/>
      <c r="BF45" s="271"/>
      <c r="BG45" s="271"/>
      <c r="BH45" s="276">
        <f>'20.グラフデータ'!D329</f>
        <v>30</v>
      </c>
      <c r="BI45" s="276"/>
      <c r="BJ45" s="276"/>
      <c r="BK45" s="276"/>
      <c r="BL45" s="276"/>
      <c r="BM45" s="276"/>
      <c r="BN45" s="276"/>
      <c r="BO45" s="276">
        <f>'20.グラフデータ'!E329</f>
        <v>28</v>
      </c>
      <c r="BP45" s="276"/>
      <c r="BQ45" s="276"/>
      <c r="BR45" s="276"/>
      <c r="BS45" s="276"/>
      <c r="BT45" s="276"/>
      <c r="BU45" s="276"/>
      <c r="BV45" s="276">
        <f>'20.グラフデータ'!F329</f>
        <v>26</v>
      </c>
      <c r="BW45" s="276"/>
      <c r="BX45" s="276"/>
      <c r="BY45" s="276"/>
      <c r="BZ45" s="276"/>
      <c r="CA45" s="276"/>
      <c r="CB45" s="276"/>
      <c r="CC45" s="276">
        <f>'20.グラフデータ'!G329</f>
        <v>26</v>
      </c>
      <c r="CD45" s="276"/>
      <c r="CE45" s="276"/>
      <c r="CF45" s="276"/>
      <c r="CG45" s="276"/>
      <c r="CH45" s="276"/>
      <c r="CI45" s="276"/>
      <c r="CJ45" s="276">
        <f>'20.グラフデータ'!H329</f>
        <v>25</v>
      </c>
      <c r="CK45" s="276"/>
      <c r="CL45" s="276"/>
      <c r="CM45" s="276"/>
      <c r="CN45" s="276"/>
      <c r="CO45" s="276"/>
      <c r="CP45" s="276"/>
    </row>
    <row r="46" spans="1:94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16"/>
      <c r="L46" s="3"/>
      <c r="M46" s="3"/>
      <c r="N46" s="3"/>
      <c r="O46" s="3"/>
      <c r="P46" s="3"/>
      <c r="Q46" s="3"/>
      <c r="AX46" s="271" t="s">
        <v>72</v>
      </c>
      <c r="AY46" s="271"/>
      <c r="AZ46" s="271"/>
      <c r="BA46" s="271"/>
      <c r="BB46" s="271"/>
      <c r="BC46" s="271"/>
      <c r="BD46" s="271"/>
      <c r="BE46" s="271"/>
      <c r="BF46" s="271"/>
      <c r="BG46" s="271"/>
      <c r="BH46" s="276">
        <f>'20.グラフデータ'!D330</f>
        <v>12</v>
      </c>
      <c r="BI46" s="276"/>
      <c r="BJ46" s="276"/>
      <c r="BK46" s="276"/>
      <c r="BL46" s="276"/>
      <c r="BM46" s="276"/>
      <c r="BN46" s="276"/>
      <c r="BO46" s="276">
        <f>'20.グラフデータ'!E330</f>
        <v>17</v>
      </c>
      <c r="BP46" s="276"/>
      <c r="BQ46" s="276"/>
      <c r="BR46" s="276"/>
      <c r="BS46" s="276"/>
      <c r="BT46" s="276"/>
      <c r="BU46" s="276"/>
      <c r="BV46" s="276">
        <f>'20.グラフデータ'!F330</f>
        <v>14</v>
      </c>
      <c r="BW46" s="276"/>
      <c r="BX46" s="276"/>
      <c r="BY46" s="276"/>
      <c r="BZ46" s="276"/>
      <c r="CA46" s="276"/>
      <c r="CB46" s="276"/>
      <c r="CC46" s="276">
        <f>'20.グラフデータ'!G330</f>
        <v>10</v>
      </c>
      <c r="CD46" s="276"/>
      <c r="CE46" s="276"/>
      <c r="CF46" s="276"/>
      <c r="CG46" s="276"/>
      <c r="CH46" s="276"/>
      <c r="CI46" s="276"/>
      <c r="CJ46" s="276">
        <f>'20.グラフデータ'!H330</f>
        <v>19</v>
      </c>
      <c r="CK46" s="276"/>
      <c r="CL46" s="276"/>
      <c r="CM46" s="276"/>
      <c r="CN46" s="276"/>
      <c r="CO46" s="276"/>
      <c r="CP46" s="276"/>
    </row>
    <row r="47" spans="1:94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16"/>
      <c r="L47" s="3"/>
      <c r="M47" s="3"/>
      <c r="N47" s="3"/>
      <c r="O47" s="3"/>
      <c r="P47" s="3"/>
      <c r="Q47" s="3"/>
      <c r="AX47" s="271" t="s">
        <v>73</v>
      </c>
      <c r="AY47" s="271"/>
      <c r="AZ47" s="271"/>
      <c r="BA47" s="271"/>
      <c r="BB47" s="271"/>
      <c r="BC47" s="271"/>
      <c r="BD47" s="271"/>
      <c r="BE47" s="271"/>
      <c r="BF47" s="271"/>
      <c r="BG47" s="271"/>
      <c r="BH47" s="276">
        <f>'20.グラフデータ'!D331</f>
        <v>5</v>
      </c>
      <c r="BI47" s="276"/>
      <c r="BJ47" s="276"/>
      <c r="BK47" s="276"/>
      <c r="BL47" s="276"/>
      <c r="BM47" s="276"/>
      <c r="BN47" s="276"/>
      <c r="BO47" s="276">
        <f>'20.グラフデータ'!E331</f>
        <v>12</v>
      </c>
      <c r="BP47" s="276"/>
      <c r="BQ47" s="276"/>
      <c r="BR47" s="276"/>
      <c r="BS47" s="276"/>
      <c r="BT47" s="276"/>
      <c r="BU47" s="276"/>
      <c r="BV47" s="276">
        <f>'20.グラフデータ'!F331</f>
        <v>2</v>
      </c>
      <c r="BW47" s="276"/>
      <c r="BX47" s="276"/>
      <c r="BY47" s="276"/>
      <c r="BZ47" s="276"/>
      <c r="CA47" s="276"/>
      <c r="CB47" s="276"/>
      <c r="CC47" s="276">
        <f>'20.グラフデータ'!G331</f>
        <v>1</v>
      </c>
      <c r="CD47" s="276"/>
      <c r="CE47" s="276"/>
      <c r="CF47" s="276"/>
      <c r="CG47" s="276"/>
      <c r="CH47" s="276"/>
      <c r="CI47" s="276"/>
      <c r="CJ47" s="276">
        <f>'20.グラフデータ'!H331</f>
        <v>4</v>
      </c>
      <c r="CK47" s="276"/>
      <c r="CL47" s="276"/>
      <c r="CM47" s="276"/>
      <c r="CN47" s="276"/>
      <c r="CO47" s="276"/>
      <c r="CP47" s="276"/>
    </row>
    <row r="48" spans="1:94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16"/>
      <c r="L48" s="3"/>
      <c r="M48" s="3"/>
      <c r="N48" s="3"/>
      <c r="O48" s="3"/>
      <c r="P48" s="3"/>
      <c r="Q48" s="3"/>
      <c r="AX48" s="271" t="s">
        <v>70</v>
      </c>
      <c r="AY48" s="271"/>
      <c r="AZ48" s="271"/>
      <c r="BA48" s="271"/>
      <c r="BB48" s="271"/>
      <c r="BC48" s="271"/>
      <c r="BD48" s="271"/>
      <c r="BE48" s="271"/>
      <c r="BF48" s="271"/>
      <c r="BG48" s="271"/>
      <c r="BH48" s="276">
        <f>'20.グラフデータ'!D332</f>
        <v>26</v>
      </c>
      <c r="BI48" s="276"/>
      <c r="BJ48" s="276"/>
      <c r="BK48" s="276"/>
      <c r="BL48" s="276"/>
      <c r="BM48" s="276"/>
      <c r="BN48" s="276"/>
      <c r="BO48" s="276">
        <f>'20.グラフデータ'!E332</f>
        <v>24</v>
      </c>
      <c r="BP48" s="276"/>
      <c r="BQ48" s="276"/>
      <c r="BR48" s="276"/>
      <c r="BS48" s="276"/>
      <c r="BT48" s="276"/>
      <c r="BU48" s="276"/>
      <c r="BV48" s="276">
        <f>'20.グラフデータ'!F332</f>
        <v>22</v>
      </c>
      <c r="BW48" s="276"/>
      <c r="BX48" s="276"/>
      <c r="BY48" s="276"/>
      <c r="BZ48" s="276"/>
      <c r="CA48" s="276"/>
      <c r="CB48" s="276"/>
      <c r="CC48" s="276">
        <f>'20.グラフデータ'!G332</f>
        <v>22</v>
      </c>
      <c r="CD48" s="276"/>
      <c r="CE48" s="276"/>
      <c r="CF48" s="276"/>
      <c r="CG48" s="276"/>
      <c r="CH48" s="276"/>
      <c r="CI48" s="276"/>
      <c r="CJ48" s="276">
        <f>'20.グラフデータ'!H332</f>
        <v>21</v>
      </c>
      <c r="CK48" s="276"/>
      <c r="CL48" s="276"/>
      <c r="CM48" s="276"/>
      <c r="CN48" s="276"/>
      <c r="CO48" s="276"/>
      <c r="CP48" s="276"/>
    </row>
    <row r="49" spans="1:94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16"/>
      <c r="L49" s="3"/>
      <c r="M49" s="3"/>
      <c r="N49" s="3"/>
      <c r="O49" s="3"/>
      <c r="P49" s="3"/>
      <c r="Q49" s="3"/>
      <c r="AX49" s="271" t="s">
        <v>71</v>
      </c>
      <c r="AY49" s="271"/>
      <c r="AZ49" s="271"/>
      <c r="BA49" s="271"/>
      <c r="BB49" s="271"/>
      <c r="BC49" s="271"/>
      <c r="BD49" s="271"/>
      <c r="BE49" s="271"/>
      <c r="BF49" s="271"/>
      <c r="BG49" s="271"/>
      <c r="BH49" s="276">
        <f>'20.グラフデータ'!D333</f>
        <v>4</v>
      </c>
      <c r="BI49" s="276"/>
      <c r="BJ49" s="276"/>
      <c r="BK49" s="276"/>
      <c r="BL49" s="276"/>
      <c r="BM49" s="276"/>
      <c r="BN49" s="276"/>
      <c r="BO49" s="276">
        <f>'20.グラフデータ'!E333</f>
        <v>4</v>
      </c>
      <c r="BP49" s="276"/>
      <c r="BQ49" s="276"/>
      <c r="BR49" s="276"/>
      <c r="BS49" s="276"/>
      <c r="BT49" s="276"/>
      <c r="BU49" s="276"/>
      <c r="BV49" s="276">
        <f>'20.グラフデータ'!F333</f>
        <v>4</v>
      </c>
      <c r="BW49" s="276"/>
      <c r="BX49" s="276"/>
      <c r="BY49" s="276"/>
      <c r="BZ49" s="276"/>
      <c r="CA49" s="276"/>
      <c r="CB49" s="276"/>
      <c r="CC49" s="276">
        <f>'20.グラフデータ'!G333</f>
        <v>4</v>
      </c>
      <c r="CD49" s="276"/>
      <c r="CE49" s="276"/>
      <c r="CF49" s="276"/>
      <c r="CG49" s="276"/>
      <c r="CH49" s="276"/>
      <c r="CI49" s="276"/>
      <c r="CJ49" s="276">
        <f>'20.グラフデータ'!H333</f>
        <v>4</v>
      </c>
      <c r="CK49" s="276"/>
      <c r="CL49" s="276"/>
      <c r="CM49" s="276"/>
      <c r="CN49" s="276"/>
      <c r="CO49" s="276"/>
      <c r="CP49" s="276"/>
    </row>
    <row r="50" spans="1:94" ht="3.7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16"/>
      <c r="L50" s="3"/>
      <c r="M50" s="3"/>
      <c r="N50" s="3"/>
      <c r="O50" s="3"/>
      <c r="P50" s="3"/>
      <c r="Q50" s="3"/>
    </row>
    <row r="51" spans="1:94" ht="17.25" customHeight="1" x14ac:dyDescent="0.15">
      <c r="A51" s="1"/>
      <c r="B51" s="17" t="s">
        <v>90</v>
      </c>
      <c r="C51" s="6"/>
      <c r="D51" s="6"/>
      <c r="E51" s="6"/>
      <c r="F51" s="6"/>
      <c r="G51" s="6"/>
      <c r="H51" s="6"/>
      <c r="I51" s="6"/>
      <c r="J51" s="6"/>
      <c r="K51"/>
    </row>
    <row r="52" spans="1:94" ht="17.25" customHeight="1" x14ac:dyDescent="0.15">
      <c r="A52" s="1"/>
      <c r="B52" s="7" t="s">
        <v>33</v>
      </c>
      <c r="C52" s="6"/>
      <c r="D52" s="6"/>
      <c r="E52" s="6"/>
      <c r="F52" s="6"/>
      <c r="H52" s="6"/>
      <c r="I52" s="6"/>
      <c r="J52" s="6"/>
      <c r="K52"/>
      <c r="AX52" s="7" t="s">
        <v>51</v>
      </c>
    </row>
    <row r="53" spans="1:94" ht="17.25" customHeight="1" x14ac:dyDescent="0.15">
      <c r="A53" s="1"/>
      <c r="B53" s="245" t="s">
        <v>242</v>
      </c>
      <c r="C53" s="246"/>
      <c r="D53" s="246"/>
      <c r="E53" s="246"/>
      <c r="F53" s="246"/>
      <c r="G53" s="246"/>
      <c r="H53" s="246"/>
      <c r="I53" s="246"/>
      <c r="J53" s="246"/>
      <c r="K53" s="246"/>
      <c r="L53" s="247"/>
      <c r="M53" s="258" t="s">
        <v>78</v>
      </c>
      <c r="N53" s="258"/>
      <c r="O53" s="258"/>
      <c r="P53" s="258"/>
      <c r="Q53" s="258"/>
      <c r="R53" s="258"/>
      <c r="S53" s="258"/>
      <c r="T53" s="258"/>
      <c r="U53" s="258"/>
      <c r="V53" s="258"/>
      <c r="W53" s="260">
        <f>AVERAGE('20.グラフデータ'!D341:H341)</f>
        <v>36.200000000000003</v>
      </c>
      <c r="X53" s="260"/>
      <c r="Y53" s="260"/>
      <c r="Z53" s="260"/>
      <c r="AA53" s="260"/>
      <c r="AB53" s="260"/>
      <c r="AC53" s="260"/>
      <c r="AD53" s="260"/>
      <c r="AE53" s="260"/>
      <c r="AF53" s="260"/>
      <c r="AG53" s="251" t="str">
        <f>'20.グラフデータ'!AD341</f>
        <v>年度により増減</v>
      </c>
      <c r="AH53" s="251"/>
      <c r="AI53" s="251"/>
      <c r="AJ53" s="251"/>
      <c r="AK53" s="251"/>
      <c r="AL53" s="251"/>
      <c r="AM53" s="251"/>
      <c r="AN53" s="251"/>
      <c r="AO53" s="251"/>
      <c r="AP53" s="251"/>
      <c r="AQ53" s="251"/>
      <c r="AR53" s="251"/>
      <c r="AS53" s="251"/>
      <c r="AT53" s="251"/>
      <c r="AX53" s="274" t="s">
        <v>240</v>
      </c>
      <c r="AY53" s="274"/>
      <c r="AZ53" s="274"/>
      <c r="BA53" s="274"/>
      <c r="BB53" s="274"/>
      <c r="BC53" s="274"/>
      <c r="BD53" s="274"/>
      <c r="BE53" s="274"/>
      <c r="BF53" s="274"/>
      <c r="BG53" s="274"/>
      <c r="BH53" s="274"/>
      <c r="BI53" s="258" t="s">
        <v>78</v>
      </c>
      <c r="BJ53" s="258"/>
      <c r="BK53" s="258"/>
      <c r="BL53" s="258"/>
      <c r="BM53" s="258"/>
      <c r="BN53" s="258"/>
      <c r="BO53" s="258"/>
      <c r="BP53" s="258"/>
      <c r="BQ53" s="258"/>
      <c r="BR53" s="258"/>
      <c r="BS53" s="259">
        <f>AVERAGE('20.グラフデータ'!D345:H345)</f>
        <v>1.9460000000000002</v>
      </c>
      <c r="BT53" s="259"/>
      <c r="BU53" s="259"/>
      <c r="BV53" s="259"/>
      <c r="BW53" s="259"/>
      <c r="BX53" s="259"/>
      <c r="BY53" s="259"/>
      <c r="BZ53" s="259"/>
      <c r="CA53" s="259"/>
      <c r="CB53" s="259"/>
      <c r="CC53" s="251" t="str">
        <f>'20.グラフデータ'!AD345</f>
        <v>年度により増減</v>
      </c>
      <c r="CD53" s="251"/>
      <c r="CE53" s="251"/>
      <c r="CF53" s="251"/>
      <c r="CG53" s="251"/>
      <c r="CH53" s="251"/>
      <c r="CI53" s="251"/>
      <c r="CJ53" s="251"/>
      <c r="CK53" s="251"/>
      <c r="CL53" s="251"/>
      <c r="CM53" s="251"/>
      <c r="CN53" s="251"/>
      <c r="CO53" s="251"/>
      <c r="CP53" s="251"/>
    </row>
    <row r="54" spans="1:94" ht="18.75" customHeight="1" x14ac:dyDescent="0.15">
      <c r="B54" s="248"/>
      <c r="C54" s="249"/>
      <c r="D54" s="249"/>
      <c r="E54" s="249"/>
      <c r="F54" s="249"/>
      <c r="G54" s="249"/>
      <c r="H54" s="249"/>
      <c r="I54" s="249"/>
      <c r="J54" s="249"/>
      <c r="K54" s="249"/>
      <c r="L54" s="250"/>
      <c r="M54" s="256" t="s">
        <v>80</v>
      </c>
      <c r="N54" s="256"/>
      <c r="O54" s="256"/>
      <c r="P54" s="256"/>
      <c r="Q54" s="256"/>
      <c r="R54" s="256"/>
      <c r="S54" s="256"/>
      <c r="T54" s="256"/>
      <c r="U54" s="256"/>
      <c r="V54" s="256"/>
      <c r="W54" s="261">
        <f>'20.グラフデータ'!H341-'20.グラフデータ'!D341</f>
        <v>2</v>
      </c>
      <c r="X54" s="261"/>
      <c r="Y54" s="261"/>
      <c r="Z54" s="261"/>
      <c r="AA54" s="261"/>
      <c r="AB54" s="261"/>
      <c r="AC54" s="261"/>
      <c r="AD54" s="261"/>
      <c r="AE54" s="261"/>
      <c r="AF54" s="261"/>
      <c r="AG54" s="251"/>
      <c r="AH54" s="251"/>
      <c r="AI54" s="251"/>
      <c r="AJ54" s="251"/>
      <c r="AK54" s="251"/>
      <c r="AL54" s="251"/>
      <c r="AM54" s="251"/>
      <c r="AN54" s="251"/>
      <c r="AO54" s="251"/>
      <c r="AP54" s="251"/>
      <c r="AQ54" s="251"/>
      <c r="AR54" s="251"/>
      <c r="AS54" s="251"/>
      <c r="AT54" s="251"/>
      <c r="AX54" s="274"/>
      <c r="AY54" s="274"/>
      <c r="AZ54" s="274"/>
      <c r="BA54" s="274"/>
      <c r="BB54" s="274"/>
      <c r="BC54" s="274"/>
      <c r="BD54" s="274"/>
      <c r="BE54" s="274"/>
      <c r="BF54" s="274"/>
      <c r="BG54" s="274"/>
      <c r="BH54" s="274"/>
      <c r="BI54" s="256" t="s">
        <v>80</v>
      </c>
      <c r="BJ54" s="256"/>
      <c r="BK54" s="256"/>
      <c r="BL54" s="256"/>
      <c r="BM54" s="256"/>
      <c r="BN54" s="256"/>
      <c r="BO54" s="256"/>
      <c r="BP54" s="256"/>
      <c r="BQ54" s="256"/>
      <c r="BR54" s="256"/>
      <c r="BS54" s="257">
        <f>'20.グラフデータ'!H345-'20.グラフデータ'!D345</f>
        <v>0</v>
      </c>
      <c r="BT54" s="257"/>
      <c r="BU54" s="257"/>
      <c r="BV54" s="257"/>
      <c r="BW54" s="257"/>
      <c r="BX54" s="257"/>
      <c r="BY54" s="257"/>
      <c r="BZ54" s="257"/>
      <c r="CA54" s="257"/>
      <c r="CB54" s="257"/>
      <c r="CC54" s="251"/>
      <c r="CD54" s="251"/>
      <c r="CE54" s="251"/>
      <c r="CF54" s="251"/>
      <c r="CG54" s="251"/>
      <c r="CH54" s="251"/>
      <c r="CI54" s="251"/>
      <c r="CJ54" s="251"/>
      <c r="CK54" s="251"/>
      <c r="CL54" s="251"/>
      <c r="CM54" s="251"/>
      <c r="CN54" s="251"/>
      <c r="CO54" s="251"/>
      <c r="CP54" s="251"/>
    </row>
    <row r="55" spans="1:94" ht="18.75" customHeight="1" x14ac:dyDescent="0.15">
      <c r="A55" s="2"/>
      <c r="B55" s="245" t="s">
        <v>251</v>
      </c>
      <c r="C55" s="246"/>
      <c r="D55" s="246"/>
      <c r="E55" s="246"/>
      <c r="F55" s="246"/>
      <c r="G55" s="246"/>
      <c r="H55" s="246"/>
      <c r="I55" s="246"/>
      <c r="J55" s="246"/>
      <c r="K55" s="246"/>
      <c r="L55" s="247"/>
      <c r="M55" s="258" t="s">
        <v>233</v>
      </c>
      <c r="N55" s="258"/>
      <c r="O55" s="258"/>
      <c r="P55" s="258"/>
      <c r="Q55" s="258"/>
      <c r="R55" s="258"/>
      <c r="S55" s="258"/>
      <c r="T55" s="258"/>
      <c r="U55" s="258"/>
      <c r="V55" s="258"/>
      <c r="W55" s="260">
        <f>AVERAGE('20.グラフデータ'!D339:H339)</f>
        <v>32.799999999999997</v>
      </c>
      <c r="X55" s="260"/>
      <c r="Y55" s="260"/>
      <c r="Z55" s="260"/>
      <c r="AA55" s="260"/>
      <c r="AB55" s="260"/>
      <c r="AC55" s="260"/>
      <c r="AD55" s="260"/>
      <c r="AE55" s="260"/>
      <c r="AF55" s="260"/>
      <c r="AG55" s="251" t="str">
        <f>'20.グラフデータ'!AD339</f>
        <v>年度により増減</v>
      </c>
      <c r="AH55" s="251"/>
      <c r="AI55" s="251"/>
      <c r="AJ55" s="251"/>
      <c r="AK55" s="251"/>
      <c r="AL55" s="251"/>
      <c r="AM55" s="251"/>
      <c r="AN55" s="251"/>
      <c r="AO55" s="251"/>
      <c r="AP55" s="251"/>
      <c r="AQ55" s="251"/>
      <c r="AR55" s="251"/>
      <c r="AS55" s="251"/>
      <c r="AT55" s="251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8"/>
    </row>
    <row r="56" spans="1:94" ht="18.75" customHeight="1" x14ac:dyDescent="0.15">
      <c r="A56" s="2"/>
      <c r="B56" s="248"/>
      <c r="C56" s="249"/>
      <c r="D56" s="249"/>
      <c r="E56" s="249"/>
      <c r="F56" s="249"/>
      <c r="G56" s="249"/>
      <c r="H56" s="249"/>
      <c r="I56" s="249"/>
      <c r="J56" s="249"/>
      <c r="K56" s="249"/>
      <c r="L56" s="250"/>
      <c r="M56" s="256" t="s">
        <v>234</v>
      </c>
      <c r="N56" s="256"/>
      <c r="O56" s="256"/>
      <c r="P56" s="256"/>
      <c r="Q56" s="256"/>
      <c r="R56" s="256"/>
      <c r="S56" s="256"/>
      <c r="T56" s="256"/>
      <c r="U56" s="256"/>
      <c r="V56" s="256"/>
      <c r="W56" s="261">
        <f>'20.グラフデータ'!H339-'20.グラフデータ'!D339</f>
        <v>-4</v>
      </c>
      <c r="X56" s="261"/>
      <c r="Y56" s="261"/>
      <c r="Z56" s="261"/>
      <c r="AA56" s="261"/>
      <c r="AB56" s="261"/>
      <c r="AC56" s="261"/>
      <c r="AD56" s="261"/>
      <c r="AE56" s="261"/>
      <c r="AF56" s="261"/>
      <c r="AG56" s="251"/>
      <c r="AH56" s="251"/>
      <c r="AI56" s="251"/>
      <c r="AJ56" s="251"/>
      <c r="AK56" s="251"/>
      <c r="AL56" s="251"/>
      <c r="AM56" s="251"/>
      <c r="AN56" s="251"/>
      <c r="AO56" s="251"/>
      <c r="AP56" s="251"/>
      <c r="AQ56" s="251"/>
      <c r="AR56" s="251"/>
      <c r="AS56" s="251"/>
      <c r="AT56" s="251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CN56" s="28"/>
      <c r="CO56" s="28"/>
      <c r="CP56" s="28"/>
    </row>
    <row r="57" spans="1:94" ht="18.7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16"/>
      <c r="L57" s="3"/>
      <c r="M57" s="3"/>
      <c r="N57" s="3"/>
      <c r="O57" s="3"/>
      <c r="P57" s="3"/>
      <c r="Q57" s="3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CN57" s="28"/>
      <c r="CO57" s="28"/>
      <c r="CP57" s="28"/>
    </row>
    <row r="58" spans="1:94" ht="18.7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16"/>
      <c r="L58" s="3"/>
      <c r="M58" s="3"/>
      <c r="N58" s="3"/>
      <c r="O58" s="3"/>
      <c r="P58" s="3"/>
      <c r="Q58" s="3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CN58" s="28"/>
      <c r="CO58" s="28"/>
      <c r="CP58" s="28"/>
    </row>
    <row r="59" spans="1:94" ht="18.7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16"/>
      <c r="L59" s="3"/>
      <c r="M59" s="3"/>
      <c r="N59" s="3"/>
      <c r="O59" s="3"/>
      <c r="P59" s="3"/>
      <c r="Q59" s="3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CN59" s="28"/>
      <c r="CO59" s="28"/>
      <c r="CP59" s="28"/>
    </row>
    <row r="60" spans="1:94" ht="18.7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16"/>
      <c r="L60" s="3"/>
      <c r="M60" s="3"/>
      <c r="N60" s="3"/>
      <c r="O60" s="3"/>
      <c r="P60" s="3"/>
      <c r="Q60" s="3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CN60" s="28"/>
      <c r="CO60" s="28"/>
      <c r="CP60" s="28"/>
    </row>
    <row r="61" spans="1:94" ht="18.7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16"/>
      <c r="L61" s="3"/>
      <c r="M61" s="3"/>
      <c r="N61" s="3"/>
      <c r="O61" s="3"/>
      <c r="P61" s="3"/>
      <c r="Q61" s="3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CN61" s="28"/>
      <c r="CO61" s="28"/>
      <c r="CP61" s="28"/>
    </row>
    <row r="62" spans="1:94" ht="18.7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16"/>
      <c r="L62" s="3"/>
      <c r="M62" s="3"/>
      <c r="N62" s="3"/>
      <c r="O62" s="3"/>
      <c r="P62" s="3"/>
      <c r="Q62" s="3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</row>
    <row r="63" spans="1:94" ht="13.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16"/>
      <c r="L63" s="3"/>
      <c r="M63" s="3"/>
      <c r="N63" s="3"/>
      <c r="O63" s="3"/>
      <c r="P63" s="3"/>
      <c r="Q63" s="3"/>
      <c r="AV63" s="27"/>
      <c r="AW63" s="27"/>
      <c r="AX63" s="271"/>
      <c r="AY63" s="271"/>
      <c r="AZ63" s="271"/>
      <c r="BA63" s="271"/>
      <c r="BB63" s="271"/>
      <c r="BC63" s="271"/>
      <c r="BD63" s="271"/>
      <c r="BE63" s="271"/>
      <c r="BF63" s="271"/>
      <c r="BG63" s="271"/>
      <c r="BH63" s="273" t="str">
        <f>'20.グラフデータ'!Q1</f>
        <v>R2</v>
      </c>
      <c r="BI63" s="271"/>
      <c r="BJ63" s="271"/>
      <c r="BK63" s="271"/>
      <c r="BL63" s="271"/>
      <c r="BM63" s="271"/>
      <c r="BN63" s="271"/>
      <c r="BO63" s="273" t="str">
        <f>'20.グラフデータ'!R1</f>
        <v>R3</v>
      </c>
      <c r="BP63" s="271"/>
      <c r="BQ63" s="271"/>
      <c r="BR63" s="271"/>
      <c r="BS63" s="271"/>
      <c r="BT63" s="271"/>
      <c r="BU63" s="271"/>
      <c r="BV63" s="273" t="str">
        <f>'20.グラフデータ'!S1</f>
        <v>R4</v>
      </c>
      <c r="BW63" s="271"/>
      <c r="BX63" s="271"/>
      <c r="BY63" s="271"/>
      <c r="BZ63" s="271"/>
      <c r="CA63" s="271"/>
      <c r="CB63" s="271"/>
      <c r="CC63" s="273" t="str">
        <f>'20.グラフデータ'!T1</f>
        <v>R5</v>
      </c>
      <c r="CD63" s="271"/>
      <c r="CE63" s="271"/>
      <c r="CF63" s="271"/>
      <c r="CG63" s="271"/>
      <c r="CH63" s="271"/>
      <c r="CI63" s="271"/>
      <c r="CJ63" s="273" t="str">
        <f>'20.グラフデータ'!U1</f>
        <v>R6</v>
      </c>
      <c r="CK63" s="271"/>
      <c r="CL63" s="271"/>
      <c r="CM63" s="271"/>
      <c r="CN63" s="271"/>
      <c r="CO63" s="271"/>
      <c r="CP63" s="271"/>
    </row>
    <row r="64" spans="1:94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16"/>
      <c r="L64" s="3"/>
      <c r="M64" s="3"/>
      <c r="N64" s="3"/>
      <c r="O64" s="3"/>
      <c r="P64" s="3"/>
      <c r="Q64" s="3"/>
      <c r="AV64" s="27"/>
      <c r="AX64" s="271" t="s">
        <v>247</v>
      </c>
      <c r="AY64" s="271"/>
      <c r="AZ64" s="271"/>
      <c r="BA64" s="271"/>
      <c r="BB64" s="271"/>
      <c r="BC64" s="271"/>
      <c r="BD64" s="271"/>
      <c r="BE64" s="271"/>
      <c r="BF64" s="271"/>
      <c r="BG64" s="271"/>
      <c r="BH64" s="272">
        <f>'20.グラフデータ'!D345</f>
        <v>1.89</v>
      </c>
      <c r="BI64" s="272"/>
      <c r="BJ64" s="272"/>
      <c r="BK64" s="272"/>
      <c r="BL64" s="272"/>
      <c r="BM64" s="272"/>
      <c r="BN64" s="272"/>
      <c r="BO64" s="272">
        <f>'20.グラフデータ'!E345</f>
        <v>2.11</v>
      </c>
      <c r="BP64" s="272"/>
      <c r="BQ64" s="272"/>
      <c r="BR64" s="272"/>
      <c r="BS64" s="272"/>
      <c r="BT64" s="272"/>
      <c r="BU64" s="272"/>
      <c r="BV64" s="272">
        <f>'20.グラフデータ'!F345</f>
        <v>2.37</v>
      </c>
      <c r="BW64" s="272"/>
      <c r="BX64" s="272"/>
      <c r="BY64" s="272"/>
      <c r="BZ64" s="272"/>
      <c r="CA64" s="272"/>
      <c r="CB64" s="272"/>
      <c r="CC64" s="272">
        <f>'20.グラフデータ'!G345</f>
        <v>1.47</v>
      </c>
      <c r="CD64" s="272"/>
      <c r="CE64" s="272"/>
      <c r="CF64" s="272"/>
      <c r="CG64" s="272"/>
      <c r="CH64" s="272"/>
      <c r="CI64" s="272"/>
      <c r="CJ64" s="272">
        <f>'20.グラフデータ'!H345</f>
        <v>1.89</v>
      </c>
      <c r="CK64" s="272"/>
      <c r="CL64" s="272"/>
      <c r="CM64" s="272"/>
      <c r="CN64" s="272"/>
      <c r="CO64" s="272"/>
      <c r="CP64" s="272"/>
    </row>
    <row r="65" spans="1:94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16"/>
      <c r="L65" s="3"/>
      <c r="M65" s="3"/>
      <c r="N65" s="3"/>
      <c r="O65" s="3"/>
      <c r="P65" s="3"/>
      <c r="Q65" s="3"/>
      <c r="AV65" s="27"/>
      <c r="AX65" s="271" t="s">
        <v>248</v>
      </c>
      <c r="AY65" s="271"/>
      <c r="AZ65" s="271"/>
      <c r="BA65" s="271"/>
      <c r="BB65" s="271"/>
      <c r="BC65" s="271"/>
      <c r="BD65" s="271"/>
      <c r="BE65" s="271"/>
      <c r="BF65" s="271"/>
      <c r="BG65" s="271"/>
      <c r="BH65" s="272">
        <f>'20.グラフデータ'!D346</f>
        <v>1.94</v>
      </c>
      <c r="BI65" s="272"/>
      <c r="BJ65" s="272"/>
      <c r="BK65" s="272"/>
      <c r="BL65" s="272"/>
      <c r="BM65" s="272"/>
      <c r="BN65" s="272"/>
      <c r="BO65" s="272">
        <f>'20.グラフデータ'!E346</f>
        <v>2.13</v>
      </c>
      <c r="BP65" s="272"/>
      <c r="BQ65" s="272"/>
      <c r="BR65" s="272"/>
      <c r="BS65" s="272"/>
      <c r="BT65" s="272"/>
      <c r="BU65" s="272"/>
      <c r="BV65" s="272">
        <f>'20.グラフデータ'!F346</f>
        <v>2.59</v>
      </c>
      <c r="BW65" s="272"/>
      <c r="BX65" s="272"/>
      <c r="BY65" s="272"/>
      <c r="BZ65" s="272"/>
      <c r="CA65" s="272"/>
      <c r="CB65" s="272"/>
      <c r="CC65" s="272">
        <f>'20.グラフデータ'!G346</f>
        <v>1.59</v>
      </c>
      <c r="CD65" s="272"/>
      <c r="CE65" s="272"/>
      <c r="CF65" s="272"/>
      <c r="CG65" s="272"/>
      <c r="CH65" s="272"/>
      <c r="CI65" s="272"/>
      <c r="CJ65" s="272">
        <f>'20.グラフデータ'!H346</f>
        <v>2</v>
      </c>
      <c r="CK65" s="272"/>
      <c r="CL65" s="272"/>
      <c r="CM65" s="272"/>
      <c r="CN65" s="272"/>
      <c r="CO65" s="272"/>
      <c r="CP65" s="272"/>
    </row>
    <row r="66" spans="1:94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16"/>
      <c r="L66" s="3"/>
      <c r="M66" s="3"/>
      <c r="N66" s="3"/>
      <c r="O66" s="3"/>
      <c r="P66" s="3"/>
      <c r="Q66" s="3"/>
      <c r="AV66" s="27"/>
      <c r="AX66" s="271" t="s">
        <v>249</v>
      </c>
      <c r="AY66" s="271"/>
      <c r="AZ66" s="271"/>
      <c r="BA66" s="271"/>
      <c r="BB66" s="271"/>
      <c r="BC66" s="271"/>
      <c r="BD66" s="271"/>
      <c r="BE66" s="271"/>
      <c r="BF66" s="271"/>
      <c r="BG66" s="271"/>
      <c r="BH66" s="272">
        <f>'20.グラフデータ'!D347</f>
        <v>1.5</v>
      </c>
      <c r="BI66" s="272"/>
      <c r="BJ66" s="272"/>
      <c r="BK66" s="272"/>
      <c r="BL66" s="272"/>
      <c r="BM66" s="272"/>
      <c r="BN66" s="272"/>
      <c r="BO66" s="272">
        <f>'20.グラフデータ'!E347</f>
        <v>2</v>
      </c>
      <c r="BP66" s="272"/>
      <c r="BQ66" s="272"/>
      <c r="BR66" s="272"/>
      <c r="BS66" s="272"/>
      <c r="BT66" s="272"/>
      <c r="BU66" s="272"/>
      <c r="BV66" s="272">
        <f>'20.グラフデータ'!F347</f>
        <v>0.5</v>
      </c>
      <c r="BW66" s="272"/>
      <c r="BX66" s="272"/>
      <c r="BY66" s="272"/>
      <c r="BZ66" s="272"/>
      <c r="CA66" s="272"/>
      <c r="CB66" s="272"/>
      <c r="CC66" s="272">
        <f>'20.グラフデータ'!G347</f>
        <v>0.5</v>
      </c>
      <c r="CD66" s="272"/>
      <c r="CE66" s="272"/>
      <c r="CF66" s="272"/>
      <c r="CG66" s="272"/>
      <c r="CH66" s="272"/>
      <c r="CI66" s="272"/>
      <c r="CJ66" s="272">
        <f>'20.グラフデータ'!H347</f>
        <v>1</v>
      </c>
      <c r="CK66" s="272"/>
      <c r="CL66" s="272"/>
      <c r="CM66" s="272"/>
      <c r="CN66" s="272"/>
      <c r="CO66" s="272"/>
      <c r="CP66" s="272"/>
    </row>
    <row r="67" spans="1:94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16"/>
      <c r="L67" s="3"/>
      <c r="M67" s="3"/>
      <c r="N67" s="3"/>
      <c r="O67" s="3"/>
      <c r="P67" s="3"/>
      <c r="Q67" s="3"/>
      <c r="AV67" s="27"/>
      <c r="AX67" s="271" t="s">
        <v>60</v>
      </c>
      <c r="AY67" s="271"/>
      <c r="AZ67" s="271"/>
      <c r="BA67" s="271"/>
      <c r="BB67" s="271"/>
      <c r="BC67" s="271"/>
      <c r="BD67" s="271"/>
      <c r="BE67" s="271"/>
      <c r="BF67" s="271"/>
      <c r="BG67" s="271"/>
      <c r="BH67" s="276">
        <f>'20.グラフデータ'!D348</f>
        <v>34</v>
      </c>
      <c r="BI67" s="276"/>
      <c r="BJ67" s="276"/>
      <c r="BK67" s="276"/>
      <c r="BL67" s="276"/>
      <c r="BM67" s="276"/>
      <c r="BN67" s="276"/>
      <c r="BO67" s="276">
        <f>'20.グラフデータ'!E348</f>
        <v>38</v>
      </c>
      <c r="BP67" s="276"/>
      <c r="BQ67" s="276"/>
      <c r="BR67" s="276"/>
      <c r="BS67" s="276"/>
      <c r="BT67" s="276"/>
      <c r="BU67" s="276"/>
      <c r="BV67" s="276">
        <f>'20.グラフデータ'!F348</f>
        <v>45</v>
      </c>
      <c r="BW67" s="276"/>
      <c r="BX67" s="276"/>
      <c r="BY67" s="276"/>
      <c r="BZ67" s="276"/>
      <c r="CA67" s="276"/>
      <c r="CB67" s="276"/>
      <c r="CC67" s="276">
        <f>'20.グラフデータ'!G348</f>
        <v>28</v>
      </c>
      <c r="CD67" s="276"/>
      <c r="CE67" s="276"/>
      <c r="CF67" s="276"/>
      <c r="CG67" s="276"/>
      <c r="CH67" s="276"/>
      <c r="CI67" s="276"/>
      <c r="CJ67" s="276">
        <f>'20.グラフデータ'!H348</f>
        <v>36</v>
      </c>
      <c r="CK67" s="276"/>
      <c r="CL67" s="276"/>
      <c r="CM67" s="276"/>
      <c r="CN67" s="276"/>
      <c r="CO67" s="276"/>
      <c r="CP67" s="276"/>
    </row>
    <row r="68" spans="1:94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16"/>
      <c r="L68" s="3"/>
      <c r="M68" s="3"/>
      <c r="N68" s="3"/>
      <c r="O68" s="3"/>
      <c r="P68" s="3"/>
      <c r="Q68" s="3"/>
      <c r="AV68" s="27"/>
      <c r="AX68" s="271" t="s">
        <v>99</v>
      </c>
      <c r="AY68" s="271"/>
      <c r="AZ68" s="271"/>
      <c r="BA68" s="271"/>
      <c r="BB68" s="271"/>
      <c r="BC68" s="271"/>
      <c r="BD68" s="271"/>
      <c r="BE68" s="271"/>
      <c r="BF68" s="271"/>
      <c r="BG68" s="271"/>
      <c r="BH68" s="276">
        <f>'20.グラフデータ'!D349</f>
        <v>18</v>
      </c>
      <c r="BI68" s="276"/>
      <c r="BJ68" s="276"/>
      <c r="BK68" s="276"/>
      <c r="BL68" s="276"/>
      <c r="BM68" s="276"/>
      <c r="BN68" s="276"/>
      <c r="BO68" s="276">
        <f>'20.グラフデータ'!E349</f>
        <v>18</v>
      </c>
      <c r="BP68" s="276"/>
      <c r="BQ68" s="276"/>
      <c r="BR68" s="276"/>
      <c r="BS68" s="276"/>
      <c r="BT68" s="276"/>
      <c r="BU68" s="276"/>
      <c r="BV68" s="276">
        <f>'20.グラフデータ'!F349</f>
        <v>19</v>
      </c>
      <c r="BW68" s="276"/>
      <c r="BX68" s="276"/>
      <c r="BY68" s="276"/>
      <c r="BZ68" s="276"/>
      <c r="CA68" s="276"/>
      <c r="CB68" s="276"/>
      <c r="CC68" s="276">
        <f>'20.グラフデータ'!G349</f>
        <v>19</v>
      </c>
      <c r="CD68" s="276"/>
      <c r="CE68" s="276"/>
      <c r="CF68" s="276"/>
      <c r="CG68" s="276"/>
      <c r="CH68" s="276"/>
      <c r="CI68" s="276"/>
      <c r="CJ68" s="276">
        <f>'20.グラフデータ'!H349</f>
        <v>19</v>
      </c>
      <c r="CK68" s="276"/>
      <c r="CL68" s="276"/>
      <c r="CM68" s="276"/>
      <c r="CN68" s="276"/>
      <c r="CO68" s="276"/>
      <c r="CP68" s="276"/>
    </row>
    <row r="69" spans="1:94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16"/>
      <c r="L69" s="3"/>
      <c r="M69" s="3"/>
      <c r="N69" s="3"/>
      <c r="O69" s="3"/>
      <c r="P69" s="3"/>
      <c r="Q69" s="3"/>
      <c r="AV69" s="27"/>
      <c r="AX69" s="271" t="s">
        <v>72</v>
      </c>
      <c r="AY69" s="271"/>
      <c r="AZ69" s="271"/>
      <c r="BA69" s="271"/>
      <c r="BB69" s="271"/>
      <c r="BC69" s="271"/>
      <c r="BD69" s="271"/>
      <c r="BE69" s="271"/>
      <c r="BF69" s="271"/>
      <c r="BG69" s="271"/>
      <c r="BH69" s="276">
        <f>'20.グラフデータ'!D350</f>
        <v>31</v>
      </c>
      <c r="BI69" s="276"/>
      <c r="BJ69" s="276"/>
      <c r="BK69" s="276"/>
      <c r="BL69" s="276"/>
      <c r="BM69" s="276"/>
      <c r="BN69" s="276"/>
      <c r="BO69" s="276">
        <f>'20.グラフデータ'!E350</f>
        <v>34</v>
      </c>
      <c r="BP69" s="276"/>
      <c r="BQ69" s="276"/>
      <c r="BR69" s="276"/>
      <c r="BS69" s="276"/>
      <c r="BT69" s="276"/>
      <c r="BU69" s="276"/>
      <c r="BV69" s="276">
        <f>'20.グラフデータ'!F350</f>
        <v>44</v>
      </c>
      <c r="BW69" s="276"/>
      <c r="BX69" s="276"/>
      <c r="BY69" s="276"/>
      <c r="BZ69" s="276"/>
      <c r="CA69" s="276"/>
      <c r="CB69" s="276"/>
      <c r="CC69" s="276">
        <f>'20.グラフデータ'!G350</f>
        <v>27</v>
      </c>
      <c r="CD69" s="276"/>
      <c r="CE69" s="276"/>
      <c r="CF69" s="276"/>
      <c r="CG69" s="276"/>
      <c r="CH69" s="276"/>
      <c r="CI69" s="276"/>
      <c r="CJ69" s="276">
        <f>'20.グラフデータ'!H350</f>
        <v>34</v>
      </c>
      <c r="CK69" s="276"/>
      <c r="CL69" s="276"/>
      <c r="CM69" s="276"/>
      <c r="CN69" s="276"/>
      <c r="CO69" s="276"/>
      <c r="CP69" s="276"/>
    </row>
    <row r="70" spans="1:94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16"/>
      <c r="L70" s="3"/>
      <c r="M70" s="3"/>
      <c r="N70" s="3"/>
      <c r="O70" s="3"/>
      <c r="P70" s="3"/>
      <c r="Q70" s="3"/>
      <c r="AV70" s="27"/>
      <c r="AX70" s="271" t="s">
        <v>73</v>
      </c>
      <c r="AY70" s="271"/>
      <c r="AZ70" s="271"/>
      <c r="BA70" s="271"/>
      <c r="BB70" s="271"/>
      <c r="BC70" s="271"/>
      <c r="BD70" s="271"/>
      <c r="BE70" s="271"/>
      <c r="BF70" s="271"/>
      <c r="BG70" s="271"/>
      <c r="BH70" s="276">
        <f>'20.グラフデータ'!D351</f>
        <v>3</v>
      </c>
      <c r="BI70" s="276"/>
      <c r="BJ70" s="276"/>
      <c r="BK70" s="276"/>
      <c r="BL70" s="276"/>
      <c r="BM70" s="276"/>
      <c r="BN70" s="276"/>
      <c r="BO70" s="276">
        <f>'20.グラフデータ'!E351</f>
        <v>4</v>
      </c>
      <c r="BP70" s="276"/>
      <c r="BQ70" s="276"/>
      <c r="BR70" s="276"/>
      <c r="BS70" s="276"/>
      <c r="BT70" s="276"/>
      <c r="BU70" s="276"/>
      <c r="BV70" s="276">
        <f>'20.グラフデータ'!F351</f>
        <v>1</v>
      </c>
      <c r="BW70" s="276"/>
      <c r="BX70" s="276"/>
      <c r="BY70" s="276"/>
      <c r="BZ70" s="276"/>
      <c r="CA70" s="276"/>
      <c r="CB70" s="276"/>
      <c r="CC70" s="276">
        <f>'20.グラフデータ'!G351</f>
        <v>1</v>
      </c>
      <c r="CD70" s="276"/>
      <c r="CE70" s="276"/>
      <c r="CF70" s="276"/>
      <c r="CG70" s="276"/>
      <c r="CH70" s="276"/>
      <c r="CI70" s="276"/>
      <c r="CJ70" s="276">
        <f>'20.グラフデータ'!H351</f>
        <v>2</v>
      </c>
      <c r="CK70" s="276"/>
      <c r="CL70" s="276"/>
      <c r="CM70" s="276"/>
      <c r="CN70" s="276"/>
      <c r="CO70" s="276"/>
      <c r="CP70" s="276"/>
    </row>
    <row r="71" spans="1:94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16"/>
      <c r="L71" s="3"/>
      <c r="M71" s="3"/>
      <c r="N71" s="3"/>
      <c r="O71" s="3"/>
      <c r="P71" s="3"/>
      <c r="Q71" s="3"/>
      <c r="AV71" s="27"/>
      <c r="AX71" s="271" t="s">
        <v>70</v>
      </c>
      <c r="AY71" s="271"/>
      <c r="AZ71" s="271"/>
      <c r="BA71" s="271"/>
      <c r="BB71" s="271"/>
      <c r="BC71" s="271"/>
      <c r="BD71" s="271"/>
      <c r="BE71" s="271"/>
      <c r="BF71" s="271"/>
      <c r="BG71" s="271"/>
      <c r="BH71" s="276">
        <f>'20.グラフデータ'!D352</f>
        <v>16</v>
      </c>
      <c r="BI71" s="276"/>
      <c r="BJ71" s="276"/>
      <c r="BK71" s="276"/>
      <c r="BL71" s="276"/>
      <c r="BM71" s="276"/>
      <c r="BN71" s="276"/>
      <c r="BO71" s="276">
        <f>'20.グラフデータ'!E352</f>
        <v>16</v>
      </c>
      <c r="BP71" s="276"/>
      <c r="BQ71" s="276"/>
      <c r="BR71" s="276"/>
      <c r="BS71" s="276"/>
      <c r="BT71" s="276"/>
      <c r="BU71" s="276"/>
      <c r="BV71" s="276">
        <f>'20.グラフデータ'!F352</f>
        <v>17</v>
      </c>
      <c r="BW71" s="276"/>
      <c r="BX71" s="276"/>
      <c r="BY71" s="276"/>
      <c r="BZ71" s="276"/>
      <c r="CA71" s="276"/>
      <c r="CB71" s="276"/>
      <c r="CC71" s="276">
        <f>'20.グラフデータ'!G352</f>
        <v>17</v>
      </c>
      <c r="CD71" s="276"/>
      <c r="CE71" s="276"/>
      <c r="CF71" s="276"/>
      <c r="CG71" s="276"/>
      <c r="CH71" s="276"/>
      <c r="CI71" s="276"/>
      <c r="CJ71" s="276">
        <f>'20.グラフデータ'!H352</f>
        <v>17</v>
      </c>
      <c r="CK71" s="276"/>
      <c r="CL71" s="276"/>
      <c r="CM71" s="276"/>
      <c r="CN71" s="276"/>
      <c r="CO71" s="276"/>
      <c r="CP71" s="276"/>
    </row>
    <row r="72" spans="1:94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16"/>
      <c r="L72" s="3"/>
      <c r="M72" s="3"/>
      <c r="N72" s="3"/>
      <c r="O72" s="3"/>
      <c r="P72" s="3"/>
      <c r="Q72" s="3"/>
      <c r="AV72" s="27"/>
      <c r="AX72" s="271" t="s">
        <v>71</v>
      </c>
      <c r="AY72" s="271"/>
      <c r="AZ72" s="271"/>
      <c r="BA72" s="271"/>
      <c r="BB72" s="271"/>
      <c r="BC72" s="271"/>
      <c r="BD72" s="271"/>
      <c r="BE72" s="271"/>
      <c r="BF72" s="271"/>
      <c r="BG72" s="271"/>
      <c r="BH72" s="276">
        <f>'20.グラフデータ'!D353</f>
        <v>2</v>
      </c>
      <c r="BI72" s="276"/>
      <c r="BJ72" s="276"/>
      <c r="BK72" s="276"/>
      <c r="BL72" s="276"/>
      <c r="BM72" s="276"/>
      <c r="BN72" s="276"/>
      <c r="BO72" s="276">
        <f>'20.グラフデータ'!E353</f>
        <v>2</v>
      </c>
      <c r="BP72" s="276"/>
      <c r="BQ72" s="276"/>
      <c r="BR72" s="276"/>
      <c r="BS72" s="276"/>
      <c r="BT72" s="276"/>
      <c r="BU72" s="276"/>
      <c r="BV72" s="276">
        <f>'20.グラフデータ'!F353</f>
        <v>2</v>
      </c>
      <c r="BW72" s="276"/>
      <c r="BX72" s="276"/>
      <c r="BY72" s="276"/>
      <c r="BZ72" s="276"/>
      <c r="CA72" s="276"/>
      <c r="CB72" s="276"/>
      <c r="CC72" s="276">
        <f>'20.グラフデータ'!G353</f>
        <v>2</v>
      </c>
      <c r="CD72" s="276"/>
      <c r="CE72" s="276"/>
      <c r="CF72" s="276"/>
      <c r="CG72" s="276"/>
      <c r="CH72" s="276"/>
      <c r="CI72" s="276"/>
      <c r="CJ72" s="276">
        <f>'20.グラフデータ'!H353</f>
        <v>2</v>
      </c>
      <c r="CK72" s="276"/>
      <c r="CL72" s="276"/>
      <c r="CM72" s="276"/>
      <c r="CN72" s="276"/>
      <c r="CO72" s="276"/>
      <c r="CP72" s="276"/>
    </row>
    <row r="73" spans="1:94" ht="9" customHeight="1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16"/>
      <c r="L73" s="3"/>
      <c r="M73" s="3"/>
      <c r="N73" s="3"/>
      <c r="O73" s="3"/>
      <c r="P73" s="3"/>
      <c r="Q73" s="3"/>
    </row>
    <row r="74" spans="1:94" ht="17.25" customHeight="1" x14ac:dyDescent="0.15">
      <c r="A74" s="1"/>
      <c r="B74" s="17" t="s">
        <v>91</v>
      </c>
      <c r="C74" s="6"/>
      <c r="D74" s="6"/>
      <c r="E74" s="6"/>
      <c r="F74" s="6"/>
      <c r="G74" s="6"/>
      <c r="H74" s="6"/>
      <c r="I74" s="6"/>
      <c r="J74" s="6"/>
      <c r="K74"/>
    </row>
    <row r="75" spans="1:94" ht="17.25" customHeight="1" x14ac:dyDescent="0.15">
      <c r="A75" s="2"/>
      <c r="B75" s="7" t="s">
        <v>33</v>
      </c>
      <c r="C75" s="6"/>
      <c r="D75" s="6"/>
      <c r="E75" s="6"/>
      <c r="F75" s="6"/>
      <c r="H75" s="6"/>
      <c r="I75" s="6"/>
      <c r="J75" s="6"/>
      <c r="K75" s="16"/>
      <c r="L75" s="3"/>
      <c r="M75" s="3"/>
      <c r="N75" s="3"/>
      <c r="O75" s="3"/>
      <c r="P75" s="3"/>
      <c r="Q75" s="3"/>
      <c r="AX75" s="7" t="s">
        <v>51</v>
      </c>
    </row>
    <row r="76" spans="1:94" ht="18.75" customHeight="1" x14ac:dyDescent="0.15">
      <c r="A76" s="2"/>
      <c r="B76" s="274" t="s">
        <v>242</v>
      </c>
      <c r="C76" s="274"/>
      <c r="D76" s="274"/>
      <c r="E76" s="274"/>
      <c r="F76" s="274"/>
      <c r="G76" s="274"/>
      <c r="H76" s="274"/>
      <c r="I76" s="274"/>
      <c r="J76" s="274"/>
      <c r="K76" s="274"/>
      <c r="L76" s="274"/>
      <c r="M76" s="258" t="s">
        <v>78</v>
      </c>
      <c r="N76" s="258"/>
      <c r="O76" s="258"/>
      <c r="P76" s="258"/>
      <c r="Q76" s="258"/>
      <c r="R76" s="258"/>
      <c r="S76" s="258"/>
      <c r="T76" s="258"/>
      <c r="U76" s="258"/>
      <c r="V76" s="258"/>
      <c r="W76" s="275">
        <f>AVERAGE('20.グラフデータ'!D361:H361)</f>
        <v>76.8</v>
      </c>
      <c r="X76" s="275"/>
      <c r="Y76" s="275"/>
      <c r="Z76" s="275"/>
      <c r="AA76" s="275"/>
      <c r="AB76" s="275"/>
      <c r="AC76" s="275"/>
      <c r="AD76" s="275"/>
      <c r="AE76" s="275"/>
      <c r="AF76" s="275"/>
      <c r="AG76" s="251" t="str">
        <f>'20.グラフデータ'!AD361</f>
        <v>年度により増減</v>
      </c>
      <c r="AH76" s="251"/>
      <c r="AI76" s="251"/>
      <c r="AJ76" s="251"/>
      <c r="AK76" s="251"/>
      <c r="AL76" s="251"/>
      <c r="AM76" s="251"/>
      <c r="AN76" s="251"/>
      <c r="AO76" s="251"/>
      <c r="AP76" s="251"/>
      <c r="AQ76" s="251"/>
      <c r="AR76" s="251"/>
      <c r="AS76" s="251"/>
      <c r="AT76" s="251"/>
      <c r="AX76" s="274" t="s">
        <v>240</v>
      </c>
      <c r="AY76" s="274"/>
      <c r="AZ76" s="274"/>
      <c r="BA76" s="274"/>
      <c r="BB76" s="274"/>
      <c r="BC76" s="274"/>
      <c r="BD76" s="274"/>
      <c r="BE76" s="274"/>
      <c r="BF76" s="274"/>
      <c r="BG76" s="274"/>
      <c r="BH76" s="274"/>
      <c r="BI76" s="258" t="s">
        <v>78</v>
      </c>
      <c r="BJ76" s="258"/>
      <c r="BK76" s="258"/>
      <c r="BL76" s="258"/>
      <c r="BM76" s="258"/>
      <c r="BN76" s="258"/>
      <c r="BO76" s="258"/>
      <c r="BP76" s="258"/>
      <c r="BQ76" s="258"/>
      <c r="BR76" s="258"/>
      <c r="BS76" s="259">
        <f>AVERAGE('20.グラフデータ'!D365:H365)</f>
        <v>2.492</v>
      </c>
      <c r="BT76" s="259"/>
      <c r="BU76" s="259"/>
      <c r="BV76" s="259"/>
      <c r="BW76" s="259"/>
      <c r="BX76" s="259"/>
      <c r="BY76" s="259"/>
      <c r="BZ76" s="259"/>
      <c r="CA76" s="259"/>
      <c r="CB76" s="259"/>
      <c r="CC76" s="251" t="str">
        <f>'20.グラフデータ'!AD365</f>
        <v>減少傾向⤵</v>
      </c>
      <c r="CD76" s="251"/>
      <c r="CE76" s="251"/>
      <c r="CF76" s="251"/>
      <c r="CG76" s="251"/>
      <c r="CH76" s="251"/>
      <c r="CI76" s="251"/>
      <c r="CJ76" s="251"/>
      <c r="CK76" s="251"/>
      <c r="CL76" s="251"/>
      <c r="CM76" s="251"/>
      <c r="CN76" s="251"/>
      <c r="CO76" s="251"/>
      <c r="CP76" s="251"/>
    </row>
    <row r="77" spans="1:94" ht="18.75" customHeight="1" x14ac:dyDescent="0.15">
      <c r="A77" s="2"/>
      <c r="B77" s="274"/>
      <c r="C77" s="274"/>
      <c r="D77" s="274"/>
      <c r="E77" s="274"/>
      <c r="F77" s="274"/>
      <c r="G77" s="274"/>
      <c r="H77" s="274"/>
      <c r="I77" s="274"/>
      <c r="J77" s="274"/>
      <c r="K77" s="274"/>
      <c r="L77" s="274"/>
      <c r="M77" s="258" t="s">
        <v>80</v>
      </c>
      <c r="N77" s="258"/>
      <c r="O77" s="258"/>
      <c r="P77" s="258"/>
      <c r="Q77" s="258"/>
      <c r="R77" s="258"/>
      <c r="S77" s="258"/>
      <c r="T77" s="258"/>
      <c r="U77" s="258"/>
      <c r="V77" s="258"/>
      <c r="W77" s="261">
        <f>'20.グラフデータ'!H361-'20.グラフデータ'!D361</f>
        <v>-31</v>
      </c>
      <c r="X77" s="261"/>
      <c r="Y77" s="261"/>
      <c r="Z77" s="261"/>
      <c r="AA77" s="261"/>
      <c r="AB77" s="261"/>
      <c r="AC77" s="261"/>
      <c r="AD77" s="261"/>
      <c r="AE77" s="261"/>
      <c r="AF77" s="261"/>
      <c r="AG77" s="251"/>
      <c r="AH77" s="251"/>
      <c r="AI77" s="251"/>
      <c r="AJ77" s="251"/>
      <c r="AK77" s="251"/>
      <c r="AL77" s="251"/>
      <c r="AM77" s="251"/>
      <c r="AN77" s="251"/>
      <c r="AO77" s="251"/>
      <c r="AP77" s="251"/>
      <c r="AQ77" s="251"/>
      <c r="AR77" s="251"/>
      <c r="AS77" s="251"/>
      <c r="AT77" s="251"/>
      <c r="AX77" s="274"/>
      <c r="AY77" s="274"/>
      <c r="AZ77" s="274"/>
      <c r="BA77" s="274"/>
      <c r="BB77" s="274"/>
      <c r="BC77" s="274"/>
      <c r="BD77" s="274"/>
      <c r="BE77" s="274"/>
      <c r="BF77" s="274"/>
      <c r="BG77" s="274"/>
      <c r="BH77" s="274"/>
      <c r="BI77" s="256" t="s">
        <v>80</v>
      </c>
      <c r="BJ77" s="256"/>
      <c r="BK77" s="256"/>
      <c r="BL77" s="256"/>
      <c r="BM77" s="256"/>
      <c r="BN77" s="256"/>
      <c r="BO77" s="256"/>
      <c r="BP77" s="256"/>
      <c r="BQ77" s="256"/>
      <c r="BR77" s="256"/>
      <c r="BS77" s="257">
        <f>'20.グラフデータ'!H365-'20.グラフデータ'!D365</f>
        <v>-1.08</v>
      </c>
      <c r="BT77" s="257"/>
      <c r="BU77" s="257"/>
      <c r="BV77" s="257"/>
      <c r="BW77" s="257"/>
      <c r="BX77" s="257"/>
      <c r="BY77" s="257"/>
      <c r="BZ77" s="257"/>
      <c r="CA77" s="257"/>
      <c r="CB77" s="257"/>
      <c r="CC77" s="251"/>
      <c r="CD77" s="251"/>
      <c r="CE77" s="251"/>
      <c r="CF77" s="251"/>
      <c r="CG77" s="251"/>
      <c r="CH77" s="251"/>
      <c r="CI77" s="251"/>
      <c r="CJ77" s="251"/>
      <c r="CK77" s="251"/>
      <c r="CL77" s="251"/>
      <c r="CM77" s="251"/>
      <c r="CN77" s="251"/>
      <c r="CO77" s="251"/>
      <c r="CP77" s="251"/>
    </row>
    <row r="78" spans="1:94" ht="18.75" customHeight="1" x14ac:dyDescent="0.15">
      <c r="A78" s="2"/>
      <c r="B78" s="245" t="s">
        <v>251</v>
      </c>
      <c r="C78" s="246"/>
      <c r="D78" s="246"/>
      <c r="E78" s="246"/>
      <c r="F78" s="246"/>
      <c r="G78" s="246"/>
      <c r="H78" s="246"/>
      <c r="I78" s="246"/>
      <c r="J78" s="246"/>
      <c r="K78" s="246"/>
      <c r="L78" s="247"/>
      <c r="M78" s="258" t="s">
        <v>233</v>
      </c>
      <c r="N78" s="258"/>
      <c r="O78" s="258"/>
      <c r="P78" s="258"/>
      <c r="Q78" s="258"/>
      <c r="R78" s="258"/>
      <c r="S78" s="258"/>
      <c r="T78" s="258"/>
      <c r="U78" s="258"/>
      <c r="V78" s="258"/>
      <c r="W78" s="260">
        <f>AVERAGE('20.グラフデータ'!D359:H359)</f>
        <v>69</v>
      </c>
      <c r="X78" s="260"/>
      <c r="Y78" s="260"/>
      <c r="Z78" s="260"/>
      <c r="AA78" s="260"/>
      <c r="AB78" s="260"/>
      <c r="AC78" s="260"/>
      <c r="AD78" s="260"/>
      <c r="AE78" s="260"/>
      <c r="AF78" s="260"/>
      <c r="AG78" s="251" t="str">
        <f>'20.グラフデータ'!AD359</f>
        <v>年度により増減</v>
      </c>
      <c r="AH78" s="251"/>
      <c r="AI78" s="251"/>
      <c r="AJ78" s="251"/>
      <c r="AK78" s="251"/>
      <c r="AL78" s="251"/>
      <c r="AM78" s="251"/>
      <c r="AN78" s="251"/>
      <c r="AO78" s="251"/>
      <c r="AP78" s="251"/>
      <c r="AQ78" s="251"/>
      <c r="AR78" s="251"/>
      <c r="AS78" s="251"/>
      <c r="AT78" s="251"/>
    </row>
    <row r="79" spans="1:94" ht="18.75" customHeight="1" x14ac:dyDescent="0.15">
      <c r="A79" s="2"/>
      <c r="B79" s="248"/>
      <c r="C79" s="249"/>
      <c r="D79" s="249"/>
      <c r="E79" s="249"/>
      <c r="F79" s="249"/>
      <c r="G79" s="249"/>
      <c r="H79" s="249"/>
      <c r="I79" s="249"/>
      <c r="J79" s="249"/>
      <c r="K79" s="249"/>
      <c r="L79" s="250"/>
      <c r="M79" s="256" t="s">
        <v>234</v>
      </c>
      <c r="N79" s="256"/>
      <c r="O79" s="256"/>
      <c r="P79" s="256"/>
      <c r="Q79" s="256"/>
      <c r="R79" s="256"/>
      <c r="S79" s="256"/>
      <c r="T79" s="256"/>
      <c r="U79" s="256"/>
      <c r="V79" s="256"/>
      <c r="W79" s="261">
        <f>'20.グラフデータ'!H359-'20.グラフデータ'!D359</f>
        <v>-31</v>
      </c>
      <c r="X79" s="261"/>
      <c r="Y79" s="261"/>
      <c r="Z79" s="261"/>
      <c r="AA79" s="261"/>
      <c r="AB79" s="261"/>
      <c r="AC79" s="261"/>
      <c r="AD79" s="261"/>
      <c r="AE79" s="261"/>
      <c r="AF79" s="261"/>
      <c r="AG79" s="251"/>
      <c r="AH79" s="251"/>
      <c r="AI79" s="251"/>
      <c r="AJ79" s="251"/>
      <c r="AK79" s="251"/>
      <c r="AL79" s="251"/>
      <c r="AM79" s="251"/>
      <c r="AN79" s="251"/>
      <c r="AO79" s="251"/>
      <c r="AP79" s="251"/>
      <c r="AQ79" s="251"/>
      <c r="AR79" s="251"/>
      <c r="AS79" s="251"/>
      <c r="AT79" s="251"/>
    </row>
    <row r="80" spans="1:94" ht="18.75" customHeight="1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16"/>
      <c r="L80" s="3"/>
      <c r="M80" s="3"/>
      <c r="N80" s="3"/>
      <c r="O80" s="3"/>
      <c r="P80" s="3"/>
      <c r="Q80" s="3"/>
    </row>
    <row r="81" spans="1:94" ht="18.75" customHeight="1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16"/>
      <c r="L81" s="3"/>
      <c r="M81" s="3"/>
      <c r="N81" s="3"/>
      <c r="O81" s="3"/>
      <c r="P81" s="3"/>
      <c r="Q81" s="3"/>
    </row>
    <row r="82" spans="1:94" ht="18.7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16"/>
      <c r="L82" s="3"/>
      <c r="M82" s="3"/>
      <c r="N82" s="3"/>
      <c r="O82" s="3"/>
      <c r="P82" s="3"/>
      <c r="Q82" s="3"/>
    </row>
    <row r="83" spans="1:94" ht="18.7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16"/>
      <c r="L83" s="3"/>
      <c r="M83" s="3"/>
      <c r="N83" s="3"/>
      <c r="O83" s="3"/>
      <c r="P83" s="3"/>
      <c r="Q83" s="3"/>
    </row>
    <row r="84" spans="1:94" ht="18.7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16"/>
      <c r="L84" s="3"/>
      <c r="M84" s="3"/>
      <c r="N84" s="3"/>
      <c r="O84" s="3"/>
      <c r="P84" s="3"/>
      <c r="Q84" s="3"/>
    </row>
    <row r="85" spans="1:94" ht="18.7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16"/>
      <c r="L85" s="3"/>
      <c r="M85" s="3"/>
      <c r="N85" s="3"/>
      <c r="O85" s="3"/>
      <c r="P85" s="3"/>
      <c r="Q85" s="3"/>
    </row>
    <row r="86" spans="1:94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16"/>
      <c r="L86" s="3"/>
      <c r="M86" s="3"/>
      <c r="N86" s="3"/>
      <c r="O86" s="3"/>
      <c r="P86" s="3"/>
      <c r="Q86" s="3"/>
      <c r="AX86" s="271"/>
      <c r="AY86" s="271"/>
      <c r="AZ86" s="271"/>
      <c r="BA86" s="271"/>
      <c r="BB86" s="271"/>
      <c r="BC86" s="271"/>
      <c r="BD86" s="271"/>
      <c r="BE86" s="271"/>
      <c r="BF86" s="271"/>
      <c r="BG86" s="271"/>
      <c r="BH86" s="273" t="str">
        <f>'20.グラフデータ'!Q1</f>
        <v>R2</v>
      </c>
      <c r="BI86" s="271"/>
      <c r="BJ86" s="271"/>
      <c r="BK86" s="271"/>
      <c r="BL86" s="271"/>
      <c r="BM86" s="271"/>
      <c r="BN86" s="271"/>
      <c r="BO86" s="273" t="str">
        <f>'20.グラフデータ'!R1</f>
        <v>R3</v>
      </c>
      <c r="BP86" s="271"/>
      <c r="BQ86" s="271"/>
      <c r="BR86" s="271"/>
      <c r="BS86" s="271"/>
      <c r="BT86" s="271"/>
      <c r="BU86" s="271"/>
      <c r="BV86" s="273" t="str">
        <f>'20.グラフデータ'!S1</f>
        <v>R4</v>
      </c>
      <c r="BW86" s="271"/>
      <c r="BX86" s="271"/>
      <c r="BY86" s="271"/>
      <c r="BZ86" s="271"/>
      <c r="CA86" s="271"/>
      <c r="CB86" s="271"/>
      <c r="CC86" s="273" t="str">
        <f>'20.グラフデータ'!T1</f>
        <v>R5</v>
      </c>
      <c r="CD86" s="271"/>
      <c r="CE86" s="271"/>
      <c r="CF86" s="271"/>
      <c r="CG86" s="271"/>
      <c r="CH86" s="271"/>
      <c r="CI86" s="271"/>
      <c r="CJ86" s="273" t="str">
        <f>'20.グラフデータ'!U1</f>
        <v>R6</v>
      </c>
      <c r="CK86" s="271"/>
      <c r="CL86" s="271"/>
      <c r="CM86" s="271"/>
      <c r="CN86" s="271"/>
      <c r="CO86" s="271"/>
      <c r="CP86" s="271"/>
    </row>
    <row r="87" spans="1:94" x14ac:dyDescent="0.15">
      <c r="A87" s="1"/>
      <c r="B87" s="2"/>
      <c r="C87" s="2"/>
      <c r="D87" s="2"/>
      <c r="E87" s="2"/>
      <c r="F87" s="2"/>
      <c r="G87" s="2"/>
      <c r="H87" s="2"/>
      <c r="I87" s="2"/>
      <c r="J87" s="2"/>
      <c r="K87" s="16"/>
      <c r="L87" s="3"/>
      <c r="M87" s="3"/>
      <c r="N87" s="3"/>
      <c r="O87" s="3"/>
      <c r="P87" s="3"/>
      <c r="Q87" s="3"/>
      <c r="AX87" s="271" t="s">
        <v>247</v>
      </c>
      <c r="AY87" s="271"/>
      <c r="AZ87" s="271"/>
      <c r="BA87" s="271"/>
      <c r="BB87" s="271"/>
      <c r="BC87" s="271"/>
      <c r="BD87" s="271"/>
      <c r="BE87" s="271"/>
      <c r="BF87" s="271"/>
      <c r="BG87" s="271"/>
      <c r="BH87" s="272">
        <f>'20.グラフデータ'!D365</f>
        <v>3.39</v>
      </c>
      <c r="BI87" s="272"/>
      <c r="BJ87" s="272"/>
      <c r="BK87" s="272"/>
      <c r="BL87" s="272"/>
      <c r="BM87" s="272"/>
      <c r="BN87" s="272"/>
      <c r="BO87" s="272">
        <f>'20.グラフデータ'!E365</f>
        <v>1.97</v>
      </c>
      <c r="BP87" s="272"/>
      <c r="BQ87" s="272"/>
      <c r="BR87" s="272"/>
      <c r="BS87" s="272"/>
      <c r="BT87" s="272"/>
      <c r="BU87" s="272"/>
      <c r="BV87" s="272">
        <f>'20.グラフデータ'!F365</f>
        <v>2.41</v>
      </c>
      <c r="BW87" s="272"/>
      <c r="BX87" s="272"/>
      <c r="BY87" s="272"/>
      <c r="BZ87" s="272"/>
      <c r="CA87" s="272"/>
      <c r="CB87" s="272"/>
      <c r="CC87" s="272">
        <f>'20.グラフデータ'!G365</f>
        <v>2.38</v>
      </c>
      <c r="CD87" s="272"/>
      <c r="CE87" s="272"/>
      <c r="CF87" s="272"/>
      <c r="CG87" s="272"/>
      <c r="CH87" s="272"/>
      <c r="CI87" s="272"/>
      <c r="CJ87" s="272">
        <f>'20.グラフデータ'!H365</f>
        <v>2.31</v>
      </c>
      <c r="CK87" s="272"/>
      <c r="CL87" s="272"/>
      <c r="CM87" s="272"/>
      <c r="CN87" s="272"/>
      <c r="CO87" s="272"/>
      <c r="CP87" s="272"/>
    </row>
    <row r="88" spans="1:94" x14ac:dyDescent="0.15">
      <c r="A88" s="7"/>
      <c r="B88" s="2"/>
      <c r="C88" s="2"/>
      <c r="D88" s="2"/>
      <c r="E88" s="2"/>
      <c r="F88" s="2"/>
      <c r="G88" s="2"/>
      <c r="H88" s="2"/>
      <c r="I88" s="2"/>
      <c r="J88" s="2"/>
      <c r="K88" s="16"/>
      <c r="L88" s="3"/>
      <c r="M88" s="3"/>
      <c r="N88" s="3"/>
      <c r="O88" s="3"/>
      <c r="P88" s="3"/>
      <c r="Q88" s="3"/>
      <c r="AX88" s="271" t="s">
        <v>248</v>
      </c>
      <c r="AY88" s="271"/>
      <c r="AZ88" s="271"/>
      <c r="BA88" s="271"/>
      <c r="BB88" s="271"/>
      <c r="BC88" s="271"/>
      <c r="BD88" s="271"/>
      <c r="BE88" s="271"/>
      <c r="BF88" s="271"/>
      <c r="BG88" s="271"/>
      <c r="BH88" s="272">
        <f>'20.グラフデータ'!D366</f>
        <v>3.59</v>
      </c>
      <c r="BI88" s="272"/>
      <c r="BJ88" s="272"/>
      <c r="BK88" s="272"/>
      <c r="BL88" s="272"/>
      <c r="BM88" s="272"/>
      <c r="BN88" s="272"/>
      <c r="BO88" s="272">
        <f>'20.グラフデータ'!E366</f>
        <v>2.15</v>
      </c>
      <c r="BP88" s="272"/>
      <c r="BQ88" s="272"/>
      <c r="BR88" s="272"/>
      <c r="BS88" s="272"/>
      <c r="BT88" s="272"/>
      <c r="BU88" s="272"/>
      <c r="BV88" s="272">
        <f>'20.グラフデータ'!F366</f>
        <v>2.31</v>
      </c>
      <c r="BW88" s="272"/>
      <c r="BX88" s="272"/>
      <c r="BY88" s="272"/>
      <c r="BZ88" s="272"/>
      <c r="CA88" s="272"/>
      <c r="CB88" s="272"/>
      <c r="CC88" s="272">
        <f>'20.グラフデータ'!G366</f>
        <v>2.56</v>
      </c>
      <c r="CD88" s="272"/>
      <c r="CE88" s="272"/>
      <c r="CF88" s="272"/>
      <c r="CG88" s="272"/>
      <c r="CH88" s="272"/>
      <c r="CI88" s="272"/>
      <c r="CJ88" s="272">
        <f>'20.グラフデータ'!H366</f>
        <v>2.2200000000000002</v>
      </c>
      <c r="CK88" s="272"/>
      <c r="CL88" s="272"/>
      <c r="CM88" s="272"/>
      <c r="CN88" s="272"/>
      <c r="CO88" s="272"/>
      <c r="CP88" s="272"/>
    </row>
    <row r="89" spans="1:94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16"/>
      <c r="L89" s="3"/>
      <c r="M89" s="3"/>
      <c r="N89" s="3"/>
      <c r="O89" s="3"/>
      <c r="P89" s="3"/>
      <c r="Q89" s="3"/>
      <c r="AX89" s="271" t="s">
        <v>249</v>
      </c>
      <c r="AY89" s="271"/>
      <c r="AZ89" s="271"/>
      <c r="BA89" s="271"/>
      <c r="BB89" s="271"/>
      <c r="BC89" s="271"/>
      <c r="BD89" s="271"/>
      <c r="BE89" s="271"/>
      <c r="BF89" s="271"/>
      <c r="BG89" s="271"/>
      <c r="BH89" s="272">
        <f>'20.グラフデータ'!D367</f>
        <v>2</v>
      </c>
      <c r="BI89" s="272"/>
      <c r="BJ89" s="272"/>
      <c r="BK89" s="272"/>
      <c r="BL89" s="272"/>
      <c r="BM89" s="272"/>
      <c r="BN89" s="272"/>
      <c r="BO89" s="272">
        <f>'20.グラフデータ'!E367</f>
        <v>0.75</v>
      </c>
      <c r="BP89" s="272"/>
      <c r="BQ89" s="272"/>
      <c r="BR89" s="272"/>
      <c r="BS89" s="272"/>
      <c r="BT89" s="272"/>
      <c r="BU89" s="272"/>
      <c r="BV89" s="272">
        <f>'20.グラフデータ'!F367</f>
        <v>3.33</v>
      </c>
      <c r="BW89" s="272"/>
      <c r="BX89" s="272"/>
      <c r="BY89" s="272"/>
      <c r="BZ89" s="272"/>
      <c r="CA89" s="272"/>
      <c r="CB89" s="272"/>
      <c r="CC89" s="272">
        <f>'20.グラフデータ'!G367</f>
        <v>1.4</v>
      </c>
      <c r="CD89" s="272"/>
      <c r="CE89" s="272"/>
      <c r="CF89" s="272"/>
      <c r="CG89" s="272"/>
      <c r="CH89" s="272"/>
      <c r="CI89" s="272"/>
      <c r="CJ89" s="272">
        <f>'20.グラフデータ'!H367</f>
        <v>2.8</v>
      </c>
      <c r="CK89" s="272"/>
      <c r="CL89" s="272"/>
      <c r="CM89" s="272"/>
      <c r="CN89" s="272"/>
      <c r="CO89" s="272"/>
      <c r="CP89" s="272"/>
    </row>
    <row r="90" spans="1:94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16"/>
      <c r="L90" s="3"/>
      <c r="M90" s="3"/>
      <c r="N90" s="3"/>
      <c r="O90" s="3"/>
      <c r="P90" s="3"/>
      <c r="Q90" s="3"/>
      <c r="AX90" s="271" t="s">
        <v>60</v>
      </c>
      <c r="AY90" s="271"/>
      <c r="AZ90" s="271"/>
      <c r="BA90" s="271"/>
      <c r="BB90" s="271"/>
      <c r="BC90" s="271"/>
      <c r="BD90" s="271"/>
      <c r="BE90" s="271"/>
      <c r="BF90" s="271"/>
      <c r="BG90" s="271"/>
      <c r="BH90" s="276">
        <f>'20.グラフデータ'!D368</f>
        <v>105</v>
      </c>
      <c r="BI90" s="276"/>
      <c r="BJ90" s="276"/>
      <c r="BK90" s="276"/>
      <c r="BL90" s="276"/>
      <c r="BM90" s="276"/>
      <c r="BN90" s="276"/>
      <c r="BO90" s="276">
        <f>'20.グラフデータ'!E368</f>
        <v>59</v>
      </c>
      <c r="BP90" s="276"/>
      <c r="BQ90" s="276"/>
      <c r="BR90" s="276"/>
      <c r="BS90" s="276"/>
      <c r="BT90" s="276"/>
      <c r="BU90" s="276"/>
      <c r="BV90" s="276">
        <f>'20.グラフデータ'!F368</f>
        <v>70</v>
      </c>
      <c r="BW90" s="276"/>
      <c r="BX90" s="276"/>
      <c r="BY90" s="276"/>
      <c r="BZ90" s="276"/>
      <c r="CA90" s="276"/>
      <c r="CB90" s="276"/>
      <c r="CC90" s="276">
        <f>'20.グラフデータ'!G368</f>
        <v>76</v>
      </c>
      <c r="CD90" s="276"/>
      <c r="CE90" s="276"/>
      <c r="CF90" s="276"/>
      <c r="CG90" s="276"/>
      <c r="CH90" s="276"/>
      <c r="CI90" s="276"/>
      <c r="CJ90" s="276">
        <f>'20.グラフデータ'!H368</f>
        <v>74</v>
      </c>
      <c r="CK90" s="276"/>
      <c r="CL90" s="276"/>
      <c r="CM90" s="276"/>
      <c r="CN90" s="276"/>
      <c r="CO90" s="276"/>
      <c r="CP90" s="276"/>
    </row>
    <row r="91" spans="1:94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16"/>
      <c r="L91" s="3"/>
      <c r="M91" s="3"/>
      <c r="N91" s="3"/>
      <c r="O91" s="3"/>
      <c r="P91" s="3"/>
      <c r="Q91" s="3"/>
      <c r="AX91" s="271" t="s">
        <v>99</v>
      </c>
      <c r="AY91" s="271"/>
      <c r="AZ91" s="271"/>
      <c r="BA91" s="271"/>
      <c r="BB91" s="271"/>
      <c r="BC91" s="271"/>
      <c r="BD91" s="271"/>
      <c r="BE91" s="271"/>
      <c r="BF91" s="271"/>
      <c r="BG91" s="271"/>
      <c r="BH91" s="276">
        <f>'20.グラフデータ'!D369</f>
        <v>31</v>
      </c>
      <c r="BI91" s="276"/>
      <c r="BJ91" s="276"/>
      <c r="BK91" s="276"/>
      <c r="BL91" s="276"/>
      <c r="BM91" s="276"/>
      <c r="BN91" s="276"/>
      <c r="BO91" s="276">
        <f>'20.グラフデータ'!E369</f>
        <v>30</v>
      </c>
      <c r="BP91" s="276"/>
      <c r="BQ91" s="276"/>
      <c r="BR91" s="276"/>
      <c r="BS91" s="276"/>
      <c r="BT91" s="276"/>
      <c r="BU91" s="276"/>
      <c r="BV91" s="276">
        <f>'20.グラフデータ'!F369</f>
        <v>29</v>
      </c>
      <c r="BW91" s="276"/>
      <c r="BX91" s="276"/>
      <c r="BY91" s="276"/>
      <c r="BZ91" s="276"/>
      <c r="CA91" s="276"/>
      <c r="CB91" s="276"/>
      <c r="CC91" s="276">
        <f>'20.グラフデータ'!G369</f>
        <v>32</v>
      </c>
      <c r="CD91" s="276"/>
      <c r="CE91" s="276"/>
      <c r="CF91" s="276"/>
      <c r="CG91" s="276"/>
      <c r="CH91" s="276"/>
      <c r="CI91" s="276"/>
      <c r="CJ91" s="276">
        <f>'20.グラフデータ'!H369</f>
        <v>32</v>
      </c>
      <c r="CK91" s="276"/>
      <c r="CL91" s="276"/>
      <c r="CM91" s="276"/>
      <c r="CN91" s="276"/>
      <c r="CO91" s="276"/>
      <c r="CP91" s="276"/>
    </row>
    <row r="92" spans="1:94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16"/>
      <c r="L92" s="3"/>
      <c r="M92" s="3"/>
      <c r="N92" s="3"/>
      <c r="O92" s="3"/>
      <c r="P92" s="3"/>
      <c r="Q92" s="3"/>
      <c r="AX92" s="271" t="s">
        <v>72</v>
      </c>
      <c r="AY92" s="271"/>
      <c r="AZ92" s="271"/>
      <c r="BA92" s="271"/>
      <c r="BB92" s="271"/>
      <c r="BC92" s="271"/>
      <c r="BD92" s="271"/>
      <c r="BE92" s="271"/>
      <c r="BF92" s="271"/>
      <c r="BG92" s="271"/>
      <c r="BH92" s="276">
        <f>'20.グラフデータ'!D370</f>
        <v>97</v>
      </c>
      <c r="BI92" s="276"/>
      <c r="BJ92" s="276"/>
      <c r="BK92" s="276"/>
      <c r="BL92" s="276"/>
      <c r="BM92" s="276"/>
      <c r="BN92" s="276"/>
      <c r="BO92" s="276">
        <f>'20.グラフデータ'!E370</f>
        <v>56</v>
      </c>
      <c r="BP92" s="276"/>
      <c r="BQ92" s="276"/>
      <c r="BR92" s="276"/>
      <c r="BS92" s="276"/>
      <c r="BT92" s="276"/>
      <c r="BU92" s="276"/>
      <c r="BV92" s="276">
        <f>'20.グラフデータ'!F370</f>
        <v>60</v>
      </c>
      <c r="BW92" s="276"/>
      <c r="BX92" s="276"/>
      <c r="BY92" s="276"/>
      <c r="BZ92" s="276"/>
      <c r="CA92" s="276"/>
      <c r="CB92" s="276"/>
      <c r="CC92" s="276">
        <f>'20.グラフデータ'!G370</f>
        <v>69</v>
      </c>
      <c r="CD92" s="276"/>
      <c r="CE92" s="276"/>
      <c r="CF92" s="276"/>
      <c r="CG92" s="276"/>
      <c r="CH92" s="276"/>
      <c r="CI92" s="276"/>
      <c r="CJ92" s="276">
        <f>'20.グラフデータ'!H370</f>
        <v>60</v>
      </c>
      <c r="CK92" s="276"/>
      <c r="CL92" s="276"/>
      <c r="CM92" s="276"/>
      <c r="CN92" s="276"/>
      <c r="CO92" s="276"/>
      <c r="CP92" s="276"/>
    </row>
    <row r="93" spans="1:94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16"/>
      <c r="L93" s="3"/>
      <c r="M93" s="3"/>
      <c r="N93" s="3"/>
      <c r="O93" s="3"/>
      <c r="P93" s="3"/>
      <c r="Q93" s="3"/>
      <c r="AX93" s="271" t="s">
        <v>73</v>
      </c>
      <c r="AY93" s="271"/>
      <c r="AZ93" s="271"/>
      <c r="BA93" s="271"/>
      <c r="BB93" s="271"/>
      <c r="BC93" s="271"/>
      <c r="BD93" s="271"/>
      <c r="BE93" s="271"/>
      <c r="BF93" s="271"/>
      <c r="BG93" s="271"/>
      <c r="BH93" s="276">
        <f>'20.グラフデータ'!D371</f>
        <v>8</v>
      </c>
      <c r="BI93" s="276"/>
      <c r="BJ93" s="276"/>
      <c r="BK93" s="276"/>
      <c r="BL93" s="276"/>
      <c r="BM93" s="276"/>
      <c r="BN93" s="276"/>
      <c r="BO93" s="276">
        <f>'20.グラフデータ'!E371</f>
        <v>3</v>
      </c>
      <c r="BP93" s="276"/>
      <c r="BQ93" s="276"/>
      <c r="BR93" s="276"/>
      <c r="BS93" s="276"/>
      <c r="BT93" s="276"/>
      <c r="BU93" s="276"/>
      <c r="BV93" s="276">
        <f>'20.グラフデータ'!F371</f>
        <v>10</v>
      </c>
      <c r="BW93" s="276"/>
      <c r="BX93" s="276"/>
      <c r="BY93" s="276"/>
      <c r="BZ93" s="276"/>
      <c r="CA93" s="276"/>
      <c r="CB93" s="276"/>
      <c r="CC93" s="276">
        <f>'20.グラフデータ'!G371</f>
        <v>7</v>
      </c>
      <c r="CD93" s="276"/>
      <c r="CE93" s="276"/>
      <c r="CF93" s="276"/>
      <c r="CG93" s="276"/>
      <c r="CH93" s="276"/>
      <c r="CI93" s="276"/>
      <c r="CJ93" s="276">
        <f>'20.グラフデータ'!H371</f>
        <v>14</v>
      </c>
      <c r="CK93" s="276"/>
      <c r="CL93" s="276"/>
      <c r="CM93" s="276"/>
      <c r="CN93" s="276"/>
      <c r="CO93" s="276"/>
      <c r="CP93" s="276"/>
    </row>
    <row r="94" spans="1:94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16"/>
      <c r="L94" s="3"/>
      <c r="M94" s="3"/>
      <c r="N94" s="3"/>
      <c r="O94" s="3"/>
      <c r="P94" s="3"/>
      <c r="Q94" s="3"/>
      <c r="AX94" s="271" t="s">
        <v>70</v>
      </c>
      <c r="AY94" s="271"/>
      <c r="AZ94" s="271"/>
      <c r="BA94" s="271"/>
      <c r="BB94" s="271"/>
      <c r="BC94" s="271"/>
      <c r="BD94" s="271"/>
      <c r="BE94" s="271"/>
      <c r="BF94" s="271"/>
      <c r="BG94" s="271"/>
      <c r="BH94" s="276">
        <f>'20.グラフデータ'!D372</f>
        <v>27</v>
      </c>
      <c r="BI94" s="276"/>
      <c r="BJ94" s="276"/>
      <c r="BK94" s="276"/>
      <c r="BL94" s="276"/>
      <c r="BM94" s="276"/>
      <c r="BN94" s="276"/>
      <c r="BO94" s="276">
        <f>'20.グラフデータ'!E372</f>
        <v>26</v>
      </c>
      <c r="BP94" s="276"/>
      <c r="BQ94" s="276"/>
      <c r="BR94" s="276"/>
      <c r="BS94" s="276"/>
      <c r="BT94" s="276"/>
      <c r="BU94" s="276"/>
      <c r="BV94" s="276">
        <f>'20.グラフデータ'!F372</f>
        <v>26</v>
      </c>
      <c r="BW94" s="276"/>
      <c r="BX94" s="276"/>
      <c r="BY94" s="276"/>
      <c r="BZ94" s="276"/>
      <c r="CA94" s="276"/>
      <c r="CB94" s="276"/>
      <c r="CC94" s="276">
        <f>'20.グラフデータ'!G372</f>
        <v>27</v>
      </c>
      <c r="CD94" s="276"/>
      <c r="CE94" s="276"/>
      <c r="CF94" s="276"/>
      <c r="CG94" s="276"/>
      <c r="CH94" s="276"/>
      <c r="CI94" s="276"/>
      <c r="CJ94" s="276">
        <f>'20.グラフデータ'!H372</f>
        <v>27</v>
      </c>
      <c r="CK94" s="276"/>
      <c r="CL94" s="276"/>
      <c r="CM94" s="276"/>
      <c r="CN94" s="276"/>
      <c r="CO94" s="276"/>
      <c r="CP94" s="276"/>
    </row>
    <row r="95" spans="1:94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16"/>
      <c r="L95" s="3"/>
      <c r="M95" s="3"/>
      <c r="N95" s="3"/>
      <c r="O95" s="3"/>
      <c r="P95" s="3"/>
      <c r="Q95" s="3"/>
      <c r="AX95" s="271" t="s">
        <v>71</v>
      </c>
      <c r="AY95" s="271"/>
      <c r="AZ95" s="271"/>
      <c r="BA95" s="271"/>
      <c r="BB95" s="271"/>
      <c r="BC95" s="271"/>
      <c r="BD95" s="271"/>
      <c r="BE95" s="271"/>
      <c r="BF95" s="271"/>
      <c r="BG95" s="271"/>
      <c r="BH95" s="276">
        <f>'20.グラフデータ'!D373</f>
        <v>4</v>
      </c>
      <c r="BI95" s="276"/>
      <c r="BJ95" s="276"/>
      <c r="BK95" s="276"/>
      <c r="BL95" s="276"/>
      <c r="BM95" s="276"/>
      <c r="BN95" s="276"/>
      <c r="BO95" s="276">
        <f>'20.グラフデータ'!E373</f>
        <v>4</v>
      </c>
      <c r="BP95" s="276"/>
      <c r="BQ95" s="276"/>
      <c r="BR95" s="276"/>
      <c r="BS95" s="276"/>
      <c r="BT95" s="276"/>
      <c r="BU95" s="276"/>
      <c r="BV95" s="276">
        <f>'20.グラフデータ'!F373</f>
        <v>3</v>
      </c>
      <c r="BW95" s="276"/>
      <c r="BX95" s="276"/>
      <c r="BY95" s="276"/>
      <c r="BZ95" s="276"/>
      <c r="CA95" s="276"/>
      <c r="CB95" s="276"/>
      <c r="CC95" s="276">
        <f>'20.グラフデータ'!G373</f>
        <v>5</v>
      </c>
      <c r="CD95" s="276"/>
      <c r="CE95" s="276"/>
      <c r="CF95" s="276"/>
      <c r="CG95" s="276"/>
      <c r="CH95" s="276"/>
      <c r="CI95" s="276"/>
      <c r="CJ95" s="276">
        <f>'20.グラフデータ'!H373</f>
        <v>5</v>
      </c>
      <c r="CK95" s="276"/>
      <c r="CL95" s="276"/>
      <c r="CM95" s="276"/>
      <c r="CN95" s="276"/>
      <c r="CO95" s="276"/>
      <c r="CP95" s="276"/>
    </row>
    <row r="96" spans="1:94" ht="3.75" customHeight="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16"/>
      <c r="L96" s="3"/>
      <c r="M96" s="3"/>
      <c r="N96" s="3"/>
      <c r="O96" s="3"/>
      <c r="P96" s="3"/>
      <c r="Q96" s="3"/>
    </row>
  </sheetData>
  <mergeCells count="312">
    <mergeCell ref="AX95:BG95"/>
    <mergeCell ref="BH95:BN95"/>
    <mergeCell ref="BO95:BU95"/>
    <mergeCell ref="BV95:CB95"/>
    <mergeCell ref="CC95:CI95"/>
    <mergeCell ref="CJ95:CP95"/>
    <mergeCell ref="AX94:BG94"/>
    <mergeCell ref="BH94:BN94"/>
    <mergeCell ref="BO94:BU94"/>
    <mergeCell ref="BV94:CB94"/>
    <mergeCell ref="CC94:CI94"/>
    <mergeCell ref="CJ94:CP94"/>
    <mergeCell ref="AX93:BG93"/>
    <mergeCell ref="BH93:BN93"/>
    <mergeCell ref="BO93:BU93"/>
    <mergeCell ref="BV93:CB93"/>
    <mergeCell ref="CC93:CI93"/>
    <mergeCell ref="CJ93:CP93"/>
    <mergeCell ref="AX92:BG92"/>
    <mergeCell ref="BH92:BN92"/>
    <mergeCell ref="BO92:BU92"/>
    <mergeCell ref="BV92:CB92"/>
    <mergeCell ref="CC92:CI92"/>
    <mergeCell ref="CJ92:CP92"/>
    <mergeCell ref="AX91:BG91"/>
    <mergeCell ref="BH91:BN91"/>
    <mergeCell ref="BO91:BU91"/>
    <mergeCell ref="BV91:CB91"/>
    <mergeCell ref="CC91:CI91"/>
    <mergeCell ref="CJ91:CP91"/>
    <mergeCell ref="AX90:BG90"/>
    <mergeCell ref="BH90:BN90"/>
    <mergeCell ref="BO90:BU90"/>
    <mergeCell ref="BV90:CB90"/>
    <mergeCell ref="CC90:CI90"/>
    <mergeCell ref="CJ90:CP90"/>
    <mergeCell ref="AX89:BG89"/>
    <mergeCell ref="BH89:BN89"/>
    <mergeCell ref="BO89:BU89"/>
    <mergeCell ref="BV89:CB89"/>
    <mergeCell ref="CC89:CI89"/>
    <mergeCell ref="CJ89:CP89"/>
    <mergeCell ref="AX88:BG88"/>
    <mergeCell ref="BH88:BN88"/>
    <mergeCell ref="BO88:BU88"/>
    <mergeCell ref="BV88:CB88"/>
    <mergeCell ref="CC88:CI88"/>
    <mergeCell ref="CJ88:CP88"/>
    <mergeCell ref="AX87:BG87"/>
    <mergeCell ref="BH87:BN87"/>
    <mergeCell ref="BO87:BU87"/>
    <mergeCell ref="BV87:CB87"/>
    <mergeCell ref="CC87:CI87"/>
    <mergeCell ref="CJ87:CP87"/>
    <mergeCell ref="AX86:BG86"/>
    <mergeCell ref="BH86:BN86"/>
    <mergeCell ref="BO86:BU86"/>
    <mergeCell ref="BV86:CB86"/>
    <mergeCell ref="CC86:CI86"/>
    <mergeCell ref="CJ86:CP86"/>
    <mergeCell ref="B78:L79"/>
    <mergeCell ref="M78:V78"/>
    <mergeCell ref="W78:AF78"/>
    <mergeCell ref="AG78:AT79"/>
    <mergeCell ref="M79:V79"/>
    <mergeCell ref="W79:AF79"/>
    <mergeCell ref="BS76:CB76"/>
    <mergeCell ref="CC76:CP77"/>
    <mergeCell ref="M77:V77"/>
    <mergeCell ref="W77:AF77"/>
    <mergeCell ref="BI77:BR77"/>
    <mergeCell ref="BS77:CB77"/>
    <mergeCell ref="B76:L77"/>
    <mergeCell ref="M76:V76"/>
    <mergeCell ref="W76:AF76"/>
    <mergeCell ref="AG76:AT77"/>
    <mergeCell ref="AX76:BH77"/>
    <mergeCell ref="BI76:BR76"/>
    <mergeCell ref="AX72:BG72"/>
    <mergeCell ref="BH72:BN72"/>
    <mergeCell ref="BO72:BU72"/>
    <mergeCell ref="BV72:CB72"/>
    <mergeCell ref="CC72:CI72"/>
    <mergeCell ref="CJ72:CP72"/>
    <mergeCell ref="AX71:BG71"/>
    <mergeCell ref="BH71:BN71"/>
    <mergeCell ref="BO71:BU71"/>
    <mergeCell ref="BV71:CB71"/>
    <mergeCell ref="CC71:CI71"/>
    <mergeCell ref="CJ71:CP71"/>
    <mergeCell ref="AX70:BG70"/>
    <mergeCell ref="BH70:BN70"/>
    <mergeCell ref="BO70:BU70"/>
    <mergeCell ref="BV70:CB70"/>
    <mergeCell ref="CC70:CI70"/>
    <mergeCell ref="CJ70:CP70"/>
    <mergeCell ref="AX69:BG69"/>
    <mergeCell ref="BH69:BN69"/>
    <mergeCell ref="BO69:BU69"/>
    <mergeCell ref="BV69:CB69"/>
    <mergeCell ref="CC69:CI69"/>
    <mergeCell ref="CJ69:CP69"/>
    <mergeCell ref="AX68:BG68"/>
    <mergeCell ref="BH68:BN68"/>
    <mergeCell ref="BO68:BU68"/>
    <mergeCell ref="BV68:CB68"/>
    <mergeCell ref="CC68:CI68"/>
    <mergeCell ref="CJ68:CP68"/>
    <mergeCell ref="AX67:BG67"/>
    <mergeCell ref="BH67:BN67"/>
    <mergeCell ref="BO67:BU67"/>
    <mergeCell ref="BV67:CB67"/>
    <mergeCell ref="CC67:CI67"/>
    <mergeCell ref="CJ67:CP67"/>
    <mergeCell ref="AX66:BG66"/>
    <mergeCell ref="BH66:BN66"/>
    <mergeCell ref="BO66:BU66"/>
    <mergeCell ref="BV66:CB66"/>
    <mergeCell ref="CC66:CI66"/>
    <mergeCell ref="CJ66:CP66"/>
    <mergeCell ref="AX65:BG65"/>
    <mergeCell ref="BH65:BN65"/>
    <mergeCell ref="BO65:BU65"/>
    <mergeCell ref="BV65:CB65"/>
    <mergeCell ref="CC65:CI65"/>
    <mergeCell ref="CJ65:CP65"/>
    <mergeCell ref="AX64:BG64"/>
    <mergeCell ref="BH64:BN64"/>
    <mergeCell ref="BO64:BU64"/>
    <mergeCell ref="BV64:CB64"/>
    <mergeCell ref="CC64:CI64"/>
    <mergeCell ref="CJ64:CP64"/>
    <mergeCell ref="AX63:BG63"/>
    <mergeCell ref="BH63:BN63"/>
    <mergeCell ref="BO63:BU63"/>
    <mergeCell ref="BV63:CB63"/>
    <mergeCell ref="CC63:CI63"/>
    <mergeCell ref="CJ63:CP63"/>
    <mergeCell ref="B55:L56"/>
    <mergeCell ref="M55:V55"/>
    <mergeCell ref="W55:AF55"/>
    <mergeCell ref="AG55:AT56"/>
    <mergeCell ref="M56:V56"/>
    <mergeCell ref="W56:AF56"/>
    <mergeCell ref="BS53:CB53"/>
    <mergeCell ref="CC53:CP54"/>
    <mergeCell ref="M54:V54"/>
    <mergeCell ref="W54:AF54"/>
    <mergeCell ref="BI54:BR54"/>
    <mergeCell ref="BS54:CB54"/>
    <mergeCell ref="B53:L54"/>
    <mergeCell ref="M53:V53"/>
    <mergeCell ref="W53:AF53"/>
    <mergeCell ref="AG53:AT54"/>
    <mergeCell ref="AX53:BH54"/>
    <mergeCell ref="BI53:BR53"/>
    <mergeCell ref="AX49:BG49"/>
    <mergeCell ref="BH49:BN49"/>
    <mergeCell ref="BO49:BU49"/>
    <mergeCell ref="BV49:CB49"/>
    <mergeCell ref="CC49:CI49"/>
    <mergeCell ref="CJ49:CP49"/>
    <mergeCell ref="AX48:BG48"/>
    <mergeCell ref="BH48:BN48"/>
    <mergeCell ref="BO48:BU48"/>
    <mergeCell ref="BV48:CB48"/>
    <mergeCell ref="CC48:CI48"/>
    <mergeCell ref="CJ48:CP48"/>
    <mergeCell ref="AX47:BG47"/>
    <mergeCell ref="BH47:BN47"/>
    <mergeCell ref="BO47:BU47"/>
    <mergeCell ref="BV47:CB47"/>
    <mergeCell ref="CC47:CI47"/>
    <mergeCell ref="CJ47:CP47"/>
    <mergeCell ref="AX46:BG46"/>
    <mergeCell ref="BH46:BN46"/>
    <mergeCell ref="BO46:BU46"/>
    <mergeCell ref="BV46:CB46"/>
    <mergeCell ref="CC46:CI46"/>
    <mergeCell ref="CJ46:CP46"/>
    <mergeCell ref="AX45:BG45"/>
    <mergeCell ref="BH45:BN45"/>
    <mergeCell ref="BO45:BU45"/>
    <mergeCell ref="BV45:CB45"/>
    <mergeCell ref="CC45:CI45"/>
    <mergeCell ref="CJ45:CP45"/>
    <mergeCell ref="AX44:BG44"/>
    <mergeCell ref="BH44:BN44"/>
    <mergeCell ref="BO44:BU44"/>
    <mergeCell ref="BV44:CB44"/>
    <mergeCell ref="CC44:CI44"/>
    <mergeCell ref="CJ44:CP44"/>
    <mergeCell ref="AX43:BG43"/>
    <mergeCell ref="BH43:BN43"/>
    <mergeCell ref="BO43:BU43"/>
    <mergeCell ref="BV43:CB43"/>
    <mergeCell ref="CC43:CI43"/>
    <mergeCell ref="CJ43:CP43"/>
    <mergeCell ref="AX42:BG42"/>
    <mergeCell ref="BH42:BN42"/>
    <mergeCell ref="BO42:BU42"/>
    <mergeCell ref="BV42:CB42"/>
    <mergeCell ref="CC42:CI42"/>
    <mergeCell ref="CJ42:CP42"/>
    <mergeCell ref="AX41:BG41"/>
    <mergeCell ref="BH41:BN41"/>
    <mergeCell ref="BO41:BU41"/>
    <mergeCell ref="BV41:CB41"/>
    <mergeCell ref="CC41:CI41"/>
    <mergeCell ref="CJ41:CP41"/>
    <mergeCell ref="AX40:BG40"/>
    <mergeCell ref="BH40:BN40"/>
    <mergeCell ref="BO40:BU40"/>
    <mergeCell ref="BV40:CB40"/>
    <mergeCell ref="CC40:CI40"/>
    <mergeCell ref="CJ40:CP40"/>
    <mergeCell ref="B32:L33"/>
    <mergeCell ref="M32:V32"/>
    <mergeCell ref="W32:AF32"/>
    <mergeCell ref="AG32:AT33"/>
    <mergeCell ref="M33:V33"/>
    <mergeCell ref="W33:AF33"/>
    <mergeCell ref="BS30:CB30"/>
    <mergeCell ref="CC30:CP31"/>
    <mergeCell ref="M31:V31"/>
    <mergeCell ref="W31:AF31"/>
    <mergeCell ref="BI31:BR31"/>
    <mergeCell ref="BS31:CB31"/>
    <mergeCell ref="B30:L31"/>
    <mergeCell ref="M30:V30"/>
    <mergeCell ref="W30:AF30"/>
    <mergeCell ref="AG30:AT31"/>
    <mergeCell ref="AX30:BH31"/>
    <mergeCell ref="BI30:BR30"/>
    <mergeCell ref="AX26:BG26"/>
    <mergeCell ref="BH26:BN26"/>
    <mergeCell ref="BO26:BU26"/>
    <mergeCell ref="BV26:CB26"/>
    <mergeCell ref="CC26:CI26"/>
    <mergeCell ref="CJ26:CP26"/>
    <mergeCell ref="AX25:BG25"/>
    <mergeCell ref="BH25:BN25"/>
    <mergeCell ref="BO25:BU25"/>
    <mergeCell ref="BV25:CB25"/>
    <mergeCell ref="CC25:CI25"/>
    <mergeCell ref="CJ25:CP25"/>
    <mergeCell ref="AX24:BG24"/>
    <mergeCell ref="BH24:BN24"/>
    <mergeCell ref="BO24:BU24"/>
    <mergeCell ref="BV24:CB24"/>
    <mergeCell ref="CC24:CI24"/>
    <mergeCell ref="CJ24:CP24"/>
    <mergeCell ref="AX23:BG23"/>
    <mergeCell ref="BH23:BN23"/>
    <mergeCell ref="BO23:BU23"/>
    <mergeCell ref="BV23:CB23"/>
    <mergeCell ref="CC23:CI23"/>
    <mergeCell ref="CJ23:CP23"/>
    <mergeCell ref="AX22:BG22"/>
    <mergeCell ref="BH22:BN22"/>
    <mergeCell ref="BO22:BU22"/>
    <mergeCell ref="BV22:CB22"/>
    <mergeCell ref="CC22:CI22"/>
    <mergeCell ref="CJ22:CP22"/>
    <mergeCell ref="AX21:BG21"/>
    <mergeCell ref="BH21:BN21"/>
    <mergeCell ref="BO21:BU21"/>
    <mergeCell ref="BV21:CB21"/>
    <mergeCell ref="CC21:CI21"/>
    <mergeCell ref="CJ21:CP21"/>
    <mergeCell ref="AX20:BG20"/>
    <mergeCell ref="BH20:BN20"/>
    <mergeCell ref="BO20:BU20"/>
    <mergeCell ref="BV20:CB20"/>
    <mergeCell ref="CC20:CI20"/>
    <mergeCell ref="CJ20:CP20"/>
    <mergeCell ref="AX19:BG19"/>
    <mergeCell ref="BH19:BN19"/>
    <mergeCell ref="BO19:BU19"/>
    <mergeCell ref="BV19:CB19"/>
    <mergeCell ref="CC19:CI19"/>
    <mergeCell ref="CJ19:CP19"/>
    <mergeCell ref="AX18:BG18"/>
    <mergeCell ref="BH18:BN18"/>
    <mergeCell ref="BO18:BU18"/>
    <mergeCell ref="BV18:CB18"/>
    <mergeCell ref="CC18:CI18"/>
    <mergeCell ref="CJ18:CP18"/>
    <mergeCell ref="AX17:BG17"/>
    <mergeCell ref="BH17:BN17"/>
    <mergeCell ref="BO17:BU17"/>
    <mergeCell ref="BV17:CB17"/>
    <mergeCell ref="CC17:CI17"/>
    <mergeCell ref="CJ17:CP17"/>
    <mergeCell ref="B9:L10"/>
    <mergeCell ref="M9:V9"/>
    <mergeCell ref="W9:AF9"/>
    <mergeCell ref="AG9:AT10"/>
    <mergeCell ref="M10:V10"/>
    <mergeCell ref="W10:AF10"/>
    <mergeCell ref="BS7:CB7"/>
    <mergeCell ref="CC7:CP8"/>
    <mergeCell ref="M8:V8"/>
    <mergeCell ref="W8:AF8"/>
    <mergeCell ref="BI8:BR8"/>
    <mergeCell ref="BS8:CB8"/>
    <mergeCell ref="B7:L8"/>
    <mergeCell ref="M7:V7"/>
    <mergeCell ref="W7:AF7"/>
    <mergeCell ref="AG7:AT8"/>
    <mergeCell ref="AX7:BH8"/>
    <mergeCell ref="BI7:BR7"/>
  </mergeCells>
  <phoneticPr fontId="1"/>
  <conditionalFormatting sqref="AG7">
    <cfRule type="containsText" dxfId="131" priority="115" operator="containsText" text="―">
      <formula>NOT(ISERROR(SEARCH("―",AG7)))</formula>
    </cfRule>
    <cfRule type="containsText" dxfId="130" priority="116" operator="containsText" text="隔年で">
      <formula>NOT(ISERROR(SEARCH("隔年で",AG7)))</formula>
    </cfRule>
    <cfRule type="containsText" dxfId="129" priority="117" operator="containsText" text="年度により">
      <formula>NOT(ISERROR(SEARCH("年度により",AG7)))</formula>
    </cfRule>
    <cfRule type="containsText" dxfId="128" priority="118" operator="containsText" text="減少傾向">
      <formula>NOT(ISERROR(SEARCH("減少傾向",AG7)))</formula>
    </cfRule>
    <cfRule type="containsText" dxfId="127" priority="119" operator="containsText" text="増加傾向">
      <formula>NOT(ISERROR(SEARCH("増加傾向",AG7)))</formula>
    </cfRule>
    <cfRule type="containsText" dxfId="126" priority="120" operator="containsText" text="同程度">
      <formula>NOT(ISERROR(SEARCH("同程度",AG7)))</formula>
    </cfRule>
  </conditionalFormatting>
  <conditionalFormatting sqref="AG7">
    <cfRule type="containsText" dxfId="125" priority="113" operator="containsText" text="最新年度のみ減少">
      <formula>NOT(ISERROR(SEARCH("最新年度のみ減少",AG7)))</formula>
    </cfRule>
    <cfRule type="containsText" dxfId="124" priority="114" operator="containsText" text="最新年度のみ増加">
      <formula>NOT(ISERROR(SEARCH("最新年度のみ増加",AG7)))</formula>
    </cfRule>
  </conditionalFormatting>
  <conditionalFormatting sqref="AG9">
    <cfRule type="containsText" dxfId="123" priority="107" operator="containsText" text="―">
      <formula>NOT(ISERROR(SEARCH("―",AG9)))</formula>
    </cfRule>
    <cfRule type="containsText" dxfId="122" priority="108" operator="containsText" text="隔年で">
      <formula>NOT(ISERROR(SEARCH("隔年で",AG9)))</formula>
    </cfRule>
    <cfRule type="containsText" dxfId="121" priority="109" operator="containsText" text="年度により">
      <formula>NOT(ISERROR(SEARCH("年度により",AG9)))</formula>
    </cfRule>
    <cfRule type="containsText" dxfId="120" priority="110" operator="containsText" text="減少傾向">
      <formula>NOT(ISERROR(SEARCH("減少傾向",AG9)))</formula>
    </cfRule>
    <cfRule type="containsText" dxfId="119" priority="111" operator="containsText" text="増加傾向">
      <formula>NOT(ISERROR(SEARCH("増加傾向",AG9)))</formula>
    </cfRule>
    <cfRule type="containsText" dxfId="118" priority="112" operator="containsText" text="同程度">
      <formula>NOT(ISERROR(SEARCH("同程度",AG9)))</formula>
    </cfRule>
  </conditionalFormatting>
  <conditionalFormatting sqref="AG9">
    <cfRule type="containsText" dxfId="117" priority="105" operator="containsText" text="最新年度のみ減少">
      <formula>NOT(ISERROR(SEARCH("最新年度のみ減少",AG9)))</formula>
    </cfRule>
    <cfRule type="containsText" dxfId="116" priority="106" operator="containsText" text="最新年度のみ増加">
      <formula>NOT(ISERROR(SEARCH("最新年度のみ増加",AG9)))</formula>
    </cfRule>
  </conditionalFormatting>
  <conditionalFormatting sqref="CC7">
    <cfRule type="containsText" dxfId="115" priority="97" operator="containsText" text="最新年度のみ減少">
      <formula>NOT(ISERROR(SEARCH("最新年度のみ減少",CC7)))</formula>
    </cfRule>
    <cfRule type="containsText" dxfId="114" priority="98" operator="containsText" text="最新年度のみ増加">
      <formula>NOT(ISERROR(SEARCH("最新年度のみ増加",CC7)))</formula>
    </cfRule>
  </conditionalFormatting>
  <conditionalFormatting sqref="CC7">
    <cfRule type="containsText" dxfId="113" priority="99" operator="containsText" text="―">
      <formula>NOT(ISERROR(SEARCH("―",CC7)))</formula>
    </cfRule>
    <cfRule type="containsText" dxfId="112" priority="100" operator="containsText" text="隔年で">
      <formula>NOT(ISERROR(SEARCH("隔年で",CC7)))</formula>
    </cfRule>
    <cfRule type="containsText" dxfId="111" priority="101" operator="containsText" text="年度により">
      <formula>NOT(ISERROR(SEARCH("年度により",CC7)))</formula>
    </cfRule>
    <cfRule type="containsText" dxfId="110" priority="102" operator="containsText" text="減少傾向">
      <formula>NOT(ISERROR(SEARCH("減少傾向",CC7)))</formula>
    </cfRule>
    <cfRule type="containsText" dxfId="109" priority="103" operator="containsText" text="増加傾向">
      <formula>NOT(ISERROR(SEARCH("増加傾向",CC7)))</formula>
    </cfRule>
    <cfRule type="containsText" dxfId="108" priority="104" operator="containsText" text="同程度">
      <formula>NOT(ISERROR(SEARCH("同程度",CC7)))</formula>
    </cfRule>
  </conditionalFormatting>
  <conditionalFormatting sqref="AG30">
    <cfRule type="containsText" dxfId="107" priority="91" operator="containsText" text="―">
      <formula>NOT(ISERROR(SEARCH("―",AG30)))</formula>
    </cfRule>
    <cfRule type="containsText" dxfId="106" priority="92" operator="containsText" text="隔年で">
      <formula>NOT(ISERROR(SEARCH("隔年で",AG30)))</formula>
    </cfRule>
    <cfRule type="containsText" dxfId="105" priority="93" operator="containsText" text="年度により">
      <formula>NOT(ISERROR(SEARCH("年度により",AG30)))</formula>
    </cfRule>
    <cfRule type="containsText" dxfId="104" priority="94" operator="containsText" text="減少傾向">
      <formula>NOT(ISERROR(SEARCH("減少傾向",AG30)))</formula>
    </cfRule>
    <cfRule type="containsText" dxfId="103" priority="95" operator="containsText" text="増加傾向">
      <formula>NOT(ISERROR(SEARCH("増加傾向",AG30)))</formula>
    </cfRule>
    <cfRule type="containsText" dxfId="102" priority="96" operator="containsText" text="同程度">
      <formula>NOT(ISERROR(SEARCH("同程度",AG30)))</formula>
    </cfRule>
  </conditionalFormatting>
  <conditionalFormatting sqref="AG30">
    <cfRule type="containsText" dxfId="101" priority="89" operator="containsText" text="最新年度のみ減少">
      <formula>NOT(ISERROR(SEARCH("最新年度のみ減少",AG30)))</formula>
    </cfRule>
    <cfRule type="containsText" dxfId="100" priority="90" operator="containsText" text="最新年度のみ増加">
      <formula>NOT(ISERROR(SEARCH("最新年度のみ増加",AG30)))</formula>
    </cfRule>
  </conditionalFormatting>
  <conditionalFormatting sqref="CC30">
    <cfRule type="containsText" dxfId="99" priority="81" operator="containsText" text="最新年度のみ減少">
      <formula>NOT(ISERROR(SEARCH("最新年度のみ減少",CC30)))</formula>
    </cfRule>
    <cfRule type="containsText" dxfId="98" priority="82" operator="containsText" text="最新年度のみ増加">
      <formula>NOT(ISERROR(SEARCH("最新年度のみ増加",CC30)))</formula>
    </cfRule>
  </conditionalFormatting>
  <conditionalFormatting sqref="CC30">
    <cfRule type="containsText" dxfId="97" priority="83" operator="containsText" text="―">
      <formula>NOT(ISERROR(SEARCH("―",CC30)))</formula>
    </cfRule>
    <cfRule type="containsText" dxfId="96" priority="84" operator="containsText" text="隔年で">
      <formula>NOT(ISERROR(SEARCH("隔年で",CC30)))</formula>
    </cfRule>
    <cfRule type="containsText" dxfId="95" priority="85" operator="containsText" text="年度により">
      <formula>NOT(ISERROR(SEARCH("年度により",CC30)))</formula>
    </cfRule>
    <cfRule type="containsText" dxfId="94" priority="86" operator="containsText" text="減少傾向">
      <formula>NOT(ISERROR(SEARCH("減少傾向",CC30)))</formula>
    </cfRule>
    <cfRule type="containsText" dxfId="93" priority="87" operator="containsText" text="増加傾向">
      <formula>NOT(ISERROR(SEARCH("増加傾向",CC30)))</formula>
    </cfRule>
    <cfRule type="containsText" dxfId="92" priority="88" operator="containsText" text="同程度">
      <formula>NOT(ISERROR(SEARCH("同程度",CC30)))</formula>
    </cfRule>
  </conditionalFormatting>
  <conditionalFormatting sqref="AG32">
    <cfRule type="containsText" dxfId="91" priority="75" operator="containsText" text="―">
      <formula>NOT(ISERROR(SEARCH("―",AG32)))</formula>
    </cfRule>
    <cfRule type="containsText" dxfId="90" priority="76" operator="containsText" text="隔年で">
      <formula>NOT(ISERROR(SEARCH("隔年で",AG32)))</formula>
    </cfRule>
    <cfRule type="containsText" dxfId="89" priority="77" operator="containsText" text="年度により">
      <formula>NOT(ISERROR(SEARCH("年度により",AG32)))</formula>
    </cfRule>
    <cfRule type="containsText" dxfId="88" priority="78" operator="containsText" text="減少傾向">
      <formula>NOT(ISERROR(SEARCH("減少傾向",AG32)))</formula>
    </cfRule>
    <cfRule type="containsText" dxfId="87" priority="79" operator="containsText" text="増加傾向">
      <formula>NOT(ISERROR(SEARCH("増加傾向",AG32)))</formula>
    </cfRule>
    <cfRule type="containsText" dxfId="86" priority="80" operator="containsText" text="同程度">
      <formula>NOT(ISERROR(SEARCH("同程度",AG32)))</formula>
    </cfRule>
  </conditionalFormatting>
  <conditionalFormatting sqref="AG32">
    <cfRule type="containsText" dxfId="85" priority="73" operator="containsText" text="最新年度のみ減少">
      <formula>NOT(ISERROR(SEARCH("最新年度のみ減少",AG32)))</formula>
    </cfRule>
    <cfRule type="containsText" dxfId="84" priority="74" operator="containsText" text="最新年度のみ増加">
      <formula>NOT(ISERROR(SEARCH("最新年度のみ増加",AG32)))</formula>
    </cfRule>
  </conditionalFormatting>
  <conditionalFormatting sqref="AG53">
    <cfRule type="containsText" dxfId="83" priority="67" operator="containsText" text="―">
      <formula>NOT(ISERROR(SEARCH("―",AG53)))</formula>
    </cfRule>
    <cfRule type="containsText" dxfId="82" priority="68" operator="containsText" text="隔年で">
      <formula>NOT(ISERROR(SEARCH("隔年で",AG53)))</formula>
    </cfRule>
    <cfRule type="containsText" dxfId="81" priority="69" operator="containsText" text="年度により">
      <formula>NOT(ISERROR(SEARCH("年度により",AG53)))</formula>
    </cfRule>
    <cfRule type="containsText" dxfId="80" priority="70" operator="containsText" text="減少傾向">
      <formula>NOT(ISERROR(SEARCH("減少傾向",AG53)))</formula>
    </cfRule>
    <cfRule type="containsText" dxfId="79" priority="71" operator="containsText" text="増加傾向">
      <formula>NOT(ISERROR(SEARCH("増加傾向",AG53)))</formula>
    </cfRule>
    <cfRule type="containsText" dxfId="78" priority="72" operator="containsText" text="同程度">
      <formula>NOT(ISERROR(SEARCH("同程度",AG53)))</formula>
    </cfRule>
  </conditionalFormatting>
  <conditionalFormatting sqref="AG53">
    <cfRule type="containsText" dxfId="77" priority="65" operator="containsText" text="最新年度のみ減少">
      <formula>NOT(ISERROR(SEARCH("最新年度のみ減少",AG53)))</formula>
    </cfRule>
    <cfRule type="containsText" dxfId="76" priority="66" operator="containsText" text="最新年度のみ増加">
      <formula>NOT(ISERROR(SEARCH("最新年度のみ増加",AG53)))</formula>
    </cfRule>
  </conditionalFormatting>
  <conditionalFormatting sqref="AG55">
    <cfRule type="containsText" dxfId="75" priority="59" operator="containsText" text="―">
      <formula>NOT(ISERROR(SEARCH("―",AG55)))</formula>
    </cfRule>
    <cfRule type="containsText" dxfId="74" priority="60" operator="containsText" text="隔年で">
      <formula>NOT(ISERROR(SEARCH("隔年で",AG55)))</formula>
    </cfRule>
    <cfRule type="containsText" dxfId="73" priority="61" operator="containsText" text="年度により">
      <formula>NOT(ISERROR(SEARCH("年度により",AG55)))</formula>
    </cfRule>
    <cfRule type="containsText" dxfId="72" priority="62" operator="containsText" text="減少傾向">
      <formula>NOT(ISERROR(SEARCH("減少傾向",AG55)))</formula>
    </cfRule>
    <cfRule type="containsText" dxfId="71" priority="63" operator="containsText" text="増加傾向">
      <formula>NOT(ISERROR(SEARCH("増加傾向",AG55)))</formula>
    </cfRule>
    <cfRule type="containsText" dxfId="70" priority="64" operator="containsText" text="同程度">
      <formula>NOT(ISERROR(SEARCH("同程度",AG55)))</formula>
    </cfRule>
  </conditionalFormatting>
  <conditionalFormatting sqref="AG55">
    <cfRule type="containsText" dxfId="69" priority="57" operator="containsText" text="最新年度のみ減少">
      <formula>NOT(ISERROR(SEARCH("最新年度のみ減少",AG55)))</formula>
    </cfRule>
    <cfRule type="containsText" dxfId="68" priority="58" operator="containsText" text="最新年度のみ増加">
      <formula>NOT(ISERROR(SEARCH("最新年度のみ増加",AG55)))</formula>
    </cfRule>
  </conditionalFormatting>
  <conditionalFormatting sqref="CC53">
    <cfRule type="containsText" dxfId="67" priority="49" operator="containsText" text="最新年度のみ減少">
      <formula>NOT(ISERROR(SEARCH("最新年度のみ減少",CC53)))</formula>
    </cfRule>
    <cfRule type="containsText" dxfId="66" priority="50" operator="containsText" text="最新年度のみ増加">
      <formula>NOT(ISERROR(SEARCH("最新年度のみ増加",CC53)))</formula>
    </cfRule>
  </conditionalFormatting>
  <conditionalFormatting sqref="CC53">
    <cfRule type="containsText" dxfId="65" priority="51" operator="containsText" text="―">
      <formula>NOT(ISERROR(SEARCH("―",CC53)))</formula>
    </cfRule>
    <cfRule type="containsText" dxfId="64" priority="52" operator="containsText" text="隔年で">
      <formula>NOT(ISERROR(SEARCH("隔年で",CC53)))</formula>
    </cfRule>
    <cfRule type="containsText" dxfId="63" priority="53" operator="containsText" text="年度により">
      <formula>NOT(ISERROR(SEARCH("年度により",CC53)))</formula>
    </cfRule>
    <cfRule type="containsText" dxfId="62" priority="54" operator="containsText" text="減少傾向">
      <formula>NOT(ISERROR(SEARCH("減少傾向",CC53)))</formula>
    </cfRule>
    <cfRule type="containsText" dxfId="61" priority="55" operator="containsText" text="増加傾向">
      <formula>NOT(ISERROR(SEARCH("増加傾向",CC53)))</formula>
    </cfRule>
    <cfRule type="containsText" dxfId="60" priority="56" operator="containsText" text="同程度">
      <formula>NOT(ISERROR(SEARCH("同程度",CC53)))</formula>
    </cfRule>
  </conditionalFormatting>
  <conditionalFormatting sqref="AG76">
    <cfRule type="containsText" dxfId="59" priority="43" operator="containsText" text="―">
      <formula>NOT(ISERROR(SEARCH("―",AG76)))</formula>
    </cfRule>
    <cfRule type="containsText" dxfId="58" priority="44" operator="containsText" text="隔年で">
      <formula>NOT(ISERROR(SEARCH("隔年で",AG76)))</formula>
    </cfRule>
    <cfRule type="containsText" dxfId="57" priority="45" operator="containsText" text="年度により">
      <formula>NOT(ISERROR(SEARCH("年度により",AG76)))</formula>
    </cfRule>
    <cfRule type="containsText" dxfId="56" priority="46" operator="containsText" text="減少傾向">
      <formula>NOT(ISERROR(SEARCH("減少傾向",AG76)))</formula>
    </cfRule>
    <cfRule type="containsText" dxfId="55" priority="47" operator="containsText" text="増加傾向">
      <formula>NOT(ISERROR(SEARCH("増加傾向",AG76)))</formula>
    </cfRule>
    <cfRule type="containsText" dxfId="54" priority="48" operator="containsText" text="同程度">
      <formula>NOT(ISERROR(SEARCH("同程度",AG76)))</formula>
    </cfRule>
  </conditionalFormatting>
  <conditionalFormatting sqref="AG76">
    <cfRule type="containsText" dxfId="53" priority="41" operator="containsText" text="最新年度のみ減少">
      <formula>NOT(ISERROR(SEARCH("最新年度のみ減少",AG76)))</formula>
    </cfRule>
    <cfRule type="containsText" dxfId="52" priority="42" operator="containsText" text="最新年度のみ増加">
      <formula>NOT(ISERROR(SEARCH("最新年度のみ増加",AG76)))</formula>
    </cfRule>
  </conditionalFormatting>
  <conditionalFormatting sqref="CC76">
    <cfRule type="containsText" dxfId="51" priority="33" operator="containsText" text="最新年度のみ減少">
      <formula>NOT(ISERROR(SEARCH("最新年度のみ減少",CC76)))</formula>
    </cfRule>
    <cfRule type="containsText" dxfId="50" priority="34" operator="containsText" text="最新年度のみ増加">
      <formula>NOT(ISERROR(SEARCH("最新年度のみ増加",CC76)))</formula>
    </cfRule>
  </conditionalFormatting>
  <conditionalFormatting sqref="CC76">
    <cfRule type="containsText" dxfId="49" priority="35" operator="containsText" text="―">
      <formula>NOT(ISERROR(SEARCH("―",CC76)))</formula>
    </cfRule>
    <cfRule type="containsText" dxfId="48" priority="36" operator="containsText" text="隔年で">
      <formula>NOT(ISERROR(SEARCH("隔年で",CC76)))</formula>
    </cfRule>
    <cfRule type="containsText" dxfId="47" priority="37" operator="containsText" text="年度により">
      <formula>NOT(ISERROR(SEARCH("年度により",CC76)))</formula>
    </cfRule>
    <cfRule type="containsText" dxfId="46" priority="38" operator="containsText" text="減少傾向">
      <formula>NOT(ISERROR(SEARCH("減少傾向",CC76)))</formula>
    </cfRule>
    <cfRule type="containsText" dxfId="45" priority="39" operator="containsText" text="増加傾向">
      <formula>NOT(ISERROR(SEARCH("増加傾向",CC76)))</formula>
    </cfRule>
    <cfRule type="containsText" dxfId="44" priority="40" operator="containsText" text="同程度">
      <formula>NOT(ISERROR(SEARCH("同程度",CC76)))</formula>
    </cfRule>
  </conditionalFormatting>
  <conditionalFormatting sqref="AG78">
    <cfRule type="containsText" dxfId="43" priority="27" operator="containsText" text="―">
      <formula>NOT(ISERROR(SEARCH("―",AG78)))</formula>
    </cfRule>
    <cfRule type="containsText" dxfId="42" priority="28" operator="containsText" text="隔年で">
      <formula>NOT(ISERROR(SEARCH("隔年で",AG78)))</formula>
    </cfRule>
    <cfRule type="containsText" dxfId="41" priority="29" operator="containsText" text="年度により">
      <formula>NOT(ISERROR(SEARCH("年度により",AG78)))</formula>
    </cfRule>
    <cfRule type="containsText" dxfId="40" priority="30" operator="containsText" text="減少傾向">
      <formula>NOT(ISERROR(SEARCH("減少傾向",AG78)))</formula>
    </cfRule>
    <cfRule type="containsText" dxfId="39" priority="31" operator="containsText" text="増加傾向">
      <formula>NOT(ISERROR(SEARCH("増加傾向",AG78)))</formula>
    </cfRule>
    <cfRule type="containsText" dxfId="38" priority="32" operator="containsText" text="同程度">
      <formula>NOT(ISERROR(SEARCH("同程度",AG78)))</formula>
    </cfRule>
  </conditionalFormatting>
  <conditionalFormatting sqref="AG78">
    <cfRule type="containsText" dxfId="37" priority="25" operator="containsText" text="最新年度のみ減少">
      <formula>NOT(ISERROR(SEARCH("最新年度のみ減少",AG78)))</formula>
    </cfRule>
    <cfRule type="containsText" dxfId="36" priority="26" operator="containsText" text="最新年度のみ増加">
      <formula>NOT(ISERROR(SEARCH("最新年度のみ増加",AG78)))</formula>
    </cfRule>
  </conditionalFormatting>
  <hyperlinks>
    <hyperlink ref="CS1" location="目次!A1" display="目次に戻る" xr:uid="{B325B079-8720-444C-98EB-44DCF94805DC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AL375"/>
  <sheetViews>
    <sheetView view="pageBreakPreview" zoomScaleNormal="100" zoomScaleSheetLayoutView="100" workbookViewId="0">
      <selection activeCell="C1" sqref="C1"/>
    </sheetView>
  </sheetViews>
  <sheetFormatPr defaultRowHeight="13.5" x14ac:dyDescent="0.15"/>
  <cols>
    <col min="1" max="1" width="2.375" style="31" customWidth="1"/>
    <col min="2" max="2" width="3" style="31" customWidth="1"/>
    <col min="3" max="3" width="24.75" style="31" customWidth="1"/>
    <col min="4" max="8" width="8.625" style="33" customWidth="1"/>
    <col min="9" max="11" width="10.25" style="38" hidden="1" customWidth="1"/>
    <col min="12" max="12" width="3.75" style="39" hidden="1" customWidth="1"/>
    <col min="13" max="16" width="3" style="39" hidden="1" customWidth="1"/>
    <col min="17" max="17" width="6" style="39" hidden="1" customWidth="1"/>
    <col min="18" max="20" width="4.5" style="39" hidden="1" customWidth="1"/>
    <col min="21" max="21" width="5.25" style="39" hidden="1" customWidth="1"/>
    <col min="22" max="22" width="7.5" style="39" hidden="1" customWidth="1"/>
    <col min="23" max="23" width="14.625" style="38" hidden="1" customWidth="1"/>
    <col min="24" max="24" width="4.5" style="39" hidden="1" customWidth="1"/>
    <col min="25" max="26" width="7.5" style="38" hidden="1" customWidth="1"/>
    <col min="27" max="27" width="4.625" style="39" hidden="1" customWidth="1"/>
    <col min="28" max="29" width="7.5" style="38" hidden="1" customWidth="1"/>
    <col min="30" max="30" width="18.375" style="33" hidden="1" customWidth="1"/>
    <col min="31" max="31" width="3.25" style="31" customWidth="1"/>
    <col min="32" max="32" width="1.75" style="31" customWidth="1"/>
    <col min="33" max="34" width="9" style="31" customWidth="1"/>
    <col min="35" max="35" width="33.875" style="31" hidden="1" customWidth="1"/>
    <col min="36" max="36" width="9" style="31" hidden="1" customWidth="1"/>
    <col min="37" max="37" width="12.625" style="31" hidden="1" customWidth="1"/>
    <col min="38" max="38" width="17.625" style="31" hidden="1" customWidth="1"/>
    <col min="39" max="16384" width="9" style="31"/>
  </cols>
  <sheetData>
    <row r="1" spans="2:38" ht="25.5" customHeight="1" thickBot="1" x14ac:dyDescent="0.2">
      <c r="C1" s="32" t="s">
        <v>50</v>
      </c>
      <c r="I1" s="34"/>
      <c r="J1" s="34"/>
      <c r="K1" s="34"/>
      <c r="L1" s="35"/>
      <c r="M1" s="35"/>
      <c r="N1" s="277" t="s">
        <v>257</v>
      </c>
      <c r="O1" s="278"/>
      <c r="P1" s="279"/>
      <c r="Q1" s="175" t="str">
        <f>"R"&amp;$AD$1-2022</f>
        <v>R2</v>
      </c>
      <c r="R1" s="175" t="str">
        <f>"R"&amp;$AD$1-2021</f>
        <v>R3</v>
      </c>
      <c r="S1" s="175" t="str">
        <f>"R"&amp;$AD$1-2020</f>
        <v>R4</v>
      </c>
      <c r="T1" s="175" t="str">
        <f>"R"&amp;$AD$1-2019</f>
        <v>R5</v>
      </c>
      <c r="U1" s="175" t="str">
        <f>"R"&amp;$AD$1-2018</f>
        <v>R6</v>
      </c>
      <c r="V1" s="176"/>
      <c r="W1" s="177" t="s">
        <v>119</v>
      </c>
      <c r="X1" s="178"/>
      <c r="Y1" s="179"/>
      <c r="Z1" s="179"/>
      <c r="AA1" s="286" t="s">
        <v>267</v>
      </c>
      <c r="AB1" s="286"/>
      <c r="AC1" s="286"/>
      <c r="AD1" s="180">
        <v>2024</v>
      </c>
      <c r="AI1" s="36" t="s">
        <v>81</v>
      </c>
      <c r="AK1" s="37" t="s">
        <v>120</v>
      </c>
      <c r="AL1" s="37" t="s">
        <v>121</v>
      </c>
    </row>
    <row r="2" spans="2:38" x14ac:dyDescent="0.15">
      <c r="N2" s="280"/>
      <c r="O2" s="281"/>
      <c r="P2" s="282"/>
      <c r="Q2" s="181" t="s">
        <v>268</v>
      </c>
      <c r="R2" s="181" t="s">
        <v>268</v>
      </c>
      <c r="S2" s="181" t="s">
        <v>268</v>
      </c>
      <c r="T2" s="181" t="s">
        <v>268</v>
      </c>
      <c r="U2" s="181" t="s">
        <v>268</v>
      </c>
      <c r="V2" s="182"/>
      <c r="W2" s="177" t="s">
        <v>122</v>
      </c>
      <c r="X2" s="183"/>
      <c r="Y2" s="184"/>
      <c r="Z2" s="184"/>
      <c r="AA2" s="183"/>
      <c r="AB2" s="184"/>
      <c r="AC2" s="184"/>
      <c r="AD2" s="171"/>
      <c r="AI2" s="36" t="s">
        <v>123</v>
      </c>
      <c r="AK2" s="37" t="s">
        <v>124</v>
      </c>
      <c r="AL2" s="37" t="s">
        <v>125</v>
      </c>
    </row>
    <row r="3" spans="2:38" ht="14.25" thickBot="1" x14ac:dyDescent="0.2">
      <c r="K3" s="40"/>
      <c r="L3" s="40"/>
      <c r="N3" s="283"/>
      <c r="O3" s="284"/>
      <c r="P3" s="285"/>
      <c r="Q3" s="185">
        <v>4</v>
      </c>
      <c r="R3" s="185">
        <v>3</v>
      </c>
      <c r="S3" s="185">
        <v>2</v>
      </c>
      <c r="T3" s="185">
        <v>1</v>
      </c>
      <c r="U3" s="185" t="s">
        <v>258</v>
      </c>
      <c r="V3" s="186"/>
      <c r="W3" s="178" t="s">
        <v>126</v>
      </c>
      <c r="X3" s="183"/>
      <c r="Y3" s="184"/>
      <c r="Z3" s="184"/>
      <c r="AA3" s="183"/>
      <c r="AB3" s="184"/>
      <c r="AC3" s="184"/>
      <c r="AD3" s="171"/>
      <c r="AI3" s="36" t="s">
        <v>82</v>
      </c>
      <c r="AK3" s="37" t="s">
        <v>127</v>
      </c>
      <c r="AL3" s="37" t="s">
        <v>128</v>
      </c>
    </row>
    <row r="4" spans="2:38" ht="14.25" thickBot="1" x14ac:dyDescent="0.2">
      <c r="B4" s="42" t="s">
        <v>93</v>
      </c>
      <c r="C4" s="43"/>
      <c r="D4" s="44"/>
      <c r="E4" s="44"/>
      <c r="F4" s="44"/>
      <c r="G4" s="44"/>
      <c r="H4" s="44"/>
      <c r="I4" s="45"/>
      <c r="J4" s="45"/>
      <c r="K4" s="45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5"/>
      <c r="X4" s="46"/>
      <c r="Y4" s="45"/>
      <c r="Z4" s="45"/>
      <c r="AA4" s="46"/>
      <c r="AB4" s="45"/>
      <c r="AC4" s="45"/>
      <c r="AD4" s="43"/>
      <c r="AE4" s="47"/>
      <c r="AI4" s="36" t="s">
        <v>129</v>
      </c>
      <c r="AK4" s="37" t="s">
        <v>130</v>
      </c>
      <c r="AL4" s="37" t="s">
        <v>125</v>
      </c>
    </row>
    <row r="5" spans="2:38" x14ac:dyDescent="0.15">
      <c r="B5" s="48"/>
      <c r="C5" s="49"/>
      <c r="D5" s="50"/>
      <c r="E5" s="50"/>
      <c r="F5" s="50"/>
      <c r="G5" s="50"/>
      <c r="H5" s="50"/>
      <c r="I5" s="289" t="s">
        <v>131</v>
      </c>
      <c r="J5" s="301"/>
      <c r="K5" s="301"/>
      <c r="L5" s="290"/>
      <c r="M5" s="290"/>
      <c r="N5" s="290"/>
      <c r="O5" s="290"/>
      <c r="P5" s="290"/>
      <c r="Q5" s="287" t="s">
        <v>132</v>
      </c>
      <c r="R5" s="289" t="s">
        <v>133</v>
      </c>
      <c r="S5" s="290"/>
      <c r="T5" s="290"/>
      <c r="U5" s="290"/>
      <c r="V5" s="291" t="s">
        <v>134</v>
      </c>
      <c r="W5" s="292"/>
      <c r="X5" s="295" t="s">
        <v>135</v>
      </c>
      <c r="Y5" s="299" t="s">
        <v>136</v>
      </c>
      <c r="Z5" s="300"/>
      <c r="AA5" s="302" t="s">
        <v>137</v>
      </c>
      <c r="AB5" s="299" t="s">
        <v>138</v>
      </c>
      <c r="AC5" s="300"/>
      <c r="AD5" s="297" t="s">
        <v>139</v>
      </c>
      <c r="AE5" s="51"/>
      <c r="AI5" s="36" t="s">
        <v>79</v>
      </c>
      <c r="AK5" s="37" t="s">
        <v>140</v>
      </c>
      <c r="AL5" s="37" t="s">
        <v>141</v>
      </c>
    </row>
    <row r="6" spans="2:38" x14ac:dyDescent="0.15">
      <c r="B6" s="48"/>
      <c r="C6" s="36" t="s">
        <v>29</v>
      </c>
      <c r="D6" s="52" t="str">
        <f>Q1</f>
        <v>R2</v>
      </c>
      <c r="E6" s="52" t="str">
        <f>R1</f>
        <v>R3</v>
      </c>
      <c r="F6" s="52" t="str">
        <f>S1</f>
        <v>R4</v>
      </c>
      <c r="G6" s="52" t="str">
        <f>T1</f>
        <v>R5</v>
      </c>
      <c r="H6" s="52" t="str">
        <f>U1</f>
        <v>R6</v>
      </c>
      <c r="I6" s="53" t="s">
        <v>142</v>
      </c>
      <c r="J6" s="54">
        <v>-0.03</v>
      </c>
      <c r="K6" s="54">
        <v>0.03</v>
      </c>
      <c r="L6" s="52" t="str">
        <f>Q1</f>
        <v>R2</v>
      </c>
      <c r="M6" s="52" t="str">
        <f>R1</f>
        <v>R3</v>
      </c>
      <c r="N6" s="52" t="str">
        <f>S1</f>
        <v>R4</v>
      </c>
      <c r="O6" s="52" t="str">
        <f>T1</f>
        <v>R5</v>
      </c>
      <c r="P6" s="52" t="str">
        <f>U1</f>
        <v>R6</v>
      </c>
      <c r="Q6" s="288"/>
      <c r="R6" s="55" t="s">
        <v>143</v>
      </c>
      <c r="S6" s="56" t="s">
        <v>144</v>
      </c>
      <c r="T6" s="56" t="s">
        <v>145</v>
      </c>
      <c r="U6" s="56" t="s">
        <v>146</v>
      </c>
      <c r="V6" s="293"/>
      <c r="W6" s="294"/>
      <c r="X6" s="296"/>
      <c r="Y6" s="57" t="s">
        <v>147</v>
      </c>
      <c r="Z6" s="58" t="s">
        <v>148</v>
      </c>
      <c r="AA6" s="303"/>
      <c r="AB6" s="59" t="s">
        <v>149</v>
      </c>
      <c r="AC6" s="60" t="s">
        <v>150</v>
      </c>
      <c r="AD6" s="298"/>
      <c r="AE6" s="51"/>
      <c r="AI6" s="36" t="s">
        <v>151</v>
      </c>
      <c r="AK6" s="37" t="s">
        <v>152</v>
      </c>
      <c r="AL6" s="37" t="s">
        <v>141</v>
      </c>
    </row>
    <row r="7" spans="2:38" x14ac:dyDescent="0.15">
      <c r="B7" s="48"/>
      <c r="C7" s="61" t="s">
        <v>55</v>
      </c>
      <c r="D7" s="62">
        <f>SUMIF('20.経年データ【高知大】'!A:A,D6,'20.経年データ【高知大】'!D:D)</f>
        <v>940</v>
      </c>
      <c r="E7" s="62">
        <f>SUMIF('20.経年データ【高知大】'!A:A,E6,'20.経年データ【高知大】'!D:D)</f>
        <v>928</v>
      </c>
      <c r="F7" s="62">
        <f>SUMIF('20.経年データ【高知大】'!A:A,F6,'20.経年データ【高知大】'!D:D)</f>
        <v>814</v>
      </c>
      <c r="G7" s="62">
        <f>SUMIF('20.経年データ【高知大】'!A:A,G6,'20.経年データ【高知大】'!D:D)</f>
        <v>748</v>
      </c>
      <c r="H7" s="62">
        <f>SUMIF('20.経年データ【高知大】'!A:A,H6,'20.経年データ【高知大】'!D:D)</f>
        <v>854</v>
      </c>
      <c r="I7" s="63">
        <f>AVERAGE(D7:H7)</f>
        <v>856.8</v>
      </c>
      <c r="J7" s="64">
        <f>I7*0.97</f>
        <v>831.09599999999989</v>
      </c>
      <c r="K7" s="64">
        <f>I7*1.03</f>
        <v>882.50400000000002</v>
      </c>
      <c r="L7" s="56" t="str">
        <f>IF(AND(D7&gt;I7*0.97,D7&lt;I7*1.03),"○","×")</f>
        <v>×</v>
      </c>
      <c r="M7" s="56" t="str">
        <f>IF(AND(E7&gt;I7*0.97,E7&lt;I7*1.03),"○","×")</f>
        <v>×</v>
      </c>
      <c r="N7" s="56" t="str">
        <f>IF(AND(F7&gt;I7*0.97,F7&lt;I7*1.03),"○","×")</f>
        <v>×</v>
      </c>
      <c r="O7" s="56" t="str">
        <f>IF(AND(G7&gt;I7*0.97,G7&lt;I7*1.03),"○","×")</f>
        <v>×</v>
      </c>
      <c r="P7" s="56" t="str">
        <f>IF(AND(H7&gt;I7*0.97,H7&lt;I7*1.03),"○","×")</f>
        <v>○</v>
      </c>
      <c r="Q7" s="65" t="str">
        <f>IF(COUNTIF(L7:P7,"○")=5,"同程度","―")</f>
        <v>―</v>
      </c>
      <c r="R7" s="55" t="str">
        <f>IF(E7-D7&gt;0,"↑",IF(E7-D7&lt;0,"↓","－"))</f>
        <v>↓</v>
      </c>
      <c r="S7" s="56" t="str">
        <f>IF(F7-E7&gt;0,"↑",IF(F7-E7&lt;0,"↓","－"))</f>
        <v>↓</v>
      </c>
      <c r="T7" s="56" t="str">
        <f>IF(G7-F7&gt;0,"↑",IF(G7-F7&lt;0,"↓","－"))</f>
        <v>↓</v>
      </c>
      <c r="U7" s="56" t="str">
        <f>IF(H7-G7&gt;0,"↑",IF(H7-G7&lt;0,"↓","－"))</f>
        <v>↑</v>
      </c>
      <c r="V7" s="56" t="str">
        <f>R7&amp;S7&amp;T7&amp;U7</f>
        <v>↓↓↓↑</v>
      </c>
      <c r="W7" s="66" t="str" cm="1">
        <f t="array" ref="W7">INDEX($AL$2:$AL$82,MATCH(V7,$AK$2:$AK$82,0),0)</f>
        <v>最新年度のみ増加</v>
      </c>
      <c r="X7" s="67" t="str">
        <f>IF(F7-D7&gt;0,"↑",IF(F7-D7&lt;0,"↓","－"))</f>
        <v>↓</v>
      </c>
      <c r="Y7" s="68" t="str">
        <f>IF(V7="↓↑↓↓",IF(X7="↓","減少傾向","×"),"判定外")</f>
        <v>判定外</v>
      </c>
      <c r="Z7" s="69" t="str">
        <f>IF(V7="↑↓↑↑",IF(X7="↑","増加傾向","×"),"判定外")</f>
        <v>判定外</v>
      </c>
      <c r="AA7" s="70" t="str">
        <f>IF(G7-E7&gt;0,"↑",IF(G7-E7&lt;0,"↓","－"))</f>
        <v>↓</v>
      </c>
      <c r="AB7" s="68" t="str">
        <f>IF(V7="↓↓↑↓",IF(AA7="↓","減少傾向","×"),"判定外")</f>
        <v>判定外</v>
      </c>
      <c r="AC7" s="69" t="str">
        <f>IF(V7="↑↑↓↑",IF(AA7="↑","増加傾向","×"),"判定外")</f>
        <v>判定外</v>
      </c>
      <c r="AD7" s="71"/>
      <c r="AE7" s="51"/>
      <c r="AI7" s="36" t="s">
        <v>141</v>
      </c>
      <c r="AK7" s="37" t="s">
        <v>153</v>
      </c>
      <c r="AL7" s="37" t="s">
        <v>141</v>
      </c>
    </row>
    <row r="8" spans="2:38" x14ac:dyDescent="0.15">
      <c r="B8" s="48"/>
      <c r="C8" s="61" t="s">
        <v>56</v>
      </c>
      <c r="D8" s="62">
        <f>SUMIF('20.経年データ【高知大】'!A:A,D6,'20.経年データ【高知大】'!G:G)</f>
        <v>159</v>
      </c>
      <c r="E8" s="62">
        <f>SUMIF('20.経年データ【高知大】'!A:A,E6,'20.経年データ【高知大】'!G:G)</f>
        <v>150</v>
      </c>
      <c r="F8" s="62">
        <f>SUMIF('20.経年データ【高知大】'!A:A,F6,'20.経年データ【高知大】'!G:G)</f>
        <v>173</v>
      </c>
      <c r="G8" s="62">
        <f>SUMIF('20.経年データ【高知大】'!A:A,G6,'20.経年データ【高知大】'!G:G)</f>
        <v>143</v>
      </c>
      <c r="H8" s="62">
        <f>SUMIF('20.経年データ【高知大】'!A:A,H6,'20.経年データ【高知大】'!G:G)</f>
        <v>171</v>
      </c>
      <c r="I8" s="63">
        <f t="shared" ref="I8:I23" si="0">AVERAGE(D8:H8)</f>
        <v>159.19999999999999</v>
      </c>
      <c r="J8" s="64">
        <f t="shared" ref="J8:J23" si="1">I8*0.97</f>
        <v>154.42399999999998</v>
      </c>
      <c r="K8" s="64">
        <f t="shared" ref="K8:K23" si="2">I8*1.03</f>
        <v>163.976</v>
      </c>
      <c r="L8" s="56" t="str">
        <f t="shared" ref="L8:L23" si="3">IF(AND(D8&gt;I8*0.97,D8&lt;I8*1.03),"○","×")</f>
        <v>○</v>
      </c>
      <c r="M8" s="56" t="str">
        <f t="shared" ref="M8:M23" si="4">IF(AND(E8&gt;I8*0.97,E8&lt;I8*1.03),"○","×")</f>
        <v>×</v>
      </c>
      <c r="N8" s="56" t="str">
        <f t="shared" ref="N8:N23" si="5">IF(AND(F8&gt;I8*0.97,F8&lt;I8*1.03),"○","×")</f>
        <v>×</v>
      </c>
      <c r="O8" s="56" t="str">
        <f t="shared" ref="O8:O23" si="6">IF(AND(G8&gt;I8*0.97,G8&lt;I8*1.03),"○","×")</f>
        <v>×</v>
      </c>
      <c r="P8" s="56" t="str">
        <f t="shared" ref="P8:P23" si="7">IF(AND(H8&gt;I8*0.97,H8&lt;I8*1.03),"○","×")</f>
        <v>×</v>
      </c>
      <c r="Q8" s="65" t="str">
        <f t="shared" ref="Q8:Q23" si="8">IF(COUNTIF(L8:P8,"○")=5,"同程度","―")</f>
        <v>―</v>
      </c>
      <c r="R8" s="55" t="str">
        <f t="shared" ref="R8:R23" si="9">IF(E8-D8&gt;0,"↑",IF(E8-D8&lt;0,"↓","－"))</f>
        <v>↓</v>
      </c>
      <c r="S8" s="56" t="str">
        <f t="shared" ref="S8:S23" si="10">IF(F8-E8&gt;0,"↑",IF(F8-E8&lt;0,"↓","－"))</f>
        <v>↑</v>
      </c>
      <c r="T8" s="56" t="str">
        <f t="shared" ref="T8:T23" si="11">IF(G8-F8&gt;0,"↑",IF(G8-F8&lt;0,"↓","－"))</f>
        <v>↓</v>
      </c>
      <c r="U8" s="56" t="str">
        <f t="shared" ref="U8:U23" si="12">IF(H8-G8&gt;0,"↑",IF(H8-G8&lt;0,"↓","－"))</f>
        <v>↑</v>
      </c>
      <c r="V8" s="56" t="str">
        <f t="shared" ref="V8:V23" si="13">R8&amp;S8&amp;T8&amp;U8</f>
        <v>↓↑↓↑</v>
      </c>
      <c r="W8" s="66" t="str" cm="1">
        <f t="array" ref="W8">INDEX($AL$2:$AL$82,MATCH(V8,$AK$2:$AK$82,0),0)</f>
        <v>隔年で増減</v>
      </c>
      <c r="X8" s="67" t="str">
        <f t="shared" ref="X8:X23" si="14">IF(F8-D8&gt;0,"↑",IF(F8-D8&lt;0,"↓","－"))</f>
        <v>↑</v>
      </c>
      <c r="Y8" s="68" t="str">
        <f t="shared" ref="Y8:Y23" si="15">IF(V8="↓↑↓↓",IF(X8="↓","減少傾向","×"),"判定外")</f>
        <v>判定外</v>
      </c>
      <c r="Z8" s="69" t="str">
        <f t="shared" ref="Z8:Z23" si="16">IF(V8="↑↓↑↑",IF(X8="↑","増加傾向","×"),"判定外")</f>
        <v>判定外</v>
      </c>
      <c r="AA8" s="70" t="str">
        <f t="shared" ref="AA8:AA23" si="17">IF(G8-E8&gt;0,"↑",IF(G8-E8&lt;0,"↓","－"))</f>
        <v>↓</v>
      </c>
      <c r="AB8" s="68" t="str">
        <f t="shared" ref="AB8:AB23" si="18">IF(V8="↓↓↑↓",IF(AA8="↓","減少傾向","×"),"判定外")</f>
        <v>判定外</v>
      </c>
      <c r="AC8" s="69" t="str">
        <f t="shared" ref="AC8:AC23" si="19">IF(V8="↑↑↓↑",IF(AA8="↑","増加傾向","×"),"判定外")</f>
        <v>判定外</v>
      </c>
      <c r="AD8" s="71"/>
      <c r="AE8" s="51"/>
      <c r="AI8" s="36" t="s">
        <v>83</v>
      </c>
      <c r="AK8" s="37" t="s">
        <v>154</v>
      </c>
      <c r="AL8" s="37" t="s">
        <v>125</v>
      </c>
    </row>
    <row r="9" spans="2:38" x14ac:dyDescent="0.15">
      <c r="B9" s="48"/>
      <c r="C9" s="61" t="s">
        <v>259</v>
      </c>
      <c r="D9" s="62">
        <f>SUMIF('20.経年データ【高知大】'!A:A,D6,'20.経年データ【高知大】'!H:H)</f>
        <v>886</v>
      </c>
      <c r="E9" s="62">
        <f>SUMIF('20.経年データ【高知大】'!A:A,E6,'20.経年データ【高知大】'!H:H)</f>
        <v>862</v>
      </c>
      <c r="F9" s="62">
        <f>SUMIF('20.経年データ【高知大】'!A:A,F6,'20.経年データ【高知大】'!H:H)</f>
        <v>772</v>
      </c>
      <c r="G9" s="62">
        <f>SUMIF('20.経年データ【高知大】'!A:A,G6,'20.経年データ【高知大】'!H:H)</f>
        <v>673</v>
      </c>
      <c r="H9" s="62">
        <f>SUMIF('20.経年データ【高知大】'!A:A,H6,'20.経年データ【高知大】'!H:H)</f>
        <v>723</v>
      </c>
      <c r="I9" s="63">
        <f t="shared" si="0"/>
        <v>783.2</v>
      </c>
      <c r="J9" s="64">
        <f t="shared" si="1"/>
        <v>759.70400000000006</v>
      </c>
      <c r="K9" s="64">
        <f t="shared" si="2"/>
        <v>806.69600000000003</v>
      </c>
      <c r="L9" s="56" t="str">
        <f t="shared" si="3"/>
        <v>×</v>
      </c>
      <c r="M9" s="56" t="str">
        <f t="shared" si="4"/>
        <v>×</v>
      </c>
      <c r="N9" s="56" t="str">
        <f t="shared" si="5"/>
        <v>○</v>
      </c>
      <c r="O9" s="56" t="str">
        <f t="shared" si="6"/>
        <v>×</v>
      </c>
      <c r="P9" s="56" t="str">
        <f t="shared" si="7"/>
        <v>×</v>
      </c>
      <c r="Q9" s="65" t="str">
        <f t="shared" si="8"/>
        <v>―</v>
      </c>
      <c r="R9" s="55" t="str">
        <f t="shared" si="9"/>
        <v>↓</v>
      </c>
      <c r="S9" s="56" t="str">
        <f t="shared" si="10"/>
        <v>↓</v>
      </c>
      <c r="T9" s="56" t="str">
        <f t="shared" si="11"/>
        <v>↓</v>
      </c>
      <c r="U9" s="56" t="str">
        <f t="shared" si="12"/>
        <v>↑</v>
      </c>
      <c r="V9" s="56" t="str">
        <f t="shared" si="13"/>
        <v>↓↓↓↑</v>
      </c>
      <c r="W9" s="66" t="str" cm="1">
        <f t="array" ref="W9">INDEX($AL$2:$AL$82,MATCH(V9,$AK$2:$AK$82,0),0)</f>
        <v>最新年度のみ増加</v>
      </c>
      <c r="X9" s="67" t="str">
        <f t="shared" si="14"/>
        <v>↓</v>
      </c>
      <c r="Y9" s="68" t="str">
        <f t="shared" si="15"/>
        <v>判定外</v>
      </c>
      <c r="Z9" s="69" t="str">
        <f t="shared" si="16"/>
        <v>判定外</v>
      </c>
      <c r="AA9" s="70" t="str">
        <f t="shared" si="17"/>
        <v>↓</v>
      </c>
      <c r="AB9" s="68" t="str">
        <f t="shared" si="18"/>
        <v>判定外</v>
      </c>
      <c r="AC9" s="69" t="str">
        <f t="shared" si="19"/>
        <v>判定外</v>
      </c>
      <c r="AD9" s="72" t="s">
        <v>241</v>
      </c>
      <c r="AE9" s="51"/>
      <c r="AI9" s="36" t="s">
        <v>84</v>
      </c>
      <c r="AK9" s="37" t="s">
        <v>155</v>
      </c>
      <c r="AL9" s="37" t="s">
        <v>128</v>
      </c>
    </row>
    <row r="10" spans="2:38" x14ac:dyDescent="0.15">
      <c r="B10" s="48"/>
      <c r="C10" s="61" t="s">
        <v>57</v>
      </c>
      <c r="D10" s="62">
        <f>SUMIF('20.経年データ【高知大】'!A:A,D6,'20.経年データ【高知大】'!I:I)</f>
        <v>213</v>
      </c>
      <c r="E10" s="62">
        <f>SUMIF('20.経年データ【高知大】'!A:A,E6,'20.経年データ【高知大】'!I:I)</f>
        <v>216</v>
      </c>
      <c r="F10" s="62">
        <f>SUMIF('20.経年データ【高知大】'!A:A,F6,'20.経年データ【高知大】'!I:I)</f>
        <v>215</v>
      </c>
      <c r="G10" s="62">
        <f>SUMIF('20.経年データ【高知大】'!A:A,G6,'20.経年データ【高知大】'!I:I)</f>
        <v>218</v>
      </c>
      <c r="H10" s="62">
        <f>SUMIF('20.経年データ【高知大】'!A:A,H6,'20.経年データ【高知大】'!I:I)</f>
        <v>302</v>
      </c>
      <c r="I10" s="63">
        <f t="shared" si="0"/>
        <v>232.8</v>
      </c>
      <c r="J10" s="64">
        <f t="shared" si="1"/>
        <v>225.816</v>
      </c>
      <c r="K10" s="64">
        <f t="shared" si="2"/>
        <v>239.78400000000002</v>
      </c>
      <c r="L10" s="56" t="str">
        <f t="shared" si="3"/>
        <v>×</v>
      </c>
      <c r="M10" s="56" t="str">
        <f t="shared" si="4"/>
        <v>×</v>
      </c>
      <c r="N10" s="56" t="str">
        <f t="shared" si="5"/>
        <v>×</v>
      </c>
      <c r="O10" s="56" t="str">
        <f t="shared" si="6"/>
        <v>×</v>
      </c>
      <c r="P10" s="56" t="str">
        <f t="shared" si="7"/>
        <v>×</v>
      </c>
      <c r="Q10" s="65" t="str">
        <f t="shared" si="8"/>
        <v>―</v>
      </c>
      <c r="R10" s="55" t="str">
        <f t="shared" si="9"/>
        <v>↑</v>
      </c>
      <c r="S10" s="56" t="str">
        <f t="shared" si="10"/>
        <v>↓</v>
      </c>
      <c r="T10" s="56" t="str">
        <f t="shared" si="11"/>
        <v>↑</v>
      </c>
      <c r="U10" s="56" t="str">
        <f t="shared" si="12"/>
        <v>↑</v>
      </c>
      <c r="V10" s="56" t="str">
        <f t="shared" si="13"/>
        <v>↑↓↑↑</v>
      </c>
      <c r="W10" s="66" t="str" cm="1">
        <f t="array" ref="W10">INDEX($AL$2:$AL$82,MATCH(V10,$AK$2:$AK$82,0),0)</f>
        <v>年度により増減</v>
      </c>
      <c r="X10" s="67" t="str">
        <f t="shared" si="14"/>
        <v>↑</v>
      </c>
      <c r="Y10" s="68" t="str">
        <f t="shared" si="15"/>
        <v>判定外</v>
      </c>
      <c r="Z10" s="69" t="str">
        <f t="shared" si="16"/>
        <v>増加傾向</v>
      </c>
      <c r="AA10" s="70" t="str">
        <f t="shared" si="17"/>
        <v>↑</v>
      </c>
      <c r="AB10" s="68" t="str">
        <f t="shared" si="18"/>
        <v>判定外</v>
      </c>
      <c r="AC10" s="69" t="str">
        <f t="shared" si="19"/>
        <v>判定外</v>
      </c>
      <c r="AD10" s="71"/>
      <c r="AE10" s="51"/>
      <c r="AK10" s="37" t="s">
        <v>156</v>
      </c>
      <c r="AL10" s="37" t="s">
        <v>125</v>
      </c>
    </row>
    <row r="11" spans="2:38" ht="14.25" thickBot="1" x14ac:dyDescent="0.2">
      <c r="B11" s="48"/>
      <c r="C11" s="73" t="s">
        <v>74</v>
      </c>
      <c r="D11" s="74">
        <f>SUM(D7:D8)</f>
        <v>1099</v>
      </c>
      <c r="E11" s="74">
        <f>SUM(E7:E8)</f>
        <v>1078</v>
      </c>
      <c r="F11" s="74">
        <f>SUM(F7:F8)</f>
        <v>987</v>
      </c>
      <c r="G11" s="74">
        <f>SUM(G7:G8)</f>
        <v>891</v>
      </c>
      <c r="H11" s="74">
        <f>SUM(H7:H8)</f>
        <v>1025</v>
      </c>
      <c r="I11" s="75">
        <f t="shared" si="0"/>
        <v>1016</v>
      </c>
      <c r="J11" s="76">
        <f t="shared" si="1"/>
        <v>985.52</v>
      </c>
      <c r="K11" s="76">
        <f t="shared" si="2"/>
        <v>1046.48</v>
      </c>
      <c r="L11" s="41" t="str">
        <f t="shared" si="3"/>
        <v>×</v>
      </c>
      <c r="M11" s="41" t="str">
        <f t="shared" si="4"/>
        <v>×</v>
      </c>
      <c r="N11" s="41" t="str">
        <f t="shared" si="5"/>
        <v>○</v>
      </c>
      <c r="O11" s="41" t="str">
        <f t="shared" si="6"/>
        <v>×</v>
      </c>
      <c r="P11" s="41" t="str">
        <f t="shared" si="7"/>
        <v>○</v>
      </c>
      <c r="Q11" s="77" t="str">
        <f t="shared" si="8"/>
        <v>―</v>
      </c>
      <c r="R11" s="78" t="str">
        <f t="shared" si="9"/>
        <v>↓</v>
      </c>
      <c r="S11" s="41" t="str">
        <f t="shared" si="10"/>
        <v>↓</v>
      </c>
      <c r="T11" s="41" t="str">
        <f t="shared" si="11"/>
        <v>↓</v>
      </c>
      <c r="U11" s="41" t="str">
        <f t="shared" si="12"/>
        <v>↑</v>
      </c>
      <c r="V11" s="41" t="str">
        <f t="shared" si="13"/>
        <v>↓↓↓↑</v>
      </c>
      <c r="W11" s="79" t="str" cm="1">
        <f t="array" ref="W11">INDEX($AL$2:$AL$82,MATCH(V11,$AK$2:$AK$82,0),0)</f>
        <v>最新年度のみ増加</v>
      </c>
      <c r="X11" s="80" t="str">
        <f t="shared" si="14"/>
        <v>↓</v>
      </c>
      <c r="Y11" s="81" t="str">
        <f t="shared" si="15"/>
        <v>判定外</v>
      </c>
      <c r="Z11" s="82" t="str">
        <f t="shared" si="16"/>
        <v>判定外</v>
      </c>
      <c r="AA11" s="83" t="str">
        <f t="shared" si="17"/>
        <v>↓</v>
      </c>
      <c r="AB11" s="81" t="str">
        <f t="shared" si="18"/>
        <v>判定外</v>
      </c>
      <c r="AC11" s="82" t="str">
        <f t="shared" si="19"/>
        <v>判定外</v>
      </c>
      <c r="AD11" s="84" t="s">
        <v>241</v>
      </c>
      <c r="AE11" s="51"/>
      <c r="AK11" s="37" t="s">
        <v>157</v>
      </c>
      <c r="AL11" s="37" t="s">
        <v>141</v>
      </c>
    </row>
    <row r="12" spans="2:38" ht="14.25" thickBot="1" x14ac:dyDescent="0.2">
      <c r="B12" s="48"/>
      <c r="C12" s="49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51"/>
      <c r="AK12" s="37" t="s">
        <v>158</v>
      </c>
      <c r="AL12" s="37" t="s">
        <v>83</v>
      </c>
    </row>
    <row r="13" spans="2:38" x14ac:dyDescent="0.15">
      <c r="B13" s="48"/>
      <c r="C13" s="49"/>
      <c r="D13" s="85"/>
      <c r="E13" s="85"/>
      <c r="F13" s="85"/>
      <c r="G13" s="85"/>
      <c r="H13" s="85"/>
      <c r="I13" s="289" t="s">
        <v>131</v>
      </c>
      <c r="J13" s="301"/>
      <c r="K13" s="301"/>
      <c r="L13" s="290"/>
      <c r="M13" s="290"/>
      <c r="N13" s="290"/>
      <c r="O13" s="290"/>
      <c r="P13" s="290"/>
      <c r="Q13" s="287" t="s">
        <v>132</v>
      </c>
      <c r="R13" s="289" t="s">
        <v>133</v>
      </c>
      <c r="S13" s="290"/>
      <c r="T13" s="290"/>
      <c r="U13" s="290"/>
      <c r="V13" s="291" t="s">
        <v>134</v>
      </c>
      <c r="W13" s="292"/>
      <c r="X13" s="295" t="s">
        <v>135</v>
      </c>
      <c r="Y13" s="299" t="s">
        <v>136</v>
      </c>
      <c r="Z13" s="300"/>
      <c r="AA13" s="302" t="s">
        <v>137</v>
      </c>
      <c r="AB13" s="299" t="s">
        <v>138</v>
      </c>
      <c r="AC13" s="300"/>
      <c r="AD13" s="297" t="s">
        <v>139</v>
      </c>
      <c r="AE13" s="51"/>
      <c r="AK13" s="37" t="s">
        <v>159</v>
      </c>
      <c r="AL13" s="37" t="s">
        <v>141</v>
      </c>
    </row>
    <row r="14" spans="2:38" x14ac:dyDescent="0.15">
      <c r="B14" s="48"/>
      <c r="C14" s="36" t="s">
        <v>27</v>
      </c>
      <c r="D14" s="52" t="str">
        <f>Q1</f>
        <v>R2</v>
      </c>
      <c r="E14" s="52" t="str">
        <f>R1</f>
        <v>R3</v>
      </c>
      <c r="F14" s="52" t="str">
        <f>S1</f>
        <v>R4</v>
      </c>
      <c r="G14" s="52" t="str">
        <f>T1</f>
        <v>R5</v>
      </c>
      <c r="H14" s="52" t="str">
        <f>U1</f>
        <v>R6</v>
      </c>
      <c r="I14" s="53" t="s">
        <v>142</v>
      </c>
      <c r="J14" s="54">
        <v>-0.03</v>
      </c>
      <c r="K14" s="54">
        <v>0.03</v>
      </c>
      <c r="L14" s="52" t="str">
        <f>Q1</f>
        <v>R2</v>
      </c>
      <c r="M14" s="52" t="str">
        <f>R1</f>
        <v>R3</v>
      </c>
      <c r="N14" s="52" t="str">
        <f>S1</f>
        <v>R4</v>
      </c>
      <c r="O14" s="52" t="str">
        <f>T1</f>
        <v>R5</v>
      </c>
      <c r="P14" s="52" t="str">
        <f>U1</f>
        <v>R6</v>
      </c>
      <c r="Q14" s="288"/>
      <c r="R14" s="55" t="s">
        <v>143</v>
      </c>
      <c r="S14" s="56" t="s">
        <v>144</v>
      </c>
      <c r="T14" s="56" t="s">
        <v>145</v>
      </c>
      <c r="U14" s="56" t="s">
        <v>146</v>
      </c>
      <c r="V14" s="293"/>
      <c r="W14" s="294"/>
      <c r="X14" s="296"/>
      <c r="Y14" s="57" t="s">
        <v>147</v>
      </c>
      <c r="Z14" s="58" t="s">
        <v>148</v>
      </c>
      <c r="AA14" s="303"/>
      <c r="AB14" s="59" t="s">
        <v>149</v>
      </c>
      <c r="AC14" s="60" t="s">
        <v>150</v>
      </c>
      <c r="AD14" s="298"/>
      <c r="AE14" s="51"/>
      <c r="AK14" s="37" t="s">
        <v>160</v>
      </c>
      <c r="AL14" s="37" t="s">
        <v>141</v>
      </c>
    </row>
    <row r="15" spans="2:38" x14ac:dyDescent="0.15">
      <c r="B15" s="48"/>
      <c r="C15" s="36" t="s">
        <v>100</v>
      </c>
      <c r="D15" s="86">
        <f>ROUND(D18/D19,2)</f>
        <v>1.86</v>
      </c>
      <c r="E15" s="86">
        <f>ROUND(E18/E19,2)</f>
        <v>1.86</v>
      </c>
      <c r="F15" s="86">
        <f>ROUND(F18/F19,2)</f>
        <v>1.76</v>
      </c>
      <c r="G15" s="86">
        <f>ROUND(G18/G19,2)</f>
        <v>1.57</v>
      </c>
      <c r="H15" s="86">
        <f>ROUND(H18/H19,2)</f>
        <v>1.81</v>
      </c>
      <c r="I15" s="87">
        <f t="shared" si="0"/>
        <v>1.7720000000000002</v>
      </c>
      <c r="J15" s="88">
        <f t="shared" si="1"/>
        <v>1.7188400000000001</v>
      </c>
      <c r="K15" s="88">
        <f t="shared" si="2"/>
        <v>1.8251600000000003</v>
      </c>
      <c r="L15" s="56" t="str">
        <f t="shared" si="3"/>
        <v>×</v>
      </c>
      <c r="M15" s="56" t="str">
        <f t="shared" si="4"/>
        <v>×</v>
      </c>
      <c r="N15" s="56" t="str">
        <f t="shared" si="5"/>
        <v>○</v>
      </c>
      <c r="O15" s="56" t="str">
        <f t="shared" si="6"/>
        <v>×</v>
      </c>
      <c r="P15" s="56" t="str">
        <f t="shared" si="7"/>
        <v>○</v>
      </c>
      <c r="Q15" s="65" t="str">
        <f t="shared" si="8"/>
        <v>―</v>
      </c>
      <c r="R15" s="55" t="str">
        <f t="shared" si="9"/>
        <v>－</v>
      </c>
      <c r="S15" s="56" t="str">
        <f t="shared" si="10"/>
        <v>↓</v>
      </c>
      <c r="T15" s="56" t="str">
        <f t="shared" si="11"/>
        <v>↓</v>
      </c>
      <c r="U15" s="56" t="str">
        <f t="shared" si="12"/>
        <v>↑</v>
      </c>
      <c r="V15" s="56" t="str">
        <f t="shared" si="13"/>
        <v>－↓↓↑</v>
      </c>
      <c r="W15" s="66" t="str" cm="1">
        <f t="array" ref="W15">INDEX($AL$2:$AL$82,MATCH(V15,$AK$2:$AK$82,0),0)</f>
        <v>最新年度のみ増加</v>
      </c>
      <c r="X15" s="67" t="str">
        <f t="shared" si="14"/>
        <v>↓</v>
      </c>
      <c r="Y15" s="68" t="str">
        <f t="shared" si="15"/>
        <v>判定外</v>
      </c>
      <c r="Z15" s="69" t="str">
        <f t="shared" si="16"/>
        <v>判定外</v>
      </c>
      <c r="AA15" s="70" t="str">
        <f t="shared" si="17"/>
        <v>↓</v>
      </c>
      <c r="AB15" s="68" t="str">
        <f t="shared" si="18"/>
        <v>判定外</v>
      </c>
      <c r="AC15" s="69" t="str">
        <f t="shared" si="19"/>
        <v>判定外</v>
      </c>
      <c r="AD15" s="72" t="s">
        <v>241</v>
      </c>
      <c r="AE15" s="51"/>
      <c r="AK15" s="37" t="s">
        <v>161</v>
      </c>
      <c r="AL15" s="37" t="s">
        <v>162</v>
      </c>
    </row>
    <row r="16" spans="2:38" x14ac:dyDescent="0.15">
      <c r="B16" s="48"/>
      <c r="C16" s="36" t="s">
        <v>58</v>
      </c>
      <c r="D16" s="86">
        <f t="shared" ref="D16:H17" si="20">ROUND(D20/D22,2)</f>
        <v>1.97</v>
      </c>
      <c r="E16" s="86">
        <f t="shared" si="20"/>
        <v>2.02</v>
      </c>
      <c r="F16" s="86">
        <f t="shared" si="20"/>
        <v>1.83</v>
      </c>
      <c r="G16" s="86">
        <f t="shared" si="20"/>
        <v>1.67</v>
      </c>
      <c r="H16" s="86">
        <f t="shared" si="20"/>
        <v>1.9</v>
      </c>
      <c r="I16" s="87">
        <f t="shared" si="0"/>
        <v>1.8780000000000001</v>
      </c>
      <c r="J16" s="88">
        <f t="shared" si="1"/>
        <v>1.8216600000000001</v>
      </c>
      <c r="K16" s="88">
        <f t="shared" si="2"/>
        <v>1.9343400000000002</v>
      </c>
      <c r="L16" s="56" t="str">
        <f t="shared" si="3"/>
        <v>×</v>
      </c>
      <c r="M16" s="56" t="str">
        <f t="shared" si="4"/>
        <v>×</v>
      </c>
      <c r="N16" s="56" t="str">
        <f t="shared" si="5"/>
        <v>○</v>
      </c>
      <c r="O16" s="56" t="str">
        <f t="shared" si="6"/>
        <v>×</v>
      </c>
      <c r="P16" s="56" t="str">
        <f t="shared" si="7"/>
        <v>○</v>
      </c>
      <c r="Q16" s="65" t="str">
        <f t="shared" si="8"/>
        <v>―</v>
      </c>
      <c r="R16" s="55" t="str">
        <f t="shared" si="9"/>
        <v>↑</v>
      </c>
      <c r="S16" s="56" t="str">
        <f t="shared" si="10"/>
        <v>↓</v>
      </c>
      <c r="T16" s="56" t="str">
        <f t="shared" si="11"/>
        <v>↓</v>
      </c>
      <c r="U16" s="56" t="str">
        <f t="shared" si="12"/>
        <v>↑</v>
      </c>
      <c r="V16" s="56" t="str">
        <f t="shared" si="13"/>
        <v>↑↓↓↑</v>
      </c>
      <c r="W16" s="66" t="str" cm="1">
        <f t="array" ref="W16">INDEX($AL$2:$AL$82,MATCH(V16,$AK$2:$AK$82,0),0)</f>
        <v>年度により増減</v>
      </c>
      <c r="X16" s="67" t="str">
        <f t="shared" si="14"/>
        <v>↓</v>
      </c>
      <c r="Y16" s="68" t="str">
        <f t="shared" si="15"/>
        <v>判定外</v>
      </c>
      <c r="Z16" s="69" t="str">
        <f t="shared" si="16"/>
        <v>判定外</v>
      </c>
      <c r="AA16" s="70" t="str">
        <f t="shared" si="17"/>
        <v>↓</v>
      </c>
      <c r="AB16" s="68" t="str">
        <f t="shared" si="18"/>
        <v>判定外</v>
      </c>
      <c r="AC16" s="69" t="str">
        <f t="shared" si="19"/>
        <v>判定外</v>
      </c>
      <c r="AD16" s="72" t="s">
        <v>141</v>
      </c>
      <c r="AE16" s="51"/>
      <c r="AK16" s="37" t="s">
        <v>163</v>
      </c>
      <c r="AL16" s="37" t="s">
        <v>162</v>
      </c>
    </row>
    <row r="17" spans="2:38" x14ac:dyDescent="0.15">
      <c r="B17" s="48"/>
      <c r="C17" s="36" t="s">
        <v>59</v>
      </c>
      <c r="D17" s="86">
        <f t="shared" si="20"/>
        <v>1.38</v>
      </c>
      <c r="E17" s="86">
        <f t="shared" si="20"/>
        <v>1.26</v>
      </c>
      <c r="F17" s="86">
        <f t="shared" si="20"/>
        <v>1.52</v>
      </c>
      <c r="G17" s="86">
        <f t="shared" si="20"/>
        <v>1.2</v>
      </c>
      <c r="H17" s="86">
        <f t="shared" si="20"/>
        <v>1.46</v>
      </c>
      <c r="I17" s="87">
        <f t="shared" si="0"/>
        <v>1.3640000000000001</v>
      </c>
      <c r="J17" s="88">
        <f t="shared" si="1"/>
        <v>1.32308</v>
      </c>
      <c r="K17" s="88">
        <f t="shared" si="2"/>
        <v>1.4049200000000002</v>
      </c>
      <c r="L17" s="56" t="str">
        <f t="shared" si="3"/>
        <v>○</v>
      </c>
      <c r="M17" s="56" t="str">
        <f t="shared" si="4"/>
        <v>×</v>
      </c>
      <c r="N17" s="56" t="str">
        <f t="shared" si="5"/>
        <v>×</v>
      </c>
      <c r="O17" s="56" t="str">
        <f t="shared" si="6"/>
        <v>×</v>
      </c>
      <c r="P17" s="56" t="str">
        <f t="shared" si="7"/>
        <v>×</v>
      </c>
      <c r="Q17" s="65" t="str">
        <f t="shared" si="8"/>
        <v>―</v>
      </c>
      <c r="R17" s="55" t="str">
        <f t="shared" si="9"/>
        <v>↓</v>
      </c>
      <c r="S17" s="56" t="str">
        <f t="shared" si="10"/>
        <v>↑</v>
      </c>
      <c r="T17" s="56" t="str">
        <f t="shared" si="11"/>
        <v>↓</v>
      </c>
      <c r="U17" s="56" t="str">
        <f t="shared" si="12"/>
        <v>↑</v>
      </c>
      <c r="V17" s="56" t="str">
        <f t="shared" si="13"/>
        <v>↓↑↓↑</v>
      </c>
      <c r="W17" s="66" t="str" cm="1">
        <f t="array" ref="W17">INDEX($AL$2:$AL$82,MATCH(V17,$AK$2:$AK$82,0),0)</f>
        <v>隔年で増減</v>
      </c>
      <c r="X17" s="67" t="str">
        <f t="shared" si="14"/>
        <v>↑</v>
      </c>
      <c r="Y17" s="68" t="str">
        <f t="shared" si="15"/>
        <v>判定外</v>
      </c>
      <c r="Z17" s="69" t="str">
        <f t="shared" si="16"/>
        <v>判定外</v>
      </c>
      <c r="AA17" s="70" t="str">
        <f t="shared" si="17"/>
        <v>↓</v>
      </c>
      <c r="AB17" s="68" t="str">
        <f t="shared" si="18"/>
        <v>判定外</v>
      </c>
      <c r="AC17" s="69" t="str">
        <f t="shared" si="19"/>
        <v>判定外</v>
      </c>
      <c r="AD17" s="72" t="s">
        <v>83</v>
      </c>
      <c r="AE17" s="51"/>
      <c r="AK17" s="37" t="s">
        <v>164</v>
      </c>
      <c r="AL17" s="37" t="s">
        <v>141</v>
      </c>
    </row>
    <row r="18" spans="2:38" x14ac:dyDescent="0.15">
      <c r="B18" s="48"/>
      <c r="C18" s="73" t="s">
        <v>60</v>
      </c>
      <c r="D18" s="74">
        <f>SUM(D20:D21)</f>
        <v>1099</v>
      </c>
      <c r="E18" s="74">
        <f>SUM(E20:E21)</f>
        <v>1078</v>
      </c>
      <c r="F18" s="74">
        <f>SUM(F20:F21)</f>
        <v>987</v>
      </c>
      <c r="G18" s="74">
        <f>SUM(G20:G21)</f>
        <v>891</v>
      </c>
      <c r="H18" s="74">
        <f>SUM(H20:H21)</f>
        <v>1025</v>
      </c>
      <c r="I18" s="89"/>
      <c r="J18" s="90"/>
      <c r="K18" s="90"/>
      <c r="L18" s="91"/>
      <c r="M18" s="91"/>
      <c r="N18" s="91"/>
      <c r="O18" s="91"/>
      <c r="P18" s="91"/>
      <c r="Q18" s="92"/>
      <c r="R18" s="93"/>
      <c r="S18" s="91"/>
      <c r="T18" s="91"/>
      <c r="U18" s="91"/>
      <c r="V18" s="91"/>
      <c r="W18" s="94"/>
      <c r="X18" s="95"/>
      <c r="Y18" s="96"/>
      <c r="Z18" s="97"/>
      <c r="AA18" s="98"/>
      <c r="AB18" s="96"/>
      <c r="AC18" s="97"/>
      <c r="AD18" s="71"/>
      <c r="AE18" s="51"/>
      <c r="AK18" s="37" t="s">
        <v>165</v>
      </c>
      <c r="AL18" s="37" t="s">
        <v>162</v>
      </c>
    </row>
    <row r="19" spans="2:38" x14ac:dyDescent="0.15">
      <c r="B19" s="48"/>
      <c r="C19" s="73" t="s">
        <v>99</v>
      </c>
      <c r="D19" s="74">
        <f>SUM(D22:D23)</f>
        <v>592</v>
      </c>
      <c r="E19" s="74">
        <f>SUM(E22:E23)</f>
        <v>579</v>
      </c>
      <c r="F19" s="74">
        <f>SUM(F22:F23)</f>
        <v>560</v>
      </c>
      <c r="G19" s="74">
        <f>SUM(G22:G23)</f>
        <v>567</v>
      </c>
      <c r="H19" s="74">
        <f>SUM(H22:H23)</f>
        <v>566</v>
      </c>
      <c r="I19" s="63">
        <f t="shared" si="0"/>
        <v>572.79999999999995</v>
      </c>
      <c r="J19" s="64">
        <f t="shared" si="1"/>
        <v>555.61599999999999</v>
      </c>
      <c r="K19" s="64">
        <f t="shared" si="2"/>
        <v>589.98399999999992</v>
      </c>
      <c r="L19" s="56" t="str">
        <f t="shared" si="3"/>
        <v>×</v>
      </c>
      <c r="M19" s="56" t="str">
        <f t="shared" si="4"/>
        <v>○</v>
      </c>
      <c r="N19" s="56" t="str">
        <f t="shared" si="5"/>
        <v>○</v>
      </c>
      <c r="O19" s="56" t="str">
        <f t="shared" si="6"/>
        <v>○</v>
      </c>
      <c r="P19" s="56" t="str">
        <f t="shared" si="7"/>
        <v>○</v>
      </c>
      <c r="Q19" s="65" t="str">
        <f t="shared" si="8"/>
        <v>―</v>
      </c>
      <c r="R19" s="55" t="str">
        <f t="shared" si="9"/>
        <v>↓</v>
      </c>
      <c r="S19" s="56" t="str">
        <f t="shared" si="10"/>
        <v>↓</v>
      </c>
      <c r="T19" s="56" t="str">
        <f t="shared" si="11"/>
        <v>↑</v>
      </c>
      <c r="U19" s="56" t="str">
        <f t="shared" si="12"/>
        <v>↓</v>
      </c>
      <c r="V19" s="56" t="str">
        <f t="shared" si="13"/>
        <v>↓↓↑↓</v>
      </c>
      <c r="W19" s="66" t="str" cm="1">
        <f t="array" ref="W19">INDEX($AL$2:$AL$82,MATCH(V19,$AK$2:$AK$82,0),0)</f>
        <v>年度により増減</v>
      </c>
      <c r="X19" s="67" t="str">
        <f t="shared" si="14"/>
        <v>↓</v>
      </c>
      <c r="Y19" s="68" t="str">
        <f t="shared" si="15"/>
        <v>判定外</v>
      </c>
      <c r="Z19" s="69" t="str">
        <f t="shared" si="16"/>
        <v>判定外</v>
      </c>
      <c r="AA19" s="70" t="str">
        <f t="shared" si="17"/>
        <v>↓</v>
      </c>
      <c r="AB19" s="68" t="str">
        <f t="shared" si="18"/>
        <v>減少傾向</v>
      </c>
      <c r="AC19" s="69" t="str">
        <f t="shared" si="19"/>
        <v>判定外</v>
      </c>
      <c r="AD19" s="71"/>
      <c r="AE19" s="51"/>
      <c r="AK19" s="37" t="s">
        <v>166</v>
      </c>
      <c r="AL19" s="37" t="s">
        <v>162</v>
      </c>
    </row>
    <row r="20" spans="2:38" x14ac:dyDescent="0.15">
      <c r="B20" s="48"/>
      <c r="C20" s="36" t="s">
        <v>72</v>
      </c>
      <c r="D20" s="62">
        <f>D7</f>
        <v>940</v>
      </c>
      <c r="E20" s="62">
        <f t="shared" ref="E20:H20" si="21">E7</f>
        <v>928</v>
      </c>
      <c r="F20" s="62">
        <f t="shared" si="21"/>
        <v>814</v>
      </c>
      <c r="G20" s="62">
        <f t="shared" si="21"/>
        <v>748</v>
      </c>
      <c r="H20" s="62">
        <f t="shared" si="21"/>
        <v>854</v>
      </c>
      <c r="I20" s="89"/>
      <c r="J20" s="90"/>
      <c r="K20" s="90"/>
      <c r="L20" s="91"/>
      <c r="M20" s="91"/>
      <c r="N20" s="91"/>
      <c r="O20" s="91"/>
      <c r="P20" s="91"/>
      <c r="Q20" s="92"/>
      <c r="R20" s="93"/>
      <c r="S20" s="91"/>
      <c r="T20" s="91"/>
      <c r="U20" s="91"/>
      <c r="V20" s="91"/>
      <c r="W20" s="94"/>
      <c r="X20" s="95"/>
      <c r="Y20" s="96"/>
      <c r="Z20" s="97"/>
      <c r="AA20" s="98"/>
      <c r="AB20" s="96"/>
      <c r="AC20" s="97"/>
      <c r="AD20" s="71"/>
      <c r="AE20" s="51"/>
      <c r="AK20" s="37" t="s">
        <v>167</v>
      </c>
      <c r="AL20" s="37" t="s">
        <v>125</v>
      </c>
    </row>
    <row r="21" spans="2:38" x14ac:dyDescent="0.15">
      <c r="B21" s="48"/>
      <c r="C21" s="36" t="s">
        <v>73</v>
      </c>
      <c r="D21" s="62">
        <f>D8</f>
        <v>159</v>
      </c>
      <c r="E21" s="62">
        <f t="shared" ref="E21:H21" si="22">E8</f>
        <v>150</v>
      </c>
      <c r="F21" s="62">
        <f t="shared" si="22"/>
        <v>173</v>
      </c>
      <c r="G21" s="62">
        <f t="shared" si="22"/>
        <v>143</v>
      </c>
      <c r="H21" s="62">
        <f t="shared" si="22"/>
        <v>171</v>
      </c>
      <c r="I21" s="89"/>
      <c r="J21" s="90"/>
      <c r="K21" s="90"/>
      <c r="L21" s="91"/>
      <c r="M21" s="91"/>
      <c r="N21" s="91"/>
      <c r="O21" s="91"/>
      <c r="P21" s="91"/>
      <c r="Q21" s="92"/>
      <c r="R21" s="93"/>
      <c r="S21" s="91"/>
      <c r="T21" s="91"/>
      <c r="U21" s="91"/>
      <c r="V21" s="91"/>
      <c r="W21" s="94"/>
      <c r="X21" s="95"/>
      <c r="Y21" s="96"/>
      <c r="Z21" s="97"/>
      <c r="AA21" s="98"/>
      <c r="AB21" s="96"/>
      <c r="AC21" s="97"/>
      <c r="AD21" s="71"/>
      <c r="AE21" s="51"/>
      <c r="AK21" s="37" t="s">
        <v>168</v>
      </c>
      <c r="AL21" s="37" t="s">
        <v>128</v>
      </c>
    </row>
    <row r="22" spans="2:38" x14ac:dyDescent="0.15">
      <c r="B22" s="48"/>
      <c r="C22" s="61" t="s">
        <v>70</v>
      </c>
      <c r="D22" s="99">
        <f>SUMIF('20.教員数【大学概要】'!A:A,D14,'20.教員数【大学概要】'!AB:AB)</f>
        <v>477</v>
      </c>
      <c r="E22" s="99">
        <f>SUMIF('20.教員数【大学概要】'!A:A,E14,'20.教員数【大学概要】'!AB:AB)</f>
        <v>460</v>
      </c>
      <c r="F22" s="99">
        <f>SUMIF('20.教員数【大学概要】'!A:A,F14,'20.教員数【大学概要】'!AB:AB)</f>
        <v>446</v>
      </c>
      <c r="G22" s="99">
        <f>SUMIF('20.教員数【大学概要】'!A:A,G14,'20.教員数【大学概要】'!AB:AB)</f>
        <v>448</v>
      </c>
      <c r="H22" s="99">
        <f>SUMIF('20.教員数【大学概要】'!A:A,H14,'20.教員数【大学概要】'!AB:AB)</f>
        <v>449</v>
      </c>
      <c r="I22" s="63">
        <f t="shared" si="0"/>
        <v>456</v>
      </c>
      <c r="J22" s="64">
        <f t="shared" si="1"/>
        <v>442.32</v>
      </c>
      <c r="K22" s="64">
        <f t="shared" si="2"/>
        <v>469.68</v>
      </c>
      <c r="L22" s="56" t="str">
        <f t="shared" si="3"/>
        <v>×</v>
      </c>
      <c r="M22" s="56" t="str">
        <f t="shared" si="4"/>
        <v>○</v>
      </c>
      <c r="N22" s="56" t="str">
        <f t="shared" si="5"/>
        <v>○</v>
      </c>
      <c r="O22" s="56" t="str">
        <f t="shared" si="6"/>
        <v>○</v>
      </c>
      <c r="P22" s="56" t="str">
        <f t="shared" si="7"/>
        <v>○</v>
      </c>
      <c r="Q22" s="65" t="str">
        <f t="shared" si="8"/>
        <v>―</v>
      </c>
      <c r="R22" s="55" t="str">
        <f t="shared" si="9"/>
        <v>↓</v>
      </c>
      <c r="S22" s="56" t="str">
        <f t="shared" si="10"/>
        <v>↓</v>
      </c>
      <c r="T22" s="56" t="str">
        <f t="shared" si="11"/>
        <v>↑</v>
      </c>
      <c r="U22" s="56" t="str">
        <f t="shared" si="12"/>
        <v>↑</v>
      </c>
      <c r="V22" s="56" t="str">
        <f t="shared" si="13"/>
        <v>↓↓↑↑</v>
      </c>
      <c r="W22" s="66" t="str" cm="1">
        <f t="array" ref="W22">INDEX($AL$2:$AL$82,MATCH(V22,$AK$2:$AK$82,0),0)</f>
        <v>年度により増減</v>
      </c>
      <c r="X22" s="67" t="str">
        <f t="shared" si="14"/>
        <v>↓</v>
      </c>
      <c r="Y22" s="68" t="str">
        <f t="shared" si="15"/>
        <v>判定外</v>
      </c>
      <c r="Z22" s="69" t="str">
        <f t="shared" si="16"/>
        <v>判定外</v>
      </c>
      <c r="AA22" s="70" t="str">
        <f t="shared" si="17"/>
        <v>↓</v>
      </c>
      <c r="AB22" s="68" t="str">
        <f t="shared" si="18"/>
        <v>判定外</v>
      </c>
      <c r="AC22" s="69" t="str">
        <f t="shared" si="19"/>
        <v>判定外</v>
      </c>
      <c r="AD22" s="71"/>
      <c r="AE22" s="51"/>
      <c r="AK22" s="37" t="s">
        <v>169</v>
      </c>
      <c r="AL22" s="37" t="s">
        <v>125</v>
      </c>
    </row>
    <row r="23" spans="2:38" ht="14.25" thickBot="1" x14ac:dyDescent="0.2">
      <c r="B23" s="48"/>
      <c r="C23" s="61" t="s">
        <v>71</v>
      </c>
      <c r="D23" s="99">
        <f>SUMIF('20.教員数【大学概要】'!A:A,D14,'20.教員数【大学概要】'!AC:AC)</f>
        <v>115</v>
      </c>
      <c r="E23" s="99">
        <f>SUMIF('20.教員数【大学概要】'!A:A,E14,'20.教員数【大学概要】'!AC:AC)</f>
        <v>119</v>
      </c>
      <c r="F23" s="99">
        <f>SUMIF('20.教員数【大学概要】'!A:A,F14,'20.教員数【大学概要】'!AC:AC)</f>
        <v>114</v>
      </c>
      <c r="G23" s="99">
        <f>SUMIF('20.教員数【大学概要】'!A:A,G14,'20.教員数【大学概要】'!AC:AC)</f>
        <v>119</v>
      </c>
      <c r="H23" s="99">
        <f>SUMIF('20.教員数【大学概要】'!A:A,H14,'20.教員数【大学概要】'!AC:AC)</f>
        <v>117</v>
      </c>
      <c r="I23" s="75">
        <f t="shared" si="0"/>
        <v>116.8</v>
      </c>
      <c r="J23" s="76">
        <f t="shared" si="1"/>
        <v>113.29599999999999</v>
      </c>
      <c r="K23" s="76">
        <f t="shared" si="2"/>
        <v>120.304</v>
      </c>
      <c r="L23" s="41" t="str">
        <f t="shared" si="3"/>
        <v>○</v>
      </c>
      <c r="M23" s="41" t="str">
        <f t="shared" si="4"/>
        <v>○</v>
      </c>
      <c r="N23" s="41" t="str">
        <f t="shared" si="5"/>
        <v>○</v>
      </c>
      <c r="O23" s="41" t="str">
        <f t="shared" si="6"/>
        <v>○</v>
      </c>
      <c r="P23" s="41" t="str">
        <f t="shared" si="7"/>
        <v>○</v>
      </c>
      <c r="Q23" s="77" t="str">
        <f t="shared" si="8"/>
        <v>同程度</v>
      </c>
      <c r="R23" s="78" t="str">
        <f t="shared" si="9"/>
        <v>↑</v>
      </c>
      <c r="S23" s="41" t="str">
        <f t="shared" si="10"/>
        <v>↓</v>
      </c>
      <c r="T23" s="41" t="str">
        <f t="shared" si="11"/>
        <v>↑</v>
      </c>
      <c r="U23" s="41" t="str">
        <f t="shared" si="12"/>
        <v>↓</v>
      </c>
      <c r="V23" s="41" t="str">
        <f t="shared" si="13"/>
        <v>↑↓↑↓</v>
      </c>
      <c r="W23" s="79" t="str" cm="1">
        <f t="array" ref="W23">INDEX($AL$2:$AL$82,MATCH(V23,$AK$2:$AK$82,0),0)</f>
        <v>隔年で増減</v>
      </c>
      <c r="X23" s="80" t="str">
        <f t="shared" si="14"/>
        <v>↓</v>
      </c>
      <c r="Y23" s="81" t="str">
        <f t="shared" si="15"/>
        <v>判定外</v>
      </c>
      <c r="Z23" s="82" t="str">
        <f t="shared" si="16"/>
        <v>判定外</v>
      </c>
      <c r="AA23" s="83" t="str">
        <f t="shared" si="17"/>
        <v>－</v>
      </c>
      <c r="AB23" s="81" t="str">
        <f t="shared" si="18"/>
        <v>判定外</v>
      </c>
      <c r="AC23" s="82" t="str">
        <f t="shared" si="19"/>
        <v>判定外</v>
      </c>
      <c r="AD23" s="100"/>
      <c r="AE23" s="51"/>
      <c r="AK23" s="37" t="s">
        <v>170</v>
      </c>
      <c r="AL23" s="37" t="s">
        <v>141</v>
      </c>
    </row>
    <row r="24" spans="2:38" ht="14.25" thickBot="1" x14ac:dyDescent="0.2">
      <c r="B24" s="101"/>
      <c r="C24" s="102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4"/>
      <c r="AK24" s="37" t="s">
        <v>171</v>
      </c>
      <c r="AL24" s="37" t="s">
        <v>172</v>
      </c>
    </row>
    <row r="25" spans="2:38" ht="14.25" thickBot="1" x14ac:dyDescent="0.2"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K25" s="37" t="s">
        <v>173</v>
      </c>
      <c r="AL25" s="37" t="s">
        <v>141</v>
      </c>
    </row>
    <row r="26" spans="2:38" ht="14.25" thickBot="1" x14ac:dyDescent="0.2">
      <c r="B26" s="105" t="s">
        <v>236</v>
      </c>
      <c r="C26" s="106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8"/>
      <c r="AK26" s="37" t="s">
        <v>174</v>
      </c>
      <c r="AL26" s="37" t="s">
        <v>125</v>
      </c>
    </row>
    <row r="27" spans="2:38" x14ac:dyDescent="0.15">
      <c r="B27" s="109" t="s">
        <v>30</v>
      </c>
      <c r="C27" s="110"/>
      <c r="D27" s="111"/>
      <c r="E27" s="111"/>
      <c r="F27" s="111"/>
      <c r="G27" s="111"/>
      <c r="H27" s="111"/>
      <c r="I27" s="289" t="s">
        <v>131</v>
      </c>
      <c r="J27" s="301"/>
      <c r="K27" s="301"/>
      <c r="L27" s="290"/>
      <c r="M27" s="290"/>
      <c r="N27" s="290"/>
      <c r="O27" s="290"/>
      <c r="P27" s="290"/>
      <c r="Q27" s="287" t="s">
        <v>132</v>
      </c>
      <c r="R27" s="289" t="s">
        <v>133</v>
      </c>
      <c r="S27" s="290"/>
      <c r="T27" s="290"/>
      <c r="U27" s="290"/>
      <c r="V27" s="291" t="s">
        <v>134</v>
      </c>
      <c r="W27" s="292"/>
      <c r="X27" s="295" t="s">
        <v>135</v>
      </c>
      <c r="Y27" s="299" t="s">
        <v>136</v>
      </c>
      <c r="Z27" s="300"/>
      <c r="AA27" s="302" t="s">
        <v>137</v>
      </c>
      <c r="AB27" s="299" t="s">
        <v>138</v>
      </c>
      <c r="AC27" s="300"/>
      <c r="AD27" s="297" t="s">
        <v>139</v>
      </c>
      <c r="AE27" s="112"/>
      <c r="AK27" s="37" t="s">
        <v>175</v>
      </c>
      <c r="AL27" s="37" t="s">
        <v>141</v>
      </c>
    </row>
    <row r="28" spans="2:38" s="115" customFormat="1" x14ac:dyDescent="0.15">
      <c r="B28" s="113"/>
      <c r="C28" s="61" t="s">
        <v>24</v>
      </c>
      <c r="D28" s="52" t="str">
        <f>Q1</f>
        <v>R2</v>
      </c>
      <c r="E28" s="52" t="str">
        <f>R1</f>
        <v>R3</v>
      </c>
      <c r="F28" s="52" t="str">
        <f>S1</f>
        <v>R4</v>
      </c>
      <c r="G28" s="52" t="str">
        <f>T1</f>
        <v>R5</v>
      </c>
      <c r="H28" s="52" t="str">
        <f>U1</f>
        <v>R6</v>
      </c>
      <c r="I28" s="53" t="s">
        <v>142</v>
      </c>
      <c r="J28" s="54">
        <v>-0.03</v>
      </c>
      <c r="K28" s="54">
        <v>0.03</v>
      </c>
      <c r="L28" s="52" t="str">
        <f>Q1</f>
        <v>R2</v>
      </c>
      <c r="M28" s="52" t="str">
        <f>R1</f>
        <v>R3</v>
      </c>
      <c r="N28" s="52" t="str">
        <f>S1</f>
        <v>R4</v>
      </c>
      <c r="O28" s="52" t="str">
        <f>T1</f>
        <v>R5</v>
      </c>
      <c r="P28" s="52" t="str">
        <f>U1</f>
        <v>R6</v>
      </c>
      <c r="Q28" s="288"/>
      <c r="R28" s="55" t="s">
        <v>143</v>
      </c>
      <c r="S28" s="56" t="s">
        <v>144</v>
      </c>
      <c r="T28" s="56" t="s">
        <v>145</v>
      </c>
      <c r="U28" s="56" t="s">
        <v>146</v>
      </c>
      <c r="V28" s="293"/>
      <c r="W28" s="294"/>
      <c r="X28" s="296"/>
      <c r="Y28" s="57" t="s">
        <v>147</v>
      </c>
      <c r="Z28" s="58" t="s">
        <v>148</v>
      </c>
      <c r="AA28" s="303"/>
      <c r="AB28" s="59" t="s">
        <v>149</v>
      </c>
      <c r="AC28" s="60" t="s">
        <v>150</v>
      </c>
      <c r="AD28" s="298"/>
      <c r="AE28" s="114"/>
      <c r="AF28" s="31"/>
      <c r="AG28" s="31"/>
      <c r="AH28" s="31"/>
      <c r="AI28" s="31"/>
      <c r="AJ28" s="31"/>
      <c r="AK28" s="37" t="s">
        <v>176</v>
      </c>
      <c r="AL28" s="37" t="s">
        <v>123</v>
      </c>
    </row>
    <row r="29" spans="2:38" x14ac:dyDescent="0.15">
      <c r="B29" s="109"/>
      <c r="C29" s="61" t="s">
        <v>55</v>
      </c>
      <c r="D29" s="116">
        <f>SUM(D49,D69)</f>
        <v>123</v>
      </c>
      <c r="E29" s="116">
        <f t="shared" ref="E29:H29" si="23">SUM(E49,E69)</f>
        <v>105</v>
      </c>
      <c r="F29" s="116">
        <f t="shared" si="23"/>
        <v>112</v>
      </c>
      <c r="G29" s="116">
        <f t="shared" si="23"/>
        <v>93</v>
      </c>
      <c r="H29" s="116">
        <f t="shared" si="23"/>
        <v>85</v>
      </c>
      <c r="I29" s="63">
        <f>AVERAGE(D29:H29)</f>
        <v>103.6</v>
      </c>
      <c r="J29" s="64">
        <f>I29*0.97</f>
        <v>100.49199999999999</v>
      </c>
      <c r="K29" s="64">
        <f>I29*1.03</f>
        <v>106.708</v>
      </c>
      <c r="L29" s="56" t="str">
        <f>IF(AND(D29&gt;I29*0.97,D29&lt;I29*1.03),"○","×")</f>
        <v>×</v>
      </c>
      <c r="M29" s="56" t="str">
        <f>IF(AND(E29&gt;I29*0.97,E29&lt;I29*1.03),"○","×")</f>
        <v>○</v>
      </c>
      <c r="N29" s="56" t="str">
        <f>IF(AND(F29&gt;I29*0.97,F29&lt;I29*1.03),"○","×")</f>
        <v>×</v>
      </c>
      <c r="O29" s="56" t="str">
        <f>IF(AND(G29&gt;I29*0.97,G29&lt;I29*1.03),"○","×")</f>
        <v>×</v>
      </c>
      <c r="P29" s="56" t="str">
        <f>IF(AND(H29&gt;I29*0.97,H29&lt;I29*1.03),"○","×")</f>
        <v>×</v>
      </c>
      <c r="Q29" s="65" t="str">
        <f>IF(COUNTIF(L29:P29,"○")=5,"同程度","―")</f>
        <v>―</v>
      </c>
      <c r="R29" s="55" t="str">
        <f t="shared" ref="R29:U33" si="24">IF(E29-D29&gt;0,"↑",IF(E29-D29&lt;0,"↓","－"))</f>
        <v>↓</v>
      </c>
      <c r="S29" s="56" t="str">
        <f t="shared" si="24"/>
        <v>↑</v>
      </c>
      <c r="T29" s="56" t="str">
        <f t="shared" si="24"/>
        <v>↓</v>
      </c>
      <c r="U29" s="56" t="str">
        <f t="shared" si="24"/>
        <v>↓</v>
      </c>
      <c r="V29" s="56" t="str">
        <f>R29&amp;S29&amp;T29&amp;U29</f>
        <v>↓↑↓↓</v>
      </c>
      <c r="W29" s="66" t="str" cm="1">
        <f t="array" ref="W29">INDEX($AL$2:$AL$82,MATCH(V29,$AK$2:$AK$82,0),0)</f>
        <v>年度により増減</v>
      </c>
      <c r="X29" s="67" t="str">
        <f>IF(F29-D29&gt;0,"↑",IF(F29-D29&lt;0,"↓","－"))</f>
        <v>↓</v>
      </c>
      <c r="Y29" s="68" t="str">
        <f>IF(V29="↓↑↓↓",IF(X29="↓","減少傾向","×"),"判定外")</f>
        <v>減少傾向</v>
      </c>
      <c r="Z29" s="69" t="str">
        <f>IF(V29="↑↓↑↑",IF(X29="↑","増加傾向","×"),"判定外")</f>
        <v>判定外</v>
      </c>
      <c r="AA29" s="70" t="str">
        <f>IF(G29-E29&gt;0,"↑",IF(G29-E29&lt;0,"↓","－"))</f>
        <v>↓</v>
      </c>
      <c r="AB29" s="68" t="str">
        <f>IF(V29="↓↓↑↓",IF(AA29="↓","減少傾向","×"),"判定外")</f>
        <v>判定外</v>
      </c>
      <c r="AC29" s="69" t="str">
        <f>IF(V29="↑↑↓↑",IF(AA29="↑","増加傾向","×"),"判定外")</f>
        <v>判定外</v>
      </c>
      <c r="AD29" s="71"/>
      <c r="AE29" s="112"/>
      <c r="AK29" s="37" t="s">
        <v>177</v>
      </c>
      <c r="AL29" s="37" t="s">
        <v>125</v>
      </c>
    </row>
    <row r="30" spans="2:38" x14ac:dyDescent="0.15">
      <c r="B30" s="109"/>
      <c r="C30" s="61" t="s">
        <v>56</v>
      </c>
      <c r="D30" s="116">
        <f>SUM(D50,D70)</f>
        <v>63</v>
      </c>
      <c r="E30" s="116">
        <f t="shared" ref="E30:H30" si="25">SUM(E50,E70)</f>
        <v>56</v>
      </c>
      <c r="F30" s="116">
        <f t="shared" si="25"/>
        <v>65</v>
      </c>
      <c r="G30" s="116">
        <f t="shared" si="25"/>
        <v>61</v>
      </c>
      <c r="H30" s="116">
        <f t="shared" si="25"/>
        <v>60</v>
      </c>
      <c r="I30" s="63">
        <f>AVERAGE(D30:H30)</f>
        <v>61</v>
      </c>
      <c r="J30" s="64">
        <f>I30*0.97</f>
        <v>59.17</v>
      </c>
      <c r="K30" s="64">
        <f>I30*1.03</f>
        <v>62.83</v>
      </c>
      <c r="L30" s="56" t="str">
        <f>IF(AND(D30&gt;I30*0.97,D30&lt;I30*1.03),"○","×")</f>
        <v>×</v>
      </c>
      <c r="M30" s="56" t="str">
        <f>IF(AND(E30&gt;I30*0.97,E30&lt;I30*1.03),"○","×")</f>
        <v>×</v>
      </c>
      <c r="N30" s="56" t="str">
        <f>IF(AND(F30&gt;I30*0.97,F30&lt;I30*1.03),"○","×")</f>
        <v>×</v>
      </c>
      <c r="O30" s="56" t="str">
        <f>IF(AND(G30&gt;I30*0.97,G30&lt;I30*1.03),"○","×")</f>
        <v>○</v>
      </c>
      <c r="P30" s="56" t="str">
        <f>IF(AND(H30&gt;I30*0.97,H30&lt;I30*1.03),"○","×")</f>
        <v>○</v>
      </c>
      <c r="Q30" s="65" t="str">
        <f>IF(COUNTIF(L30:P30,"○")=5,"同程度","―")</f>
        <v>―</v>
      </c>
      <c r="R30" s="55" t="str">
        <f t="shared" si="24"/>
        <v>↓</v>
      </c>
      <c r="S30" s="56" t="str">
        <f t="shared" si="24"/>
        <v>↑</v>
      </c>
      <c r="T30" s="56" t="str">
        <f t="shared" si="24"/>
        <v>↓</v>
      </c>
      <c r="U30" s="56" t="str">
        <f t="shared" si="24"/>
        <v>↓</v>
      </c>
      <c r="V30" s="56" t="str">
        <f>R30&amp;S30&amp;T30&amp;U30</f>
        <v>↓↑↓↓</v>
      </c>
      <c r="W30" s="66" t="str" cm="1">
        <f t="array" ref="W30">INDEX($AL$2:$AL$82,MATCH(V30,$AK$2:$AK$82,0),0)</f>
        <v>年度により増減</v>
      </c>
      <c r="X30" s="67" t="str">
        <f>IF(F30-D30&gt;0,"↑",IF(F30-D30&lt;0,"↓","－"))</f>
        <v>↑</v>
      </c>
      <c r="Y30" s="68" t="str">
        <f>IF(V30="↓↑↓↓",IF(X30="↓","減少傾向","×"),"判定外")</f>
        <v>×</v>
      </c>
      <c r="Z30" s="69" t="str">
        <f>IF(V30="↑↓↑↑",IF(X30="↑","増加傾向","×"),"判定外")</f>
        <v>判定外</v>
      </c>
      <c r="AA30" s="70" t="str">
        <f>IF(G30-E30&gt;0,"↑",IF(G30-E30&lt;0,"↓","－"))</f>
        <v>↑</v>
      </c>
      <c r="AB30" s="68" t="str">
        <f>IF(V30="↓↓↑↓",IF(AA30="↓","減少傾向","×"),"判定外")</f>
        <v>判定外</v>
      </c>
      <c r="AC30" s="69" t="str">
        <f>IF(V30="↑↑↓↑",IF(AA30="↑","増加傾向","×"),"判定外")</f>
        <v>判定外</v>
      </c>
      <c r="AD30" s="71"/>
      <c r="AE30" s="112"/>
      <c r="AK30" s="37" t="s">
        <v>178</v>
      </c>
      <c r="AL30" s="37" t="s">
        <v>141</v>
      </c>
    </row>
    <row r="31" spans="2:38" x14ac:dyDescent="0.15">
      <c r="B31" s="109"/>
      <c r="C31" s="61" t="s">
        <v>259</v>
      </c>
      <c r="D31" s="116">
        <f>SUM(D51,D71)</f>
        <v>65</v>
      </c>
      <c r="E31" s="116">
        <f t="shared" ref="E31:H31" si="26">SUM(E51,E71)</f>
        <v>54</v>
      </c>
      <c r="F31" s="116">
        <f t="shared" si="26"/>
        <v>62</v>
      </c>
      <c r="G31" s="116">
        <f t="shared" si="26"/>
        <v>55</v>
      </c>
      <c r="H31" s="116">
        <f t="shared" si="26"/>
        <v>41</v>
      </c>
      <c r="I31" s="63">
        <f>AVERAGE(D31:H31)</f>
        <v>55.4</v>
      </c>
      <c r="J31" s="64">
        <f>I31*0.97</f>
        <v>53.738</v>
      </c>
      <c r="K31" s="64">
        <f>I31*1.03</f>
        <v>57.061999999999998</v>
      </c>
      <c r="L31" s="56" t="str">
        <f>IF(AND(D31&gt;I31*0.97,D31&lt;I31*1.03),"○","×")</f>
        <v>×</v>
      </c>
      <c r="M31" s="56" t="str">
        <f>IF(AND(E31&gt;I31*0.97,E31&lt;I31*1.03),"○","×")</f>
        <v>○</v>
      </c>
      <c r="N31" s="56" t="str">
        <f>IF(AND(F31&gt;I31*0.97,F31&lt;I31*1.03),"○","×")</f>
        <v>×</v>
      </c>
      <c r="O31" s="56" t="str">
        <f>IF(AND(G31&gt;I31*0.97,G31&lt;I31*1.03),"○","×")</f>
        <v>○</v>
      </c>
      <c r="P31" s="56" t="str">
        <f>IF(AND(H31&gt;I31*0.97,H31&lt;I31*1.03),"○","×")</f>
        <v>×</v>
      </c>
      <c r="Q31" s="65" t="str">
        <f>IF(COUNTIF(L31:P31,"○")=5,"同程度","―")</f>
        <v>―</v>
      </c>
      <c r="R31" s="55" t="str">
        <f t="shared" si="24"/>
        <v>↓</v>
      </c>
      <c r="S31" s="56" t="str">
        <f t="shared" si="24"/>
        <v>↑</v>
      </c>
      <c r="T31" s="56" t="str">
        <f t="shared" si="24"/>
        <v>↓</v>
      </c>
      <c r="U31" s="56" t="str">
        <f t="shared" si="24"/>
        <v>↓</v>
      </c>
      <c r="V31" s="56" t="str">
        <f>R31&amp;S31&amp;T31&amp;U31</f>
        <v>↓↑↓↓</v>
      </c>
      <c r="W31" s="66" t="str" cm="1">
        <f t="array" ref="W31">INDEX($AL$2:$AL$82,MATCH(V31,$AK$2:$AK$82,0),0)</f>
        <v>年度により増減</v>
      </c>
      <c r="X31" s="67" t="str">
        <f>IF(F31-D31&gt;0,"↑",IF(F31-D31&lt;0,"↓","－"))</f>
        <v>↓</v>
      </c>
      <c r="Y31" s="68" t="str">
        <f>IF(V31="↓↑↓↓",IF(X31="↓","減少傾向","×"),"判定外")</f>
        <v>減少傾向</v>
      </c>
      <c r="Z31" s="69" t="str">
        <f>IF(V31="↑↓↑↑",IF(X31="↑","増加傾向","×"),"判定外")</f>
        <v>判定外</v>
      </c>
      <c r="AA31" s="70" t="str">
        <f>IF(G31-E31&gt;0,"↑",IF(G31-E31&lt;0,"↓","－"))</f>
        <v>↑</v>
      </c>
      <c r="AB31" s="68" t="str">
        <f>IF(V31="↓↓↑↓",IF(AA31="↓","減少傾向","×"),"判定外")</f>
        <v>判定外</v>
      </c>
      <c r="AC31" s="69" t="str">
        <f>IF(V31="↑↑↓↑",IF(AA31="↑","増加傾向","×"),"判定外")</f>
        <v>判定外</v>
      </c>
      <c r="AD31" s="72" t="s">
        <v>79</v>
      </c>
      <c r="AE31" s="112"/>
      <c r="AK31" s="37" t="s">
        <v>179</v>
      </c>
      <c r="AL31" s="37" t="s">
        <v>125</v>
      </c>
    </row>
    <row r="32" spans="2:38" x14ac:dyDescent="0.15">
      <c r="B32" s="109"/>
      <c r="C32" s="61" t="s">
        <v>57</v>
      </c>
      <c r="D32" s="116">
        <f>SUM(D52,D72)</f>
        <v>121</v>
      </c>
      <c r="E32" s="116">
        <f t="shared" ref="E32:H32" si="27">SUM(E52,E72)</f>
        <v>107</v>
      </c>
      <c r="F32" s="116">
        <f t="shared" si="27"/>
        <v>115</v>
      </c>
      <c r="G32" s="116">
        <f t="shared" si="27"/>
        <v>99</v>
      </c>
      <c r="H32" s="116">
        <f t="shared" si="27"/>
        <v>104</v>
      </c>
      <c r="I32" s="63">
        <f>AVERAGE(D32:H32)</f>
        <v>109.2</v>
      </c>
      <c r="J32" s="64">
        <f>I32*0.97</f>
        <v>105.92400000000001</v>
      </c>
      <c r="K32" s="64">
        <f>I32*1.03</f>
        <v>112.476</v>
      </c>
      <c r="L32" s="56" t="str">
        <f>IF(AND(D32&gt;I32*0.97,D32&lt;I32*1.03),"○","×")</f>
        <v>×</v>
      </c>
      <c r="M32" s="56" t="str">
        <f>IF(AND(E32&gt;I32*0.97,E32&lt;I32*1.03),"○","×")</f>
        <v>○</v>
      </c>
      <c r="N32" s="56" t="str">
        <f>IF(AND(F32&gt;I32*0.97,F32&lt;I32*1.03),"○","×")</f>
        <v>×</v>
      </c>
      <c r="O32" s="56" t="str">
        <f>IF(AND(G32&gt;I32*0.97,G32&lt;I32*1.03),"○","×")</f>
        <v>×</v>
      </c>
      <c r="P32" s="56" t="str">
        <f>IF(AND(H32&gt;I32*0.97,H32&lt;I32*1.03),"○","×")</f>
        <v>×</v>
      </c>
      <c r="Q32" s="65" t="str">
        <f>IF(COUNTIF(L32:P32,"○")=5,"同程度","―")</f>
        <v>―</v>
      </c>
      <c r="R32" s="55" t="str">
        <f t="shared" si="24"/>
        <v>↓</v>
      </c>
      <c r="S32" s="56" t="str">
        <f t="shared" si="24"/>
        <v>↑</v>
      </c>
      <c r="T32" s="56" t="str">
        <f t="shared" si="24"/>
        <v>↓</v>
      </c>
      <c r="U32" s="56" t="str">
        <f t="shared" si="24"/>
        <v>↑</v>
      </c>
      <c r="V32" s="56" t="str">
        <f>R32&amp;S32&amp;T32&amp;U32</f>
        <v>↓↑↓↑</v>
      </c>
      <c r="W32" s="66" t="str" cm="1">
        <f t="array" ref="W32">INDEX($AL$2:$AL$82,MATCH(V32,$AK$2:$AK$82,0),0)</f>
        <v>隔年で増減</v>
      </c>
      <c r="X32" s="67" t="str">
        <f>IF(F32-D32&gt;0,"↑",IF(F32-D32&lt;0,"↓","－"))</f>
        <v>↓</v>
      </c>
      <c r="Y32" s="68" t="str">
        <f>IF(V32="↓↑↓↓",IF(X32="↓","減少傾向","×"),"判定外")</f>
        <v>判定外</v>
      </c>
      <c r="Z32" s="69" t="str">
        <f>IF(V32="↑↓↑↑",IF(X32="↑","増加傾向","×"),"判定外")</f>
        <v>判定外</v>
      </c>
      <c r="AA32" s="70" t="str">
        <f>IF(G32-E32&gt;0,"↑",IF(G32-E32&lt;0,"↓","－"))</f>
        <v>↓</v>
      </c>
      <c r="AB32" s="68" t="str">
        <f>IF(V32="↓↓↑↓",IF(AA32="↓","減少傾向","×"),"判定外")</f>
        <v>判定外</v>
      </c>
      <c r="AC32" s="69" t="str">
        <f>IF(V32="↑↑↓↑",IF(AA32="↑","増加傾向","×"),"判定外")</f>
        <v>判定外</v>
      </c>
      <c r="AD32" s="71"/>
      <c r="AE32" s="112"/>
      <c r="AK32" s="37" t="s">
        <v>180</v>
      </c>
      <c r="AL32" s="37" t="s">
        <v>83</v>
      </c>
    </row>
    <row r="33" spans="2:38" ht="14.25" thickBot="1" x14ac:dyDescent="0.2">
      <c r="B33" s="109"/>
      <c r="C33" s="73" t="s">
        <v>74</v>
      </c>
      <c r="D33" s="74">
        <f>SUM(D29:D30)</f>
        <v>186</v>
      </c>
      <c r="E33" s="74">
        <f>SUM(E29:E30)</f>
        <v>161</v>
      </c>
      <c r="F33" s="74">
        <f>SUM(F29:F30)</f>
        <v>177</v>
      </c>
      <c r="G33" s="74">
        <f>SUM(G29:G30)</f>
        <v>154</v>
      </c>
      <c r="H33" s="74">
        <f>SUM(H29:H30)</f>
        <v>145</v>
      </c>
      <c r="I33" s="75">
        <f>AVERAGE(D33:H33)</f>
        <v>164.6</v>
      </c>
      <c r="J33" s="76">
        <f>I33*0.97</f>
        <v>159.66199999999998</v>
      </c>
      <c r="K33" s="76">
        <f>I33*1.03</f>
        <v>169.53800000000001</v>
      </c>
      <c r="L33" s="41" t="str">
        <f>IF(AND(D33&gt;I33*0.97,D33&lt;I33*1.03),"○","×")</f>
        <v>×</v>
      </c>
      <c r="M33" s="41" t="str">
        <f>IF(AND(E33&gt;I33*0.97,E33&lt;I33*1.03),"○","×")</f>
        <v>○</v>
      </c>
      <c r="N33" s="41" t="str">
        <f>IF(AND(F33&gt;I33*0.97,F33&lt;I33*1.03),"○","×")</f>
        <v>×</v>
      </c>
      <c r="O33" s="41" t="str">
        <f>IF(AND(G33&gt;I33*0.97,G33&lt;I33*1.03),"○","×")</f>
        <v>×</v>
      </c>
      <c r="P33" s="41" t="str">
        <f>IF(AND(H33&gt;I33*0.97,H33&lt;I33*1.03),"○","×")</f>
        <v>×</v>
      </c>
      <c r="Q33" s="77" t="str">
        <f>IF(COUNTIF(L33:P33,"○")=5,"同程度","―")</f>
        <v>―</v>
      </c>
      <c r="R33" s="78" t="str">
        <f t="shared" si="24"/>
        <v>↓</v>
      </c>
      <c r="S33" s="41" t="str">
        <f t="shared" si="24"/>
        <v>↑</v>
      </c>
      <c r="T33" s="41" t="str">
        <f t="shared" si="24"/>
        <v>↓</v>
      </c>
      <c r="U33" s="41" t="str">
        <f t="shared" si="24"/>
        <v>↓</v>
      </c>
      <c r="V33" s="41" t="str">
        <f>R33&amp;S33&amp;T33&amp;U33</f>
        <v>↓↑↓↓</v>
      </c>
      <c r="W33" s="79" t="str" cm="1">
        <f t="array" ref="W33">INDEX($AL$2:$AL$82,MATCH(V33,$AK$2:$AK$82,0),0)</f>
        <v>年度により増減</v>
      </c>
      <c r="X33" s="80" t="str">
        <f>IF(F33-D33&gt;0,"↑",IF(F33-D33&lt;0,"↓","－"))</f>
        <v>↓</v>
      </c>
      <c r="Y33" s="81" t="str">
        <f>IF(V33="↓↑↓↓",IF(X33="↓","減少傾向","×"),"判定外")</f>
        <v>減少傾向</v>
      </c>
      <c r="Z33" s="82" t="str">
        <f>IF(V33="↑↓↑↑",IF(X33="↑","増加傾向","×"),"判定外")</f>
        <v>判定外</v>
      </c>
      <c r="AA33" s="83" t="str">
        <f>IF(G33-E33&gt;0,"↑",IF(G33-E33&lt;0,"↓","－"))</f>
        <v>↓</v>
      </c>
      <c r="AB33" s="81" t="str">
        <f>IF(V33="↓↓↑↓",IF(AA33="↓","減少傾向","×"),"判定外")</f>
        <v>判定外</v>
      </c>
      <c r="AC33" s="82" t="str">
        <f>IF(V33="↑↑↓↑",IF(AA33="↑","増加傾向","×"),"判定外")</f>
        <v>判定外</v>
      </c>
      <c r="AD33" s="84" t="s">
        <v>79</v>
      </c>
      <c r="AE33" s="112"/>
      <c r="AK33" s="37" t="s">
        <v>181</v>
      </c>
      <c r="AL33" s="37" t="s">
        <v>141</v>
      </c>
    </row>
    <row r="34" spans="2:38" ht="14.25" thickBot="1" x14ac:dyDescent="0.2">
      <c r="B34" s="109"/>
      <c r="C34" s="110"/>
      <c r="D34" s="117"/>
      <c r="E34" s="117"/>
      <c r="F34" s="117"/>
      <c r="G34" s="117"/>
      <c r="H34" s="117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2"/>
      <c r="AK34" s="37" t="s">
        <v>182</v>
      </c>
      <c r="AL34" s="37" t="s">
        <v>141</v>
      </c>
    </row>
    <row r="35" spans="2:38" x14ac:dyDescent="0.15">
      <c r="B35" s="109"/>
      <c r="C35" s="110"/>
      <c r="D35" s="117"/>
      <c r="E35" s="117"/>
      <c r="F35" s="117"/>
      <c r="G35" s="117"/>
      <c r="H35" s="117"/>
      <c r="I35" s="289" t="s">
        <v>131</v>
      </c>
      <c r="J35" s="301"/>
      <c r="K35" s="301"/>
      <c r="L35" s="290"/>
      <c r="M35" s="290"/>
      <c r="N35" s="290"/>
      <c r="O35" s="290"/>
      <c r="P35" s="290"/>
      <c r="Q35" s="287" t="s">
        <v>132</v>
      </c>
      <c r="R35" s="289" t="s">
        <v>133</v>
      </c>
      <c r="S35" s="290"/>
      <c r="T35" s="290"/>
      <c r="U35" s="290"/>
      <c r="V35" s="291" t="s">
        <v>134</v>
      </c>
      <c r="W35" s="292"/>
      <c r="X35" s="295" t="s">
        <v>135</v>
      </c>
      <c r="Y35" s="299" t="s">
        <v>136</v>
      </c>
      <c r="Z35" s="300"/>
      <c r="AA35" s="302" t="s">
        <v>137</v>
      </c>
      <c r="AB35" s="299" t="s">
        <v>138</v>
      </c>
      <c r="AC35" s="300"/>
      <c r="AD35" s="297" t="s">
        <v>139</v>
      </c>
      <c r="AE35" s="112"/>
      <c r="AK35" s="37" t="s">
        <v>183</v>
      </c>
      <c r="AL35" s="37" t="s">
        <v>125</v>
      </c>
    </row>
    <row r="36" spans="2:38" x14ac:dyDescent="0.15">
      <c r="B36" s="109"/>
      <c r="C36" s="61" t="s">
        <v>27</v>
      </c>
      <c r="D36" s="52" t="str">
        <f>Q1</f>
        <v>R2</v>
      </c>
      <c r="E36" s="52" t="str">
        <f>R1</f>
        <v>R3</v>
      </c>
      <c r="F36" s="52" t="str">
        <f>S1</f>
        <v>R4</v>
      </c>
      <c r="G36" s="52" t="str">
        <f>T1</f>
        <v>R5</v>
      </c>
      <c r="H36" s="52" t="str">
        <f>U1</f>
        <v>R6</v>
      </c>
      <c r="I36" s="53" t="s">
        <v>142</v>
      </c>
      <c r="J36" s="54">
        <v>-0.03</v>
      </c>
      <c r="K36" s="54">
        <v>0.03</v>
      </c>
      <c r="L36" s="52" t="str">
        <f>Q1</f>
        <v>R2</v>
      </c>
      <c r="M36" s="52" t="str">
        <f>R1</f>
        <v>R3</v>
      </c>
      <c r="N36" s="52" t="str">
        <f>S1</f>
        <v>R4</v>
      </c>
      <c r="O36" s="52" t="str">
        <f>T1</f>
        <v>R5</v>
      </c>
      <c r="P36" s="52" t="str">
        <f>U1</f>
        <v>R6</v>
      </c>
      <c r="Q36" s="288"/>
      <c r="R36" s="55" t="s">
        <v>143</v>
      </c>
      <c r="S36" s="56" t="s">
        <v>144</v>
      </c>
      <c r="T36" s="56" t="s">
        <v>145</v>
      </c>
      <c r="U36" s="56" t="s">
        <v>146</v>
      </c>
      <c r="V36" s="293"/>
      <c r="W36" s="294"/>
      <c r="X36" s="296"/>
      <c r="Y36" s="57" t="s">
        <v>147</v>
      </c>
      <c r="Z36" s="58" t="s">
        <v>148</v>
      </c>
      <c r="AA36" s="303"/>
      <c r="AB36" s="59" t="s">
        <v>149</v>
      </c>
      <c r="AC36" s="60" t="s">
        <v>150</v>
      </c>
      <c r="AD36" s="298"/>
      <c r="AE36" s="112"/>
      <c r="AK36" s="37" t="s">
        <v>184</v>
      </c>
      <c r="AL36" s="37" t="s">
        <v>141</v>
      </c>
    </row>
    <row r="37" spans="2:38" x14ac:dyDescent="0.15">
      <c r="B37" s="109"/>
      <c r="C37" s="36" t="s">
        <v>100</v>
      </c>
      <c r="D37" s="86">
        <f>ROUND(D40/D41,2)</f>
        <v>1.36</v>
      </c>
      <c r="E37" s="86">
        <f>ROUND(E40/E41,2)</f>
        <v>1.2</v>
      </c>
      <c r="F37" s="86">
        <f>ROUND(F40/F41,2)</f>
        <v>1.39</v>
      </c>
      <c r="G37" s="86">
        <f>ROUND(G40/G41,2)</f>
        <v>1.21</v>
      </c>
      <c r="H37" s="86">
        <f>ROUND(H40/H41,2)</f>
        <v>1.1599999999999999</v>
      </c>
      <c r="I37" s="87">
        <f>AVERAGE(D37:H37)</f>
        <v>1.264</v>
      </c>
      <c r="J37" s="88">
        <f>I37*0.97</f>
        <v>1.2260800000000001</v>
      </c>
      <c r="K37" s="88">
        <f>I37*1.03</f>
        <v>1.30192</v>
      </c>
      <c r="L37" s="56" t="str">
        <f>IF(AND(D37&gt;I37*0.97,D37&lt;I37*1.03),"○","×")</f>
        <v>×</v>
      </c>
      <c r="M37" s="56" t="str">
        <f>IF(AND(E37&gt;I37*0.97,E37&lt;I37*1.03),"○","×")</f>
        <v>×</v>
      </c>
      <c r="N37" s="56" t="str">
        <f>IF(AND(F37&gt;I37*0.97,F37&lt;I37*1.03),"○","×")</f>
        <v>×</v>
      </c>
      <c r="O37" s="56" t="str">
        <f>IF(AND(G37&gt;I37*0.97,G37&lt;I37*1.03),"○","×")</f>
        <v>×</v>
      </c>
      <c r="P37" s="56" t="str">
        <f>IF(AND(H37&gt;I37*0.97,H37&lt;I37*1.03),"○","×")</f>
        <v>×</v>
      </c>
      <c r="Q37" s="65" t="str">
        <f>IF(COUNTIF(L37:P37,"○")=5,"同程度","―")</f>
        <v>―</v>
      </c>
      <c r="R37" s="55" t="str">
        <f t="shared" ref="R37:U39" si="28">IF(E37-D37&gt;0,"↑",IF(E37-D37&lt;0,"↓","－"))</f>
        <v>↓</v>
      </c>
      <c r="S37" s="56" t="str">
        <f t="shared" si="28"/>
        <v>↑</v>
      </c>
      <c r="T37" s="56" t="str">
        <f t="shared" si="28"/>
        <v>↓</v>
      </c>
      <c r="U37" s="56" t="str">
        <f t="shared" si="28"/>
        <v>↓</v>
      </c>
      <c r="V37" s="56" t="str">
        <f>R37&amp;S37&amp;T37&amp;U37</f>
        <v>↓↑↓↓</v>
      </c>
      <c r="W37" s="66" t="str" cm="1">
        <f t="array" ref="W37">INDEX($AL$2:$AL$82,MATCH(V37,$AK$2:$AK$82,0),0)</f>
        <v>年度により増減</v>
      </c>
      <c r="X37" s="67" t="str">
        <f>IF(F37-D37&gt;0,"↑",IF(F37-D37&lt;0,"↓","－"))</f>
        <v>↑</v>
      </c>
      <c r="Y37" s="68" t="str">
        <f>IF(V37="↓↑↓↓",IF(X37="↓","減少傾向","×"),"判定外")</f>
        <v>×</v>
      </c>
      <c r="Z37" s="69" t="str">
        <f>IF(V37="↑↓↑↑",IF(X37="↑","増加傾向","×"),"判定外")</f>
        <v>判定外</v>
      </c>
      <c r="AA37" s="70" t="str">
        <f>IF(G37-E37&gt;0,"↑",IF(G37-E37&lt;0,"↓","－"))</f>
        <v>↑</v>
      </c>
      <c r="AB37" s="68" t="str">
        <f>IF(V37="↓↓↑↓",IF(AA37="↓","減少傾向","×"),"判定外")</f>
        <v>判定外</v>
      </c>
      <c r="AC37" s="69" t="str">
        <f>IF(V37="↑↑↓↑",IF(AA37="↑","増加傾向","×"),"判定外")</f>
        <v>判定外</v>
      </c>
      <c r="AD37" s="72" t="s">
        <v>141</v>
      </c>
      <c r="AE37" s="112"/>
      <c r="AK37" s="37" t="s">
        <v>185</v>
      </c>
      <c r="AL37" s="37" t="s">
        <v>141</v>
      </c>
    </row>
    <row r="38" spans="2:38" x14ac:dyDescent="0.15">
      <c r="B38" s="109"/>
      <c r="C38" s="36" t="s">
        <v>58</v>
      </c>
      <c r="D38" s="86">
        <f>ROUND(D42/D44,2)</f>
        <v>1.19</v>
      </c>
      <c r="E38" s="86">
        <f t="shared" ref="D38:H39" si="29">ROUND(E42/E44,2)</f>
        <v>1.05</v>
      </c>
      <c r="F38" s="86">
        <f t="shared" si="29"/>
        <v>1.22</v>
      </c>
      <c r="G38" s="86">
        <f t="shared" si="29"/>
        <v>1.02</v>
      </c>
      <c r="H38" s="86">
        <f t="shared" si="29"/>
        <v>0.93</v>
      </c>
      <c r="I38" s="87">
        <f>AVERAGE(D38:H38)</f>
        <v>1.0820000000000001</v>
      </c>
      <c r="J38" s="88">
        <f>I38*0.97</f>
        <v>1.0495400000000001</v>
      </c>
      <c r="K38" s="88">
        <f>I38*1.03</f>
        <v>1.11446</v>
      </c>
      <c r="L38" s="56" t="str">
        <f>IF(AND(D38&gt;I38*0.97,D38&lt;I38*1.03),"○","×")</f>
        <v>×</v>
      </c>
      <c r="M38" s="56" t="str">
        <f>IF(AND(E38&gt;I38*0.97,E38&lt;I38*1.03),"○","×")</f>
        <v>○</v>
      </c>
      <c r="N38" s="56" t="str">
        <f>IF(AND(F38&gt;I38*0.97,F38&lt;I38*1.03),"○","×")</f>
        <v>×</v>
      </c>
      <c r="O38" s="56" t="str">
        <f>IF(AND(G38&gt;I38*0.97,G38&lt;I38*1.03),"○","×")</f>
        <v>×</v>
      </c>
      <c r="P38" s="56" t="str">
        <f>IF(AND(H38&gt;I38*0.97,H38&lt;I38*1.03),"○","×")</f>
        <v>×</v>
      </c>
      <c r="Q38" s="65" t="str">
        <f>IF(COUNTIF(L38:P38,"○")=5,"同程度","―")</f>
        <v>―</v>
      </c>
      <c r="R38" s="55" t="str">
        <f t="shared" si="28"/>
        <v>↓</v>
      </c>
      <c r="S38" s="56" t="str">
        <f t="shared" si="28"/>
        <v>↑</v>
      </c>
      <c r="T38" s="56" t="str">
        <f t="shared" si="28"/>
        <v>↓</v>
      </c>
      <c r="U38" s="56" t="str">
        <f t="shared" si="28"/>
        <v>↓</v>
      </c>
      <c r="V38" s="56" t="str">
        <f>R38&amp;S38&amp;T38&amp;U38</f>
        <v>↓↑↓↓</v>
      </c>
      <c r="W38" s="66" t="str" cm="1">
        <f t="array" ref="W38">INDEX($AL$2:$AL$82,MATCH(V38,$AK$2:$AK$82,0),0)</f>
        <v>年度により増減</v>
      </c>
      <c r="X38" s="67" t="str">
        <f>IF(F38-D38&gt;0,"↑",IF(F38-D38&lt;0,"↓","－"))</f>
        <v>↑</v>
      </c>
      <c r="Y38" s="68" t="str">
        <f>IF(V38="↓↑↓↓",IF(X38="↓","減少傾向","×"),"判定外")</f>
        <v>×</v>
      </c>
      <c r="Z38" s="69" t="str">
        <f>IF(V38="↑↓↑↑",IF(X38="↑","増加傾向","×"),"判定外")</f>
        <v>判定外</v>
      </c>
      <c r="AA38" s="70" t="str">
        <f>IF(G38-E38&gt;0,"↑",IF(G38-E38&lt;0,"↓","－"))</f>
        <v>↓</v>
      </c>
      <c r="AB38" s="68" t="str">
        <f>IF(V38="↓↓↑↓",IF(AA38="↓","減少傾向","×"),"判定外")</f>
        <v>判定外</v>
      </c>
      <c r="AC38" s="69" t="str">
        <f>IF(V38="↑↑↓↑",IF(AA38="↑","増加傾向","×"),"判定外")</f>
        <v>判定外</v>
      </c>
      <c r="AD38" s="72" t="s">
        <v>141</v>
      </c>
      <c r="AE38" s="112"/>
      <c r="AG38" s="115"/>
      <c r="AJ38" s="115"/>
      <c r="AK38" s="37" t="s">
        <v>186</v>
      </c>
      <c r="AL38" s="37" t="s">
        <v>141</v>
      </c>
    </row>
    <row r="39" spans="2:38" x14ac:dyDescent="0.15">
      <c r="B39" s="109"/>
      <c r="C39" s="36" t="s">
        <v>59</v>
      </c>
      <c r="D39" s="86">
        <f t="shared" si="29"/>
        <v>1.85</v>
      </c>
      <c r="E39" s="86">
        <f t="shared" si="29"/>
        <v>1.65</v>
      </c>
      <c r="F39" s="86">
        <f t="shared" si="29"/>
        <v>1.86</v>
      </c>
      <c r="G39" s="86">
        <f t="shared" si="29"/>
        <v>1.69</v>
      </c>
      <c r="H39" s="86">
        <f t="shared" si="29"/>
        <v>1.76</v>
      </c>
      <c r="I39" s="87">
        <f>AVERAGE(D39:H39)</f>
        <v>1.762</v>
      </c>
      <c r="J39" s="88">
        <f>I39*0.97</f>
        <v>1.7091399999999999</v>
      </c>
      <c r="K39" s="88">
        <f>I39*1.03</f>
        <v>1.8148600000000001</v>
      </c>
      <c r="L39" s="56" t="str">
        <f>IF(AND(D39&gt;I39*0.97,D39&lt;I39*1.03),"○","×")</f>
        <v>×</v>
      </c>
      <c r="M39" s="56" t="str">
        <f>IF(AND(E39&gt;I39*0.97,E39&lt;I39*1.03),"○","×")</f>
        <v>×</v>
      </c>
      <c r="N39" s="56" t="str">
        <f>IF(AND(F39&gt;I39*0.97,F39&lt;I39*1.03),"○","×")</f>
        <v>×</v>
      </c>
      <c r="O39" s="56" t="str">
        <f>IF(AND(G39&gt;I39*0.97,G39&lt;I39*1.03),"○","×")</f>
        <v>×</v>
      </c>
      <c r="P39" s="56" t="str">
        <f>IF(AND(H39&gt;I39*0.97,H39&lt;I39*1.03),"○","×")</f>
        <v>○</v>
      </c>
      <c r="Q39" s="65" t="str">
        <f>IF(COUNTIF(L39:P39,"○")=5,"同程度","―")</f>
        <v>―</v>
      </c>
      <c r="R39" s="55" t="str">
        <f t="shared" si="28"/>
        <v>↓</v>
      </c>
      <c r="S39" s="56" t="str">
        <f t="shared" si="28"/>
        <v>↑</v>
      </c>
      <c r="T39" s="56" t="str">
        <f t="shared" si="28"/>
        <v>↓</v>
      </c>
      <c r="U39" s="56" t="str">
        <f t="shared" si="28"/>
        <v>↑</v>
      </c>
      <c r="V39" s="56" t="str">
        <f>R39&amp;S39&amp;T39&amp;U39</f>
        <v>↓↑↓↑</v>
      </c>
      <c r="W39" s="66" t="str" cm="1">
        <f t="array" ref="W39">INDEX($AL$2:$AL$82,MATCH(V39,$AK$2:$AK$82,0),0)</f>
        <v>隔年で増減</v>
      </c>
      <c r="X39" s="67" t="str">
        <f>IF(F39-D39&gt;0,"↑",IF(F39-D39&lt;0,"↓","－"))</f>
        <v>↑</v>
      </c>
      <c r="Y39" s="68" t="str">
        <f>IF(V39="↓↑↓↓",IF(X39="↓","減少傾向","×"),"判定外")</f>
        <v>判定外</v>
      </c>
      <c r="Z39" s="69" t="str">
        <f>IF(V39="↑↓↑↑",IF(X39="↑","増加傾向","×"),"判定外")</f>
        <v>判定外</v>
      </c>
      <c r="AA39" s="70" t="str">
        <f>IF(G39-E39&gt;0,"↑",IF(G39-E39&lt;0,"↓","－"))</f>
        <v>↑</v>
      </c>
      <c r="AB39" s="68" t="str">
        <f>IF(V39="↓↓↑↓",IF(AA39="↓","減少傾向","×"),"判定外")</f>
        <v>判定外</v>
      </c>
      <c r="AC39" s="69" t="str">
        <f>IF(V39="↑↑↓↑",IF(AA39="↑","増加傾向","×"),"判定外")</f>
        <v>判定外</v>
      </c>
      <c r="AD39" s="72" t="s">
        <v>83</v>
      </c>
      <c r="AE39" s="112"/>
      <c r="AK39" s="37" t="s">
        <v>187</v>
      </c>
      <c r="AL39" s="37" t="s">
        <v>141</v>
      </c>
    </row>
    <row r="40" spans="2:38" x14ac:dyDescent="0.15">
      <c r="B40" s="109"/>
      <c r="C40" s="73" t="s">
        <v>60</v>
      </c>
      <c r="D40" s="74">
        <f>SUM(D42:D43)</f>
        <v>186</v>
      </c>
      <c r="E40" s="74">
        <f>SUM(E42:E43)</f>
        <v>161</v>
      </c>
      <c r="F40" s="74">
        <f>SUM(F42:F43)</f>
        <v>177</v>
      </c>
      <c r="G40" s="74">
        <f>SUM(G42:G43)</f>
        <v>154</v>
      </c>
      <c r="H40" s="74">
        <f>SUM(H42:H43)</f>
        <v>145</v>
      </c>
      <c r="I40" s="89"/>
      <c r="J40" s="90"/>
      <c r="K40" s="90"/>
      <c r="L40" s="91"/>
      <c r="M40" s="91"/>
      <c r="N40" s="91"/>
      <c r="O40" s="91"/>
      <c r="P40" s="91"/>
      <c r="Q40" s="92"/>
      <c r="R40" s="93"/>
      <c r="S40" s="91"/>
      <c r="T40" s="91"/>
      <c r="U40" s="91"/>
      <c r="V40" s="91"/>
      <c r="W40" s="94"/>
      <c r="X40" s="95"/>
      <c r="Y40" s="96"/>
      <c r="Z40" s="97"/>
      <c r="AA40" s="98"/>
      <c r="AB40" s="96"/>
      <c r="AC40" s="97"/>
      <c r="AD40" s="71"/>
      <c r="AE40" s="112"/>
      <c r="AK40" s="37" t="s">
        <v>188</v>
      </c>
      <c r="AL40" s="37" t="s">
        <v>141</v>
      </c>
    </row>
    <row r="41" spans="2:38" x14ac:dyDescent="0.15">
      <c r="B41" s="109"/>
      <c r="C41" s="73" t="s">
        <v>99</v>
      </c>
      <c r="D41" s="74">
        <f>SUM(D44:D45)</f>
        <v>137</v>
      </c>
      <c r="E41" s="74">
        <f>SUM(E44:E45)</f>
        <v>134</v>
      </c>
      <c r="F41" s="74">
        <f>SUM(F44:F45)</f>
        <v>127</v>
      </c>
      <c r="G41" s="74">
        <f>SUM(G44:G45)</f>
        <v>127</v>
      </c>
      <c r="H41" s="74">
        <f>SUM(H44:H45)</f>
        <v>125</v>
      </c>
      <c r="I41" s="63">
        <f>AVERAGE(D41:H41)</f>
        <v>130</v>
      </c>
      <c r="J41" s="64">
        <f>I41*0.97</f>
        <v>126.1</v>
      </c>
      <c r="K41" s="64">
        <f>I41*1.03</f>
        <v>133.9</v>
      </c>
      <c r="L41" s="56" t="str">
        <f>IF(AND(D41&gt;I41*0.97,D41&lt;I41*1.03),"○","×")</f>
        <v>×</v>
      </c>
      <c r="M41" s="56" t="str">
        <f>IF(AND(E41&gt;I41*0.97,E41&lt;I41*1.03),"○","×")</f>
        <v>×</v>
      </c>
      <c r="N41" s="56" t="str">
        <f>IF(AND(F41&gt;I41*0.97,F41&lt;I41*1.03),"○","×")</f>
        <v>○</v>
      </c>
      <c r="O41" s="56" t="str">
        <f>IF(AND(G41&gt;I41*0.97,G41&lt;I41*1.03),"○","×")</f>
        <v>○</v>
      </c>
      <c r="P41" s="56" t="str">
        <f>IF(AND(H41&gt;I41*0.97,H41&lt;I41*1.03),"○","×")</f>
        <v>×</v>
      </c>
      <c r="Q41" s="65" t="str">
        <f>IF(COUNTIF(L41:P41,"○")=5,"同程度","―")</f>
        <v>―</v>
      </c>
      <c r="R41" s="55" t="str">
        <f>IF(E41-D41&gt;0,"↑",IF(E41-D41&lt;0,"↓","－"))</f>
        <v>↓</v>
      </c>
      <c r="S41" s="56" t="str">
        <f>IF(F41-E41&gt;0,"↑",IF(F41-E41&lt;0,"↓","－"))</f>
        <v>↓</v>
      </c>
      <c r="T41" s="56" t="str">
        <f>IF(G41-F41&gt;0,"↑",IF(G41-F41&lt;0,"↓","－"))</f>
        <v>－</v>
      </c>
      <c r="U41" s="56" t="str">
        <f>IF(H41-G41&gt;0,"↑",IF(H41-G41&lt;0,"↓","－"))</f>
        <v>↓</v>
      </c>
      <c r="V41" s="56" t="str">
        <f>R41&amp;S41&amp;T41&amp;U41</f>
        <v>↓↓－↓</v>
      </c>
      <c r="W41" s="66" t="str" cm="1">
        <f t="array" ref="W41">INDEX($AL$2:$AL$82,MATCH(V41,$AK$2:$AK$82,0),0)</f>
        <v>減少傾向⤵</v>
      </c>
      <c r="X41" s="67" t="str">
        <f>IF(F41-D41&gt;0,"↑",IF(F41-D41&lt;0,"↓","－"))</f>
        <v>↓</v>
      </c>
      <c r="Y41" s="68" t="str">
        <f>IF(V41="↓↑↓↓",IF(X41="↓","減少傾向","×"),"判定外")</f>
        <v>判定外</v>
      </c>
      <c r="Z41" s="69" t="str">
        <f>IF(V41="↑↓↑↑",IF(X41="↑","増加傾向","×"),"判定外")</f>
        <v>判定外</v>
      </c>
      <c r="AA41" s="70" t="str">
        <f>IF(G41-E41&gt;0,"↑",IF(G41-E41&lt;0,"↓","－"))</f>
        <v>↓</v>
      </c>
      <c r="AB41" s="68" t="str">
        <f>IF(V41="↓↓↑↓",IF(AA41="↓","減少傾向","×"),"判定外")</f>
        <v>判定外</v>
      </c>
      <c r="AC41" s="69" t="str">
        <f>IF(V41="↑↑↓↑",IF(AA41="↑","増加傾向","×"),"判定外")</f>
        <v>判定外</v>
      </c>
      <c r="AD41" s="71"/>
      <c r="AE41" s="112"/>
      <c r="AK41" s="37" t="s">
        <v>189</v>
      </c>
      <c r="AL41" s="37" t="s">
        <v>190</v>
      </c>
    </row>
    <row r="42" spans="2:38" x14ac:dyDescent="0.15">
      <c r="B42" s="109"/>
      <c r="C42" s="36" t="s">
        <v>72</v>
      </c>
      <c r="D42" s="116">
        <f>D29</f>
        <v>123</v>
      </c>
      <c r="E42" s="116">
        <f t="shared" ref="E42:H42" si="30">E29</f>
        <v>105</v>
      </c>
      <c r="F42" s="116">
        <f t="shared" si="30"/>
        <v>112</v>
      </c>
      <c r="G42" s="116">
        <f t="shared" si="30"/>
        <v>93</v>
      </c>
      <c r="H42" s="116">
        <f t="shared" si="30"/>
        <v>85</v>
      </c>
      <c r="I42" s="89"/>
      <c r="J42" s="90"/>
      <c r="K42" s="90"/>
      <c r="L42" s="91"/>
      <c r="M42" s="91"/>
      <c r="N42" s="91"/>
      <c r="O42" s="91"/>
      <c r="P42" s="91"/>
      <c r="Q42" s="92"/>
      <c r="R42" s="93"/>
      <c r="S42" s="91"/>
      <c r="T42" s="91"/>
      <c r="U42" s="91"/>
      <c r="V42" s="91"/>
      <c r="W42" s="94"/>
      <c r="X42" s="95"/>
      <c r="Y42" s="96"/>
      <c r="Z42" s="97"/>
      <c r="AA42" s="98"/>
      <c r="AB42" s="96"/>
      <c r="AC42" s="97"/>
      <c r="AD42" s="71"/>
      <c r="AE42" s="112"/>
      <c r="AK42" s="37" t="s">
        <v>191</v>
      </c>
      <c r="AL42" s="37" t="s">
        <v>162</v>
      </c>
    </row>
    <row r="43" spans="2:38" x14ac:dyDescent="0.15">
      <c r="B43" s="109"/>
      <c r="C43" s="36" t="s">
        <v>73</v>
      </c>
      <c r="D43" s="116">
        <f>D30</f>
        <v>63</v>
      </c>
      <c r="E43" s="116">
        <f t="shared" ref="E43:H43" si="31">E30</f>
        <v>56</v>
      </c>
      <c r="F43" s="116">
        <f t="shared" si="31"/>
        <v>65</v>
      </c>
      <c r="G43" s="116">
        <f t="shared" si="31"/>
        <v>61</v>
      </c>
      <c r="H43" s="116">
        <f t="shared" si="31"/>
        <v>60</v>
      </c>
      <c r="I43" s="89"/>
      <c r="J43" s="90"/>
      <c r="K43" s="90"/>
      <c r="L43" s="91"/>
      <c r="M43" s="91"/>
      <c r="N43" s="91"/>
      <c r="O43" s="91"/>
      <c r="P43" s="91"/>
      <c r="Q43" s="92"/>
      <c r="R43" s="93"/>
      <c r="S43" s="91"/>
      <c r="T43" s="91"/>
      <c r="U43" s="91"/>
      <c r="V43" s="91"/>
      <c r="W43" s="94"/>
      <c r="X43" s="95"/>
      <c r="Y43" s="96"/>
      <c r="Z43" s="97"/>
      <c r="AA43" s="98"/>
      <c r="AB43" s="96"/>
      <c r="AC43" s="97"/>
      <c r="AD43" s="71"/>
      <c r="AE43" s="112"/>
      <c r="AK43" s="37" t="s">
        <v>192</v>
      </c>
      <c r="AL43" s="37" t="s">
        <v>162</v>
      </c>
    </row>
    <row r="44" spans="2:38" x14ac:dyDescent="0.15">
      <c r="B44" s="109"/>
      <c r="C44" s="61" t="s">
        <v>70</v>
      </c>
      <c r="D44" s="116">
        <f>SUM(D64,D84)</f>
        <v>103</v>
      </c>
      <c r="E44" s="116">
        <f t="shared" ref="E44:H44" si="32">SUM(E64,E84)</f>
        <v>100</v>
      </c>
      <c r="F44" s="116">
        <f t="shared" si="32"/>
        <v>92</v>
      </c>
      <c r="G44" s="116">
        <f t="shared" si="32"/>
        <v>91</v>
      </c>
      <c r="H44" s="116">
        <f t="shared" si="32"/>
        <v>91</v>
      </c>
      <c r="I44" s="63">
        <f>AVERAGE(D44:H44)</f>
        <v>95.4</v>
      </c>
      <c r="J44" s="64">
        <f>I44*0.97</f>
        <v>92.537999999999997</v>
      </c>
      <c r="K44" s="64">
        <f>I44*1.03</f>
        <v>98.262000000000015</v>
      </c>
      <c r="L44" s="56" t="str">
        <f>IF(AND(D44&gt;I44*0.97,D44&lt;I44*1.03),"○","×")</f>
        <v>×</v>
      </c>
      <c r="M44" s="56" t="str">
        <f>IF(AND(E44&gt;I44*0.97,E44&lt;I44*1.03),"○","×")</f>
        <v>×</v>
      </c>
      <c r="N44" s="56" t="str">
        <f>IF(AND(F44&gt;I44*0.97,F44&lt;I44*1.03),"○","×")</f>
        <v>×</v>
      </c>
      <c r="O44" s="56" t="str">
        <f>IF(AND(G44&gt;I44*0.97,G44&lt;I44*1.03),"○","×")</f>
        <v>×</v>
      </c>
      <c r="P44" s="56" t="str">
        <f>IF(AND(H44&gt;I44*0.97,H44&lt;I44*1.03),"○","×")</f>
        <v>×</v>
      </c>
      <c r="Q44" s="65" t="str">
        <f>IF(COUNTIF(L44:P44,"○")=5,"同程度","―")</f>
        <v>―</v>
      </c>
      <c r="R44" s="55" t="str">
        <f t="shared" ref="R44:U45" si="33">IF(E44-D44&gt;0,"↑",IF(E44-D44&lt;0,"↓","－"))</f>
        <v>↓</v>
      </c>
      <c r="S44" s="56" t="str">
        <f t="shared" si="33"/>
        <v>↓</v>
      </c>
      <c r="T44" s="56" t="str">
        <f t="shared" si="33"/>
        <v>↓</v>
      </c>
      <c r="U44" s="56" t="str">
        <f t="shared" si="33"/>
        <v>－</v>
      </c>
      <c r="V44" s="56" t="str">
        <f>R44&amp;S44&amp;T44&amp;U44</f>
        <v>↓↓↓－</v>
      </c>
      <c r="W44" s="66" t="str" cm="1">
        <f t="array" ref="W44">INDEX($AL$2:$AL$82,MATCH(V44,$AK$2:$AK$82,0),0)</f>
        <v>減少傾向⤵</v>
      </c>
      <c r="X44" s="67" t="str">
        <f>IF(F44-D44&gt;0,"↑",IF(F44-D44&lt;0,"↓","－"))</f>
        <v>↓</v>
      </c>
      <c r="Y44" s="68" t="str">
        <f>IF(V44="↓↑↓↓",IF(X44="↓","減少傾向","×"),"判定外")</f>
        <v>判定外</v>
      </c>
      <c r="Z44" s="69" t="str">
        <f>IF(V44="↑↓↑↑",IF(X44="↑","増加傾向","×"),"判定外")</f>
        <v>判定外</v>
      </c>
      <c r="AA44" s="70" t="str">
        <f>IF(G44-E44&gt;0,"↑",IF(G44-E44&lt;0,"↓","－"))</f>
        <v>↓</v>
      </c>
      <c r="AB44" s="68" t="str">
        <f>IF(V44="↓↓↑↓",IF(AA44="↓","減少傾向","×"),"判定外")</f>
        <v>判定外</v>
      </c>
      <c r="AC44" s="69" t="str">
        <f>IF(V44="↑↑↓↑",IF(AA44="↑","増加傾向","×"),"判定外")</f>
        <v>判定外</v>
      </c>
      <c r="AD44" s="71"/>
      <c r="AE44" s="112"/>
      <c r="AK44" s="37" t="s">
        <v>193</v>
      </c>
      <c r="AL44" s="37" t="s">
        <v>190</v>
      </c>
    </row>
    <row r="45" spans="2:38" ht="14.25" thickBot="1" x14ac:dyDescent="0.2">
      <c r="B45" s="109"/>
      <c r="C45" s="61" t="s">
        <v>71</v>
      </c>
      <c r="D45" s="116">
        <f>SUM(D65,D85)</f>
        <v>34</v>
      </c>
      <c r="E45" s="116">
        <f t="shared" ref="E45:H45" si="34">SUM(E65,E85)</f>
        <v>34</v>
      </c>
      <c r="F45" s="116">
        <f t="shared" si="34"/>
        <v>35</v>
      </c>
      <c r="G45" s="116">
        <f t="shared" si="34"/>
        <v>36</v>
      </c>
      <c r="H45" s="116">
        <f t="shared" si="34"/>
        <v>34</v>
      </c>
      <c r="I45" s="75">
        <f>AVERAGE(D45:H45)</f>
        <v>34.6</v>
      </c>
      <c r="J45" s="76">
        <f>I45*0.97</f>
        <v>33.561999999999998</v>
      </c>
      <c r="K45" s="76">
        <f>I45*1.03</f>
        <v>35.638000000000005</v>
      </c>
      <c r="L45" s="41" t="str">
        <f>IF(AND(D45&gt;I45*0.97,D45&lt;I45*1.03),"○","×")</f>
        <v>○</v>
      </c>
      <c r="M45" s="41" t="str">
        <f>IF(AND(E45&gt;I45*0.97,E45&lt;I45*1.03),"○","×")</f>
        <v>○</v>
      </c>
      <c r="N45" s="41" t="str">
        <f>IF(AND(F45&gt;I45*0.97,F45&lt;I45*1.03),"○","×")</f>
        <v>○</v>
      </c>
      <c r="O45" s="41" t="str">
        <f>IF(AND(G45&gt;I45*0.97,G45&lt;I45*1.03),"○","×")</f>
        <v>×</v>
      </c>
      <c r="P45" s="41" t="str">
        <f>IF(AND(H45&gt;I45*0.97,H45&lt;I45*1.03),"○","×")</f>
        <v>○</v>
      </c>
      <c r="Q45" s="77" t="str">
        <f>IF(COUNTIF(L45:P45,"○")=5,"同程度","―")</f>
        <v>―</v>
      </c>
      <c r="R45" s="78" t="str">
        <f t="shared" si="33"/>
        <v>－</v>
      </c>
      <c r="S45" s="41" t="str">
        <f t="shared" si="33"/>
        <v>↑</v>
      </c>
      <c r="T45" s="41" t="str">
        <f t="shared" si="33"/>
        <v>↑</v>
      </c>
      <c r="U45" s="41" t="str">
        <f t="shared" si="33"/>
        <v>↓</v>
      </c>
      <c r="V45" s="41" t="str">
        <f>R45&amp;S45&amp;T45&amp;U45</f>
        <v>－↑↑↓</v>
      </c>
      <c r="W45" s="79" t="str" cm="1">
        <f t="array" ref="W45">INDEX($AL$2:$AL$82,MATCH(V45,$AK$2:$AK$82,0),0)</f>
        <v>最新年度のみ減少</v>
      </c>
      <c r="X45" s="80" t="str">
        <f>IF(F45-D45&gt;0,"↑",IF(F45-D45&lt;0,"↓","－"))</f>
        <v>↑</v>
      </c>
      <c r="Y45" s="81" t="str">
        <f>IF(V45="↓↑↓↓",IF(X45="↓","減少傾向","×"),"判定外")</f>
        <v>判定外</v>
      </c>
      <c r="Z45" s="82" t="str">
        <f>IF(V45="↑↓↑↑",IF(X45="↑","増加傾向","×"),"判定外")</f>
        <v>判定外</v>
      </c>
      <c r="AA45" s="83" t="str">
        <f>IF(G45-E45&gt;0,"↑",IF(G45-E45&lt;0,"↓","－"))</f>
        <v>↑</v>
      </c>
      <c r="AB45" s="81" t="str">
        <f>IF(V45="↓↓↑↓",IF(AA45="↓","減少傾向","×"),"判定外")</f>
        <v>判定外</v>
      </c>
      <c r="AC45" s="82" t="str">
        <f>IF(V45="↑↑↓↑",IF(AA45="↑","増加傾向","×"),"判定外")</f>
        <v>判定外</v>
      </c>
      <c r="AD45" s="100"/>
      <c r="AE45" s="112"/>
      <c r="AK45" s="37" t="s">
        <v>194</v>
      </c>
      <c r="AL45" s="37" t="s">
        <v>162</v>
      </c>
    </row>
    <row r="46" spans="2:38" ht="14.25" thickBot="1" x14ac:dyDescent="0.2">
      <c r="B46" s="109"/>
      <c r="C46" s="110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2"/>
      <c r="AK46" s="37" t="s">
        <v>195</v>
      </c>
      <c r="AL46" s="37" t="s">
        <v>162</v>
      </c>
    </row>
    <row r="47" spans="2:38" x14ac:dyDescent="0.15">
      <c r="B47" s="109" t="s">
        <v>31</v>
      </c>
      <c r="C47" s="110"/>
      <c r="D47" s="118"/>
      <c r="E47" s="118"/>
      <c r="F47" s="118"/>
      <c r="G47" s="118"/>
      <c r="H47" s="118"/>
      <c r="I47" s="289" t="s">
        <v>131</v>
      </c>
      <c r="J47" s="301"/>
      <c r="K47" s="301"/>
      <c r="L47" s="290"/>
      <c r="M47" s="290"/>
      <c r="N47" s="290"/>
      <c r="O47" s="290"/>
      <c r="P47" s="290"/>
      <c r="Q47" s="287" t="s">
        <v>132</v>
      </c>
      <c r="R47" s="289" t="s">
        <v>133</v>
      </c>
      <c r="S47" s="290"/>
      <c r="T47" s="290"/>
      <c r="U47" s="290"/>
      <c r="V47" s="291" t="s">
        <v>134</v>
      </c>
      <c r="W47" s="292"/>
      <c r="X47" s="295" t="s">
        <v>135</v>
      </c>
      <c r="Y47" s="299" t="s">
        <v>136</v>
      </c>
      <c r="Z47" s="300"/>
      <c r="AA47" s="302" t="s">
        <v>137</v>
      </c>
      <c r="AB47" s="299" t="s">
        <v>138</v>
      </c>
      <c r="AC47" s="300"/>
      <c r="AD47" s="297" t="s">
        <v>139</v>
      </c>
      <c r="AE47" s="112"/>
      <c r="AK47" s="37" t="s">
        <v>196</v>
      </c>
      <c r="AL47" s="37" t="s">
        <v>82</v>
      </c>
    </row>
    <row r="48" spans="2:38" x14ac:dyDescent="0.15">
      <c r="B48" s="109"/>
      <c r="C48" s="61" t="s">
        <v>24</v>
      </c>
      <c r="D48" s="52" t="str">
        <f>Q1</f>
        <v>R2</v>
      </c>
      <c r="E48" s="52" t="str">
        <f>R1</f>
        <v>R3</v>
      </c>
      <c r="F48" s="52" t="str">
        <f>S1</f>
        <v>R4</v>
      </c>
      <c r="G48" s="52" t="str">
        <f>T1</f>
        <v>R5</v>
      </c>
      <c r="H48" s="52" t="str">
        <f>U1</f>
        <v>R6</v>
      </c>
      <c r="I48" s="53" t="s">
        <v>142</v>
      </c>
      <c r="J48" s="54">
        <v>-0.03</v>
      </c>
      <c r="K48" s="54">
        <v>0.03</v>
      </c>
      <c r="L48" s="52" t="str">
        <f>Q1</f>
        <v>R2</v>
      </c>
      <c r="M48" s="52" t="str">
        <f>R1</f>
        <v>R3</v>
      </c>
      <c r="N48" s="52" t="str">
        <f>S1</f>
        <v>R4</v>
      </c>
      <c r="O48" s="52" t="str">
        <f>T1</f>
        <v>R5</v>
      </c>
      <c r="P48" s="52" t="str">
        <f>U1</f>
        <v>R6</v>
      </c>
      <c r="Q48" s="288"/>
      <c r="R48" s="55" t="s">
        <v>143</v>
      </c>
      <c r="S48" s="56" t="s">
        <v>144</v>
      </c>
      <c r="T48" s="56" t="s">
        <v>145</v>
      </c>
      <c r="U48" s="56" t="s">
        <v>146</v>
      </c>
      <c r="V48" s="293"/>
      <c r="W48" s="294"/>
      <c r="X48" s="296"/>
      <c r="Y48" s="57" t="s">
        <v>147</v>
      </c>
      <c r="Z48" s="58" t="s">
        <v>148</v>
      </c>
      <c r="AA48" s="303"/>
      <c r="AB48" s="59" t="s">
        <v>149</v>
      </c>
      <c r="AC48" s="60" t="s">
        <v>150</v>
      </c>
      <c r="AD48" s="298"/>
      <c r="AE48" s="112"/>
      <c r="AK48" s="37" t="s">
        <v>197</v>
      </c>
      <c r="AL48" s="37" t="s">
        <v>141</v>
      </c>
    </row>
    <row r="49" spans="2:38" x14ac:dyDescent="0.15">
      <c r="B49" s="109"/>
      <c r="C49" s="61" t="s">
        <v>55</v>
      </c>
      <c r="D49" s="116">
        <f>SUMIF('20.経年データ【高知大】'!K:K,D48,'20.経年データ【高知大】'!N:N)</f>
        <v>33</v>
      </c>
      <c r="E49" s="116">
        <f>SUMIF('20.経年データ【高知大】'!K:K,E48,'20.経年データ【高知大】'!N:N)</f>
        <v>27</v>
      </c>
      <c r="F49" s="116">
        <f>SUMIF('20.経年データ【高知大】'!K:K,F48,'20.経年データ【高知大】'!N:N)</f>
        <v>34</v>
      </c>
      <c r="G49" s="116">
        <f>SUMIF('20.経年データ【高知大】'!K:K,G48,'20.経年データ【高知大】'!N:N)</f>
        <v>22</v>
      </c>
      <c r="H49" s="116">
        <f>SUMIF('20.経年データ【高知大】'!K:K,H48,'20.経年データ【高知大】'!N:N)</f>
        <v>25</v>
      </c>
      <c r="I49" s="63">
        <f>AVERAGE(D49:H49)</f>
        <v>28.2</v>
      </c>
      <c r="J49" s="64">
        <f>I49*0.97</f>
        <v>27.353999999999999</v>
      </c>
      <c r="K49" s="64">
        <f>I49*1.03</f>
        <v>29.045999999999999</v>
      </c>
      <c r="L49" s="56" t="str">
        <f>IF(AND(D49&gt;I49*0.97,D49&lt;I49*1.03),"○","×")</f>
        <v>×</v>
      </c>
      <c r="M49" s="56" t="str">
        <f>IF(AND(E49&gt;I49*0.97,E49&lt;I49*1.03),"○","×")</f>
        <v>×</v>
      </c>
      <c r="N49" s="56" t="str">
        <f>IF(AND(F49&gt;I49*0.97,F49&lt;I49*1.03),"○","×")</f>
        <v>×</v>
      </c>
      <c r="O49" s="56" t="str">
        <f>IF(AND(G49&gt;I49*0.97,G49&lt;I49*1.03),"○","×")</f>
        <v>×</v>
      </c>
      <c r="P49" s="56" t="str">
        <f>IF(AND(H49&gt;I49*0.97,H49&lt;I49*1.03),"○","×")</f>
        <v>×</v>
      </c>
      <c r="Q49" s="65" t="str">
        <f>IF(COUNTIF(L49:P49,"○")=5,"同程度","―")</f>
        <v>―</v>
      </c>
      <c r="R49" s="55" t="str">
        <f t="shared" ref="R49:U53" si="35">IF(E49-D49&gt;0,"↑",IF(E49-D49&lt;0,"↓","－"))</f>
        <v>↓</v>
      </c>
      <c r="S49" s="56" t="str">
        <f t="shared" si="35"/>
        <v>↑</v>
      </c>
      <c r="T49" s="56" t="str">
        <f t="shared" si="35"/>
        <v>↓</v>
      </c>
      <c r="U49" s="56" t="str">
        <f t="shared" si="35"/>
        <v>↑</v>
      </c>
      <c r="V49" s="56" t="str">
        <f>R49&amp;S49&amp;T49&amp;U49</f>
        <v>↓↑↓↑</v>
      </c>
      <c r="W49" s="66" t="str" cm="1">
        <f t="array" ref="W49">INDEX($AL$2:$AL$82,MATCH(V49,$AK$2:$AK$82,0),0)</f>
        <v>隔年で増減</v>
      </c>
      <c r="X49" s="67" t="str">
        <f>IF(F49-D49&gt;0,"↑",IF(F49-D49&lt;0,"↓","－"))</f>
        <v>↑</v>
      </c>
      <c r="Y49" s="68" t="str">
        <f>IF(V49="↓↑↓↓",IF(X49="↓","減少傾向","×"),"判定外")</f>
        <v>判定外</v>
      </c>
      <c r="Z49" s="69" t="str">
        <f>IF(V49="↑↓↑↑",IF(X49="↑","増加傾向","×"),"判定外")</f>
        <v>判定外</v>
      </c>
      <c r="AA49" s="70" t="str">
        <f>IF(G49-E49&gt;0,"↑",IF(G49-E49&lt;0,"↓","－"))</f>
        <v>↓</v>
      </c>
      <c r="AB49" s="68" t="str">
        <f>IF(V49="↓↓↑↓",IF(AA49="↓","減少傾向","×"),"判定外")</f>
        <v>判定外</v>
      </c>
      <c r="AC49" s="69" t="str">
        <f>IF(V49="↑↑↓↑",IF(AA49="↑","増加傾向","×"),"判定外")</f>
        <v>判定外</v>
      </c>
      <c r="AD49" s="71"/>
      <c r="AE49" s="112"/>
      <c r="AK49" s="37" t="s">
        <v>198</v>
      </c>
      <c r="AL49" s="37" t="s">
        <v>141</v>
      </c>
    </row>
    <row r="50" spans="2:38" x14ac:dyDescent="0.15">
      <c r="B50" s="109"/>
      <c r="C50" s="61" t="s">
        <v>56</v>
      </c>
      <c r="D50" s="116">
        <f>SUMIF('20.経年データ【高知大】'!K:K,D48,'20.経年データ【高知大】'!O:O)</f>
        <v>9</v>
      </c>
      <c r="E50" s="116">
        <f>SUMIF('20.経年データ【高知大】'!K:K,E48,'20.経年データ【高知大】'!O:O)</f>
        <v>9</v>
      </c>
      <c r="F50" s="116">
        <f>SUMIF('20.経年データ【高知大】'!K:K,F48,'20.経年データ【高知大】'!O:O)</f>
        <v>13</v>
      </c>
      <c r="G50" s="116">
        <f>SUMIF('20.経年データ【高知大】'!K:K,G48,'20.経年データ【高知大】'!O:O)</f>
        <v>8</v>
      </c>
      <c r="H50" s="116">
        <f>SUMIF('20.経年データ【高知大】'!K:K,H48,'20.経年データ【高知大】'!O:O)</f>
        <v>6</v>
      </c>
      <c r="I50" s="63">
        <f>AVERAGE(D50:H50)</f>
        <v>9</v>
      </c>
      <c r="J50" s="64">
        <f>I50*0.97</f>
        <v>8.73</v>
      </c>
      <c r="K50" s="64">
        <f>I50*1.03</f>
        <v>9.27</v>
      </c>
      <c r="L50" s="56" t="str">
        <f>IF(AND(D50&gt;I50*0.97,D50&lt;I50*1.03),"○","×")</f>
        <v>○</v>
      </c>
      <c r="M50" s="56" t="str">
        <f>IF(AND(E50&gt;I50*0.97,E50&lt;I50*1.03),"○","×")</f>
        <v>○</v>
      </c>
      <c r="N50" s="56" t="str">
        <f>IF(AND(F50&gt;I50*0.97,F50&lt;I50*1.03),"○","×")</f>
        <v>×</v>
      </c>
      <c r="O50" s="56" t="str">
        <f>IF(AND(G50&gt;I50*0.97,G50&lt;I50*1.03),"○","×")</f>
        <v>×</v>
      </c>
      <c r="P50" s="56" t="str">
        <f>IF(AND(H50&gt;I50*0.97,H50&lt;I50*1.03),"○","×")</f>
        <v>×</v>
      </c>
      <c r="Q50" s="65" t="str">
        <f>IF(COUNTIF(L50:P50,"○")=5,"同程度","―")</f>
        <v>―</v>
      </c>
      <c r="R50" s="55" t="str">
        <f t="shared" si="35"/>
        <v>－</v>
      </c>
      <c r="S50" s="56" t="str">
        <f t="shared" si="35"/>
        <v>↑</v>
      </c>
      <c r="T50" s="56" t="str">
        <f t="shared" si="35"/>
        <v>↓</v>
      </c>
      <c r="U50" s="56" t="str">
        <f t="shared" si="35"/>
        <v>↓</v>
      </c>
      <c r="V50" s="56" t="str">
        <f>R50&amp;S50&amp;T50&amp;U50</f>
        <v>－↑↓↓</v>
      </c>
      <c r="W50" s="66" t="str" cm="1">
        <f t="array" ref="W50">INDEX($AL$2:$AL$82,MATCH(V50,$AK$2:$AK$82,0),0)</f>
        <v>年度により増減</v>
      </c>
      <c r="X50" s="67" t="str">
        <f>IF(F50-D50&gt;0,"↑",IF(F50-D50&lt;0,"↓","－"))</f>
        <v>↑</v>
      </c>
      <c r="Y50" s="68" t="str">
        <f>IF(V50="↓↑↓↓",IF(X50="↓","減少傾向","×"),"判定外")</f>
        <v>判定外</v>
      </c>
      <c r="Z50" s="69" t="str">
        <f>IF(V50="↑↓↑↑",IF(X50="↑","増加傾向","×"),"判定外")</f>
        <v>判定外</v>
      </c>
      <c r="AA50" s="70" t="str">
        <f>IF(G50-E50&gt;0,"↑",IF(G50-E50&lt;0,"↓","－"))</f>
        <v>↓</v>
      </c>
      <c r="AB50" s="68" t="str">
        <f>IF(V50="↓↓↑↓",IF(AA50="↓","減少傾向","×"),"判定外")</f>
        <v>判定外</v>
      </c>
      <c r="AC50" s="69" t="str">
        <f>IF(V50="↑↑↓↑",IF(AA50="↑","増加傾向","×"),"判定外")</f>
        <v>判定外</v>
      </c>
      <c r="AD50" s="71"/>
      <c r="AE50" s="112"/>
      <c r="AK50" s="37" t="s">
        <v>199</v>
      </c>
      <c r="AL50" s="37" t="s">
        <v>190</v>
      </c>
    </row>
    <row r="51" spans="2:38" x14ac:dyDescent="0.15">
      <c r="B51" s="109"/>
      <c r="C51" s="61" t="s">
        <v>259</v>
      </c>
      <c r="D51" s="116">
        <f>SUMIF('20.経年データ【高知大】'!K:K,D48,'20.経年データ【高知大】'!L:L)</f>
        <v>16</v>
      </c>
      <c r="E51" s="116">
        <f>SUMIF('20.経年データ【高知大】'!K:K,E48,'20.経年データ【高知大】'!L:L)</f>
        <v>10</v>
      </c>
      <c r="F51" s="116">
        <f>SUMIF('20.経年データ【高知大】'!K:K,F48,'20.経年データ【高知大】'!L:L)</f>
        <v>21</v>
      </c>
      <c r="G51" s="116">
        <f>SUMIF('20.経年データ【高知大】'!K:K,G48,'20.経年データ【高知大】'!L:L)</f>
        <v>8</v>
      </c>
      <c r="H51" s="116">
        <f>SUMIF('20.経年データ【高知大】'!K:K,H48,'20.経年データ【高知大】'!L:L)</f>
        <v>10</v>
      </c>
      <c r="I51" s="63">
        <f>AVERAGE(D51:H51)</f>
        <v>13</v>
      </c>
      <c r="J51" s="64">
        <f>I51*0.97</f>
        <v>12.61</v>
      </c>
      <c r="K51" s="64">
        <f>I51*1.03</f>
        <v>13.39</v>
      </c>
      <c r="L51" s="56" t="str">
        <f>IF(AND(D51&gt;I51*0.97,D51&lt;I51*1.03),"○","×")</f>
        <v>×</v>
      </c>
      <c r="M51" s="56" t="str">
        <f>IF(AND(E51&gt;I51*0.97,E51&lt;I51*1.03),"○","×")</f>
        <v>×</v>
      </c>
      <c r="N51" s="56" t="str">
        <f>IF(AND(F51&gt;I51*0.97,F51&lt;I51*1.03),"○","×")</f>
        <v>×</v>
      </c>
      <c r="O51" s="56" t="str">
        <f>IF(AND(G51&gt;I51*0.97,G51&lt;I51*1.03),"○","×")</f>
        <v>×</v>
      </c>
      <c r="P51" s="56" t="str">
        <f>IF(AND(H51&gt;I51*0.97,H51&lt;I51*1.03),"○","×")</f>
        <v>×</v>
      </c>
      <c r="Q51" s="65" t="str">
        <f>IF(COUNTIF(L51:P51,"○")=5,"同程度","―")</f>
        <v>―</v>
      </c>
      <c r="R51" s="55" t="str">
        <f t="shared" si="35"/>
        <v>↓</v>
      </c>
      <c r="S51" s="56" t="str">
        <f t="shared" si="35"/>
        <v>↑</v>
      </c>
      <c r="T51" s="56" t="str">
        <f t="shared" si="35"/>
        <v>↓</v>
      </c>
      <c r="U51" s="56" t="str">
        <f t="shared" si="35"/>
        <v>↑</v>
      </c>
      <c r="V51" s="56" t="str">
        <f>R51&amp;S51&amp;T51&amp;U51</f>
        <v>↓↑↓↑</v>
      </c>
      <c r="W51" s="66" t="str" cm="1">
        <f t="array" ref="W51">INDEX($AL$2:$AL$82,MATCH(V51,$AK$2:$AK$82,0),0)</f>
        <v>隔年で増減</v>
      </c>
      <c r="X51" s="67" t="str">
        <f>IF(F51-D51&gt;0,"↑",IF(F51-D51&lt;0,"↓","－"))</f>
        <v>↑</v>
      </c>
      <c r="Y51" s="68" t="str">
        <f>IF(V51="↓↑↓↓",IF(X51="↓","減少傾向","×"),"判定外")</f>
        <v>判定外</v>
      </c>
      <c r="Z51" s="69" t="str">
        <f>IF(V51="↑↓↑↑",IF(X51="↑","増加傾向","×"),"判定外")</f>
        <v>判定外</v>
      </c>
      <c r="AA51" s="70" t="str">
        <f>IF(G51-E51&gt;0,"↑",IF(G51-E51&lt;0,"↓","－"))</f>
        <v>↓</v>
      </c>
      <c r="AB51" s="68" t="str">
        <f>IF(V51="↓↓↑↓",IF(AA51="↓","減少傾向","×"),"判定外")</f>
        <v>判定外</v>
      </c>
      <c r="AC51" s="69" t="str">
        <f>IF(V51="↑↑↓↑",IF(AA51="↑","増加傾向","×"),"判定外")</f>
        <v>判定外</v>
      </c>
      <c r="AD51" s="72" t="s">
        <v>83</v>
      </c>
      <c r="AE51" s="112"/>
      <c r="AK51" s="37" t="s">
        <v>200</v>
      </c>
      <c r="AL51" s="37" t="s">
        <v>162</v>
      </c>
    </row>
    <row r="52" spans="2:38" x14ac:dyDescent="0.15">
      <c r="B52" s="109"/>
      <c r="C52" s="61" t="s">
        <v>57</v>
      </c>
      <c r="D52" s="116">
        <f>SUMIF('20.経年データ【高知大】'!K:K,D48,'20.経年データ【高知大】'!M:M)</f>
        <v>26</v>
      </c>
      <c r="E52" s="116">
        <f>SUMIF('20.経年データ【高知大】'!K:K,E48,'20.経年データ【高知大】'!M:M)</f>
        <v>26</v>
      </c>
      <c r="F52" s="116">
        <f>SUMIF('20.経年データ【高知大】'!K:K,F48,'20.経年データ【高知大】'!M:M)</f>
        <v>26</v>
      </c>
      <c r="G52" s="116">
        <f>SUMIF('20.経年データ【高知大】'!K:K,G48,'20.経年データ【高知大】'!M:M)</f>
        <v>22</v>
      </c>
      <c r="H52" s="116">
        <f>SUMIF('20.経年データ【高知大】'!K:K,H48,'20.経年データ【高知大】'!M:M)</f>
        <v>21</v>
      </c>
      <c r="I52" s="63">
        <f>AVERAGE(D52:H52)</f>
        <v>24.2</v>
      </c>
      <c r="J52" s="64">
        <f>I52*0.97</f>
        <v>23.474</v>
      </c>
      <c r="K52" s="64">
        <f>I52*1.03</f>
        <v>24.925999999999998</v>
      </c>
      <c r="L52" s="56" t="str">
        <f>IF(AND(D52&gt;I52*0.97,D52&lt;I52*1.03),"○","×")</f>
        <v>×</v>
      </c>
      <c r="M52" s="56" t="str">
        <f>IF(AND(E52&gt;I52*0.97,E52&lt;I52*1.03),"○","×")</f>
        <v>×</v>
      </c>
      <c r="N52" s="56" t="str">
        <f>IF(AND(F52&gt;I52*0.97,F52&lt;I52*1.03),"○","×")</f>
        <v>×</v>
      </c>
      <c r="O52" s="56" t="str">
        <f>IF(AND(G52&gt;I52*0.97,G52&lt;I52*1.03),"○","×")</f>
        <v>×</v>
      </c>
      <c r="P52" s="56" t="str">
        <f>IF(AND(H52&gt;I52*0.97,H52&lt;I52*1.03),"○","×")</f>
        <v>×</v>
      </c>
      <c r="Q52" s="65" t="str">
        <f>IF(COUNTIF(L52:P52,"○")=5,"同程度","―")</f>
        <v>―</v>
      </c>
      <c r="R52" s="55" t="str">
        <f t="shared" si="35"/>
        <v>－</v>
      </c>
      <c r="S52" s="56" t="str">
        <f t="shared" si="35"/>
        <v>－</v>
      </c>
      <c r="T52" s="56" t="str">
        <f t="shared" si="35"/>
        <v>↓</v>
      </c>
      <c r="U52" s="56" t="str">
        <f t="shared" si="35"/>
        <v>↓</v>
      </c>
      <c r="V52" s="56" t="str">
        <f>R52&amp;S52&amp;T52&amp;U52</f>
        <v>－－↓↓</v>
      </c>
      <c r="W52" s="66" t="str" cm="1">
        <f t="array" ref="W52">INDEX($AL$2:$AL$82,MATCH(V52,$AK$2:$AK$82,0),0)</f>
        <v>減少傾向⤵</v>
      </c>
      <c r="X52" s="67" t="str">
        <f>IF(F52-D52&gt;0,"↑",IF(F52-D52&lt;0,"↓","－"))</f>
        <v>－</v>
      </c>
      <c r="Y52" s="68" t="str">
        <f>IF(V52="↓↑↓↓",IF(X52="↓","減少傾向","×"),"判定外")</f>
        <v>判定外</v>
      </c>
      <c r="Z52" s="69" t="str">
        <f>IF(V52="↑↓↑↑",IF(X52="↑","増加傾向","×"),"判定外")</f>
        <v>判定外</v>
      </c>
      <c r="AA52" s="70" t="str">
        <f>IF(G52-E52&gt;0,"↑",IF(G52-E52&lt;0,"↓","－"))</f>
        <v>↓</v>
      </c>
      <c r="AB52" s="68" t="str">
        <f>IF(V52="↓↓↑↓",IF(AA52="↓","減少傾向","×"),"判定外")</f>
        <v>判定外</v>
      </c>
      <c r="AC52" s="69" t="str">
        <f>IF(V52="↑↑↓↑",IF(AA52="↑","増加傾向","×"),"判定外")</f>
        <v>判定外</v>
      </c>
      <c r="AD52" s="71"/>
      <c r="AE52" s="112"/>
      <c r="AK52" s="37" t="s">
        <v>201</v>
      </c>
      <c r="AL52" s="37" t="s">
        <v>162</v>
      </c>
    </row>
    <row r="53" spans="2:38" ht="14.25" thickBot="1" x14ac:dyDescent="0.2">
      <c r="B53" s="109"/>
      <c r="C53" s="73" t="s">
        <v>74</v>
      </c>
      <c r="D53" s="74">
        <f>SUM(D49:D50)</f>
        <v>42</v>
      </c>
      <c r="E53" s="74">
        <f>SUM(E49:E50)</f>
        <v>36</v>
      </c>
      <c r="F53" s="74">
        <f>SUM(F49:F50)</f>
        <v>47</v>
      </c>
      <c r="G53" s="74">
        <f>SUM(G49:G50)</f>
        <v>30</v>
      </c>
      <c r="H53" s="74">
        <f>SUM(H49:H50)</f>
        <v>31</v>
      </c>
      <c r="I53" s="75">
        <f>AVERAGE(D53:H53)</f>
        <v>37.200000000000003</v>
      </c>
      <c r="J53" s="76">
        <f>I53*0.97</f>
        <v>36.084000000000003</v>
      </c>
      <c r="K53" s="76">
        <f>I53*1.03</f>
        <v>38.316000000000003</v>
      </c>
      <c r="L53" s="41" t="str">
        <f>IF(AND(D53&gt;I53*0.97,D53&lt;I53*1.03),"○","×")</f>
        <v>×</v>
      </c>
      <c r="M53" s="41" t="str">
        <f>IF(AND(E53&gt;I53*0.97,E53&lt;I53*1.03),"○","×")</f>
        <v>×</v>
      </c>
      <c r="N53" s="41" t="str">
        <f>IF(AND(F53&gt;I53*0.97,F53&lt;I53*1.03),"○","×")</f>
        <v>×</v>
      </c>
      <c r="O53" s="41" t="str">
        <f>IF(AND(G53&gt;I53*0.97,G53&lt;I53*1.03),"○","×")</f>
        <v>×</v>
      </c>
      <c r="P53" s="41" t="str">
        <f>IF(AND(H53&gt;I53*0.97,H53&lt;I53*1.03),"○","×")</f>
        <v>×</v>
      </c>
      <c r="Q53" s="77" t="str">
        <f>IF(COUNTIF(L53:P53,"○")=5,"同程度","―")</f>
        <v>―</v>
      </c>
      <c r="R53" s="78" t="str">
        <f t="shared" si="35"/>
        <v>↓</v>
      </c>
      <c r="S53" s="41" t="str">
        <f t="shared" si="35"/>
        <v>↑</v>
      </c>
      <c r="T53" s="41" t="str">
        <f t="shared" si="35"/>
        <v>↓</v>
      </c>
      <c r="U53" s="41" t="str">
        <f t="shared" si="35"/>
        <v>↑</v>
      </c>
      <c r="V53" s="41" t="str">
        <f>R53&amp;S53&amp;T53&amp;U53</f>
        <v>↓↑↓↑</v>
      </c>
      <c r="W53" s="79" t="str" cm="1">
        <f t="array" ref="W53">INDEX($AL$2:$AL$82,MATCH(V53,$AK$2:$AK$82,0),0)</f>
        <v>隔年で増減</v>
      </c>
      <c r="X53" s="80" t="str">
        <f>IF(F53-D53&gt;0,"↑",IF(F53-D53&lt;0,"↓","－"))</f>
        <v>↑</v>
      </c>
      <c r="Y53" s="81" t="str">
        <f>IF(V53="↓↑↓↓",IF(X53="↓","減少傾向","×"),"判定外")</f>
        <v>判定外</v>
      </c>
      <c r="Z53" s="82" t="str">
        <f>IF(V53="↑↓↑↑",IF(X53="↑","増加傾向","×"),"判定外")</f>
        <v>判定外</v>
      </c>
      <c r="AA53" s="83" t="str">
        <f>IF(G53-E53&gt;0,"↑",IF(G53-E53&lt;0,"↓","－"))</f>
        <v>↓</v>
      </c>
      <c r="AB53" s="81" t="str">
        <f>IF(V53="↓↓↑↓",IF(AA53="↓","減少傾向","×"),"判定外")</f>
        <v>判定外</v>
      </c>
      <c r="AC53" s="82" t="str">
        <f>IF(V53="↑↑↓↑",IF(AA53="↑","増加傾向","×"),"判定外")</f>
        <v>判定外</v>
      </c>
      <c r="AD53" s="84" t="s">
        <v>83</v>
      </c>
      <c r="AE53" s="112"/>
      <c r="AK53" s="37" t="s">
        <v>202</v>
      </c>
      <c r="AL53" s="37" t="s">
        <v>141</v>
      </c>
    </row>
    <row r="54" spans="2:38" ht="14.25" thickBot="1" x14ac:dyDescent="0.2">
      <c r="B54" s="109"/>
      <c r="C54" s="110"/>
      <c r="D54" s="111"/>
      <c r="E54" s="111"/>
      <c r="F54" s="111"/>
      <c r="G54" s="111"/>
      <c r="H54" s="111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2"/>
      <c r="AK54" s="37" t="s">
        <v>203</v>
      </c>
      <c r="AL54" s="37" t="s">
        <v>162</v>
      </c>
    </row>
    <row r="55" spans="2:38" x14ac:dyDescent="0.15">
      <c r="B55" s="109"/>
      <c r="C55" s="110"/>
      <c r="D55" s="111"/>
      <c r="E55" s="111"/>
      <c r="F55" s="111"/>
      <c r="G55" s="111"/>
      <c r="H55" s="111"/>
      <c r="I55" s="289" t="s">
        <v>131</v>
      </c>
      <c r="J55" s="301"/>
      <c r="K55" s="301"/>
      <c r="L55" s="290"/>
      <c r="M55" s="290"/>
      <c r="N55" s="290"/>
      <c r="O55" s="290"/>
      <c r="P55" s="290"/>
      <c r="Q55" s="287" t="s">
        <v>132</v>
      </c>
      <c r="R55" s="289" t="s">
        <v>133</v>
      </c>
      <c r="S55" s="290"/>
      <c r="T55" s="290"/>
      <c r="U55" s="290"/>
      <c r="V55" s="291" t="s">
        <v>134</v>
      </c>
      <c r="W55" s="292"/>
      <c r="X55" s="295" t="s">
        <v>135</v>
      </c>
      <c r="Y55" s="299" t="s">
        <v>136</v>
      </c>
      <c r="Z55" s="300"/>
      <c r="AA55" s="302" t="s">
        <v>137</v>
      </c>
      <c r="AB55" s="299" t="s">
        <v>138</v>
      </c>
      <c r="AC55" s="300"/>
      <c r="AD55" s="297" t="s">
        <v>139</v>
      </c>
      <c r="AE55" s="112"/>
      <c r="AK55" s="37" t="s">
        <v>204</v>
      </c>
      <c r="AL55" s="37" t="s">
        <v>123</v>
      </c>
    </row>
    <row r="56" spans="2:38" x14ac:dyDescent="0.15">
      <c r="B56" s="109"/>
      <c r="C56" s="61" t="s">
        <v>27</v>
      </c>
      <c r="D56" s="52" t="str">
        <f>Q1</f>
        <v>R2</v>
      </c>
      <c r="E56" s="52" t="str">
        <f>R1</f>
        <v>R3</v>
      </c>
      <c r="F56" s="52" t="str">
        <f>S1</f>
        <v>R4</v>
      </c>
      <c r="G56" s="52" t="str">
        <f>T1</f>
        <v>R5</v>
      </c>
      <c r="H56" s="52" t="str">
        <f>U1</f>
        <v>R6</v>
      </c>
      <c r="I56" s="53" t="s">
        <v>142</v>
      </c>
      <c r="J56" s="54">
        <v>-0.03</v>
      </c>
      <c r="K56" s="54">
        <v>0.03</v>
      </c>
      <c r="L56" s="52" t="str">
        <f>Q1</f>
        <v>R2</v>
      </c>
      <c r="M56" s="52" t="str">
        <f>R1</f>
        <v>R3</v>
      </c>
      <c r="N56" s="52" t="str">
        <f>S1</f>
        <v>R4</v>
      </c>
      <c r="O56" s="52" t="str">
        <f>T1</f>
        <v>R5</v>
      </c>
      <c r="P56" s="52" t="str">
        <f>U1</f>
        <v>R6</v>
      </c>
      <c r="Q56" s="288"/>
      <c r="R56" s="55" t="s">
        <v>143</v>
      </c>
      <c r="S56" s="56" t="s">
        <v>144</v>
      </c>
      <c r="T56" s="56" t="s">
        <v>145</v>
      </c>
      <c r="U56" s="56" t="s">
        <v>146</v>
      </c>
      <c r="V56" s="293"/>
      <c r="W56" s="294"/>
      <c r="X56" s="296"/>
      <c r="Y56" s="57" t="s">
        <v>147</v>
      </c>
      <c r="Z56" s="58" t="s">
        <v>148</v>
      </c>
      <c r="AA56" s="303"/>
      <c r="AB56" s="59" t="s">
        <v>149</v>
      </c>
      <c r="AC56" s="60" t="s">
        <v>150</v>
      </c>
      <c r="AD56" s="298"/>
      <c r="AE56" s="112"/>
      <c r="AK56" s="37" t="s">
        <v>205</v>
      </c>
      <c r="AL56" s="37" t="s">
        <v>125</v>
      </c>
    </row>
    <row r="57" spans="2:38" x14ac:dyDescent="0.15">
      <c r="B57" s="109"/>
      <c r="C57" s="36" t="s">
        <v>100</v>
      </c>
      <c r="D57" s="86">
        <f>ROUND(D60/D61,2)</f>
        <v>0.66</v>
      </c>
      <c r="E57" s="86">
        <f>ROUND(E60/E61,2)</f>
        <v>0.61</v>
      </c>
      <c r="F57" s="86">
        <f>ROUND(F60/F61,2)</f>
        <v>0.84</v>
      </c>
      <c r="G57" s="86">
        <f>ROUND(G60/G61,2)</f>
        <v>0.56000000000000005</v>
      </c>
      <c r="H57" s="86">
        <f>ROUND(H60/H61,2)</f>
        <v>0.6</v>
      </c>
      <c r="I57" s="87">
        <f>AVERAGE(D57:H57)</f>
        <v>0.65400000000000003</v>
      </c>
      <c r="J57" s="88">
        <f>I57*0.97</f>
        <v>0.63438000000000005</v>
      </c>
      <c r="K57" s="88">
        <f>I57*1.03</f>
        <v>0.67362</v>
      </c>
      <c r="L57" s="56" t="str">
        <f>IF(AND(D57&gt;I57*0.97,D57&lt;I57*1.03),"○","×")</f>
        <v>○</v>
      </c>
      <c r="M57" s="56" t="str">
        <f>IF(AND(E57&gt;I57*0.97,E57&lt;I57*1.03),"○","×")</f>
        <v>×</v>
      </c>
      <c r="N57" s="56" t="str">
        <f>IF(AND(F57&gt;I57*0.97,F57&lt;I57*1.03),"○","×")</f>
        <v>×</v>
      </c>
      <c r="O57" s="56" t="str">
        <f>IF(AND(G57&gt;I57*0.97,G57&lt;I57*1.03),"○","×")</f>
        <v>×</v>
      </c>
      <c r="P57" s="56" t="str">
        <f>IF(AND(H57&gt;I57*0.97,H57&lt;I57*1.03),"○","×")</f>
        <v>×</v>
      </c>
      <c r="Q57" s="65" t="str">
        <f>IF(COUNTIF(L57:P57,"○")=5,"同程度","―")</f>
        <v>―</v>
      </c>
      <c r="R57" s="55" t="str">
        <f t="shared" ref="R57:U59" si="36">IF(E57-D57&gt;0,"↑",IF(E57-D57&lt;0,"↓","－"))</f>
        <v>↓</v>
      </c>
      <c r="S57" s="56" t="str">
        <f t="shared" si="36"/>
        <v>↑</v>
      </c>
      <c r="T57" s="56" t="str">
        <f t="shared" si="36"/>
        <v>↓</v>
      </c>
      <c r="U57" s="56" t="str">
        <f t="shared" si="36"/>
        <v>↑</v>
      </c>
      <c r="V57" s="56" t="str">
        <f>R57&amp;S57&amp;T57&amp;U57</f>
        <v>↓↑↓↑</v>
      </c>
      <c r="W57" s="66" t="str" cm="1">
        <f t="array" ref="W57">INDEX($AL$2:$AL$82,MATCH(V57,$AK$2:$AK$82,0),0)</f>
        <v>隔年で増減</v>
      </c>
      <c r="X57" s="67" t="str">
        <f>IF(F57-D57&gt;0,"↑",IF(F57-D57&lt;0,"↓","－"))</f>
        <v>↑</v>
      </c>
      <c r="Y57" s="68" t="str">
        <f>IF(V57="↓↑↓↓",IF(X57="↓","減少傾向","×"),"判定外")</f>
        <v>判定外</v>
      </c>
      <c r="Z57" s="69" t="str">
        <f>IF(V57="↑↓↑↑",IF(X57="↑","増加傾向","×"),"判定外")</f>
        <v>判定外</v>
      </c>
      <c r="AA57" s="70" t="str">
        <f>IF(G57-E57&gt;0,"↑",IF(G57-E57&lt;0,"↓","－"))</f>
        <v>↓</v>
      </c>
      <c r="AB57" s="68" t="str">
        <f>IF(V57="↓↓↑↓",IF(AA57="↓","減少傾向","×"),"判定外")</f>
        <v>判定外</v>
      </c>
      <c r="AC57" s="69" t="str">
        <f>IF(V57="↑↑↓↑",IF(AA57="↑","増加傾向","×"),"判定外")</f>
        <v>判定外</v>
      </c>
      <c r="AD57" s="72" t="s">
        <v>83</v>
      </c>
      <c r="AE57" s="112"/>
      <c r="AK57" s="37" t="s">
        <v>206</v>
      </c>
      <c r="AL57" s="37" t="s">
        <v>128</v>
      </c>
    </row>
    <row r="58" spans="2:38" x14ac:dyDescent="0.15">
      <c r="B58" s="109"/>
      <c r="C58" s="36" t="s">
        <v>58</v>
      </c>
      <c r="D58" s="86">
        <f t="shared" ref="D58:H59" si="37">ROUND(D62/D64,2)</f>
        <v>0.69</v>
      </c>
      <c r="E58" s="86">
        <f t="shared" si="37"/>
        <v>0.61</v>
      </c>
      <c r="F58" s="86">
        <f t="shared" si="37"/>
        <v>0.85</v>
      </c>
      <c r="G58" s="86">
        <f t="shared" si="37"/>
        <v>0.57999999999999996</v>
      </c>
      <c r="H58" s="86">
        <f t="shared" si="37"/>
        <v>0.66</v>
      </c>
      <c r="I58" s="87">
        <f>AVERAGE(D58:H58)</f>
        <v>0.67800000000000005</v>
      </c>
      <c r="J58" s="88">
        <f>I58*0.97</f>
        <v>0.65766000000000002</v>
      </c>
      <c r="K58" s="88">
        <f>I58*1.03</f>
        <v>0.69834000000000007</v>
      </c>
      <c r="L58" s="56" t="str">
        <f>IF(AND(D58&gt;I58*0.97,D58&lt;I58*1.03),"○","×")</f>
        <v>○</v>
      </c>
      <c r="M58" s="56" t="str">
        <f>IF(AND(E58&gt;I58*0.97,E58&lt;I58*1.03),"○","×")</f>
        <v>×</v>
      </c>
      <c r="N58" s="56" t="str">
        <f>IF(AND(F58&gt;I58*0.97,F58&lt;I58*1.03),"○","×")</f>
        <v>×</v>
      </c>
      <c r="O58" s="56" t="str">
        <f>IF(AND(G58&gt;I58*0.97,G58&lt;I58*1.03),"○","×")</f>
        <v>×</v>
      </c>
      <c r="P58" s="56" t="str">
        <f>IF(AND(H58&gt;I58*0.97,H58&lt;I58*1.03),"○","×")</f>
        <v>○</v>
      </c>
      <c r="Q58" s="65" t="str">
        <f>IF(COUNTIF(L58:P58,"○")=5,"同程度","―")</f>
        <v>―</v>
      </c>
      <c r="R58" s="55" t="str">
        <f t="shared" si="36"/>
        <v>↓</v>
      </c>
      <c r="S58" s="56" t="str">
        <f t="shared" si="36"/>
        <v>↑</v>
      </c>
      <c r="T58" s="56" t="str">
        <f t="shared" si="36"/>
        <v>↓</v>
      </c>
      <c r="U58" s="56" t="str">
        <f t="shared" si="36"/>
        <v>↑</v>
      </c>
      <c r="V58" s="56" t="str">
        <f>R58&amp;S58&amp;T58&amp;U58</f>
        <v>↓↑↓↑</v>
      </c>
      <c r="W58" s="66" t="str" cm="1">
        <f t="array" ref="W58">INDEX($AL$2:$AL$82,MATCH(V58,$AK$2:$AK$82,0),0)</f>
        <v>隔年で増減</v>
      </c>
      <c r="X58" s="67" t="str">
        <f>IF(F58-D58&gt;0,"↑",IF(F58-D58&lt;0,"↓","－"))</f>
        <v>↑</v>
      </c>
      <c r="Y58" s="68" t="str">
        <f>IF(V58="↓↑↓↓",IF(X58="↓","減少傾向","×"),"判定外")</f>
        <v>判定外</v>
      </c>
      <c r="Z58" s="69" t="str">
        <f>IF(V58="↑↓↑↑",IF(X58="↑","増加傾向","×"),"判定外")</f>
        <v>判定外</v>
      </c>
      <c r="AA58" s="70" t="str">
        <f>IF(G58-E58&gt;0,"↑",IF(G58-E58&lt;0,"↓","－"))</f>
        <v>↓</v>
      </c>
      <c r="AB58" s="68" t="str">
        <f>IF(V58="↓↓↑↓",IF(AA58="↓","減少傾向","×"),"判定外")</f>
        <v>判定外</v>
      </c>
      <c r="AC58" s="69" t="str">
        <f>IF(V58="↑↑↓↑",IF(AA58="↑","増加傾向","×"),"判定外")</f>
        <v>判定外</v>
      </c>
      <c r="AD58" s="72" t="s">
        <v>83</v>
      </c>
      <c r="AE58" s="112"/>
      <c r="AK58" s="37" t="s">
        <v>207</v>
      </c>
      <c r="AL58" s="37" t="s">
        <v>125</v>
      </c>
    </row>
    <row r="59" spans="2:38" x14ac:dyDescent="0.15">
      <c r="B59" s="109"/>
      <c r="C59" s="36" t="s">
        <v>59</v>
      </c>
      <c r="D59" s="86">
        <f t="shared" si="37"/>
        <v>0.56000000000000005</v>
      </c>
      <c r="E59" s="86">
        <f t="shared" si="37"/>
        <v>0.6</v>
      </c>
      <c r="F59" s="86">
        <f t="shared" si="37"/>
        <v>0.81</v>
      </c>
      <c r="G59" s="86">
        <f t="shared" si="37"/>
        <v>0.5</v>
      </c>
      <c r="H59" s="86">
        <f t="shared" si="37"/>
        <v>0.43</v>
      </c>
      <c r="I59" s="87">
        <f>AVERAGE(D59:H59)</f>
        <v>0.58000000000000007</v>
      </c>
      <c r="J59" s="88">
        <f>I59*0.97</f>
        <v>0.5626000000000001</v>
      </c>
      <c r="K59" s="88">
        <f>I59*1.03</f>
        <v>0.59740000000000004</v>
      </c>
      <c r="L59" s="56" t="str">
        <f>IF(AND(D59&gt;I59*0.97,D59&lt;I59*1.03),"○","×")</f>
        <v>×</v>
      </c>
      <c r="M59" s="56" t="str">
        <f>IF(AND(E59&gt;I59*0.97,E59&lt;I59*1.03),"○","×")</f>
        <v>×</v>
      </c>
      <c r="N59" s="56" t="str">
        <f>IF(AND(F59&gt;I59*0.97,F59&lt;I59*1.03),"○","×")</f>
        <v>×</v>
      </c>
      <c r="O59" s="56" t="str">
        <f>IF(AND(G59&gt;I59*0.97,G59&lt;I59*1.03),"○","×")</f>
        <v>×</v>
      </c>
      <c r="P59" s="56" t="str">
        <f>IF(AND(H59&gt;I59*0.97,H59&lt;I59*1.03),"○","×")</f>
        <v>×</v>
      </c>
      <c r="Q59" s="65" t="str">
        <f>IF(COUNTIF(L59:P59,"○")=5,"同程度","―")</f>
        <v>―</v>
      </c>
      <c r="R59" s="55" t="str">
        <f t="shared" si="36"/>
        <v>↑</v>
      </c>
      <c r="S59" s="56" t="str">
        <f t="shared" si="36"/>
        <v>↑</v>
      </c>
      <c r="T59" s="56" t="str">
        <f t="shared" si="36"/>
        <v>↓</v>
      </c>
      <c r="U59" s="56" t="str">
        <f t="shared" si="36"/>
        <v>↓</v>
      </c>
      <c r="V59" s="56" t="str">
        <f>R59&amp;S59&amp;T59&amp;U59</f>
        <v>↑↑↓↓</v>
      </c>
      <c r="W59" s="66" t="str" cm="1">
        <f t="array" ref="W59">INDEX($AL$2:$AL$82,MATCH(V59,$AK$2:$AK$82,0),0)</f>
        <v>年度により増減</v>
      </c>
      <c r="X59" s="67" t="str">
        <f>IF(F59-D59&gt;0,"↑",IF(F59-D59&lt;0,"↓","－"))</f>
        <v>↑</v>
      </c>
      <c r="Y59" s="68" t="str">
        <f>IF(V59="↓↑↓↓",IF(X59="↓","減少傾向","×"),"判定外")</f>
        <v>判定外</v>
      </c>
      <c r="Z59" s="69" t="str">
        <f>IF(V59="↑↓↑↑",IF(X59="↑","増加傾向","×"),"判定外")</f>
        <v>判定外</v>
      </c>
      <c r="AA59" s="70" t="str">
        <f>IF(G59-E59&gt;0,"↑",IF(G59-E59&lt;0,"↓","－"))</f>
        <v>↓</v>
      </c>
      <c r="AB59" s="68" t="str">
        <f>IF(V59="↓↓↑↓",IF(AA59="↓","減少傾向","×"),"判定外")</f>
        <v>判定外</v>
      </c>
      <c r="AC59" s="69" t="str">
        <f>IF(V59="↑↑↓↑",IF(AA59="↑","増加傾向","×"),"判定外")</f>
        <v>判定外</v>
      </c>
      <c r="AD59" s="72" t="s">
        <v>141</v>
      </c>
      <c r="AE59" s="112"/>
      <c r="AK59" s="37" t="s">
        <v>208</v>
      </c>
      <c r="AL59" s="37" t="s">
        <v>141</v>
      </c>
    </row>
    <row r="60" spans="2:38" x14ac:dyDescent="0.15">
      <c r="B60" s="109"/>
      <c r="C60" s="73" t="s">
        <v>60</v>
      </c>
      <c r="D60" s="74">
        <f>SUM(D62:D63)</f>
        <v>42</v>
      </c>
      <c r="E60" s="74">
        <f>SUM(E62:E63)</f>
        <v>36</v>
      </c>
      <c r="F60" s="74">
        <f>SUM(F62:F63)</f>
        <v>47</v>
      </c>
      <c r="G60" s="74">
        <f>SUM(G62:G63)</f>
        <v>30</v>
      </c>
      <c r="H60" s="74">
        <f>SUM(H62:H63)</f>
        <v>31</v>
      </c>
      <c r="I60" s="89"/>
      <c r="J60" s="90"/>
      <c r="K60" s="90"/>
      <c r="L60" s="91"/>
      <c r="M60" s="91"/>
      <c r="N60" s="91"/>
      <c r="O60" s="91"/>
      <c r="P60" s="91"/>
      <c r="Q60" s="92"/>
      <c r="R60" s="93"/>
      <c r="S60" s="91"/>
      <c r="T60" s="91"/>
      <c r="U60" s="91"/>
      <c r="V60" s="91"/>
      <c r="W60" s="94"/>
      <c r="X60" s="95"/>
      <c r="Y60" s="96"/>
      <c r="Z60" s="97"/>
      <c r="AA60" s="98"/>
      <c r="AB60" s="96"/>
      <c r="AC60" s="97"/>
      <c r="AD60" s="71"/>
      <c r="AE60" s="112"/>
      <c r="AK60" s="37" t="s">
        <v>209</v>
      </c>
      <c r="AL60" s="37" t="s">
        <v>141</v>
      </c>
    </row>
    <row r="61" spans="2:38" x14ac:dyDescent="0.15">
      <c r="B61" s="109"/>
      <c r="C61" s="73" t="s">
        <v>99</v>
      </c>
      <c r="D61" s="74">
        <f>SUM(D64:D65)</f>
        <v>64</v>
      </c>
      <c r="E61" s="74">
        <f>SUM(E64:E65)</f>
        <v>59</v>
      </c>
      <c r="F61" s="74">
        <f>SUM(F64:F65)</f>
        <v>56</v>
      </c>
      <c r="G61" s="74">
        <f>SUM(G64:G65)</f>
        <v>54</v>
      </c>
      <c r="H61" s="74">
        <f>SUM(H64:H65)</f>
        <v>52</v>
      </c>
      <c r="I61" s="63">
        <f>AVERAGE(D61:H61)</f>
        <v>57</v>
      </c>
      <c r="J61" s="64">
        <f>I61*0.97</f>
        <v>55.29</v>
      </c>
      <c r="K61" s="64">
        <f>I61*1.03</f>
        <v>58.71</v>
      </c>
      <c r="L61" s="56" t="str">
        <f>IF(AND(D61&gt;I61*0.97,D61&lt;I61*1.03),"○","×")</f>
        <v>×</v>
      </c>
      <c r="M61" s="56" t="str">
        <f>IF(AND(E61&gt;I61*0.97,E61&lt;I61*1.03),"○","×")</f>
        <v>×</v>
      </c>
      <c r="N61" s="56" t="str">
        <f>IF(AND(F61&gt;I61*0.97,F61&lt;I61*1.03),"○","×")</f>
        <v>○</v>
      </c>
      <c r="O61" s="56" t="str">
        <f>IF(AND(G61&gt;I61*0.97,G61&lt;I61*1.03),"○","×")</f>
        <v>×</v>
      </c>
      <c r="P61" s="56" t="str">
        <f>IF(AND(H61&gt;I61*0.97,H61&lt;I61*1.03),"○","×")</f>
        <v>×</v>
      </c>
      <c r="Q61" s="65" t="str">
        <f>IF(COUNTIF(L61:P61,"○")=5,"同程度","―")</f>
        <v>―</v>
      </c>
      <c r="R61" s="55" t="str">
        <f>IF(E61-D61&gt;0,"↑",IF(E61-D61&lt;0,"↓","－"))</f>
        <v>↓</v>
      </c>
      <c r="S61" s="56" t="str">
        <f>IF(F61-E61&gt;0,"↑",IF(F61-E61&lt;0,"↓","－"))</f>
        <v>↓</v>
      </c>
      <c r="T61" s="56" t="str">
        <f>IF(G61-F61&gt;0,"↑",IF(G61-F61&lt;0,"↓","－"))</f>
        <v>↓</v>
      </c>
      <c r="U61" s="56" t="str">
        <f>IF(H61-G61&gt;0,"↑",IF(H61-G61&lt;0,"↓","－"))</f>
        <v>↓</v>
      </c>
      <c r="V61" s="56" t="str">
        <f>R61&amp;S61&amp;T61&amp;U61</f>
        <v>↓↓↓↓</v>
      </c>
      <c r="W61" s="66" t="str" cm="1">
        <f t="array" ref="W61">INDEX($AL$2:$AL$82,MATCH(V61,$AK$2:$AK$82,0),0)</f>
        <v>減少傾向⤵</v>
      </c>
      <c r="X61" s="67" t="str">
        <f>IF(F61-D61&gt;0,"↑",IF(F61-D61&lt;0,"↓","－"))</f>
        <v>↓</v>
      </c>
      <c r="Y61" s="68" t="str">
        <f>IF(V61="↓↑↓↓",IF(X61="↓","減少傾向","×"),"判定外")</f>
        <v>判定外</v>
      </c>
      <c r="Z61" s="69" t="str">
        <f>IF(V61="↑↓↑↑",IF(X61="↑","増加傾向","×"),"判定外")</f>
        <v>判定外</v>
      </c>
      <c r="AA61" s="70" t="str">
        <f>IF(G61-E61&gt;0,"↑",IF(G61-E61&lt;0,"↓","－"))</f>
        <v>↓</v>
      </c>
      <c r="AB61" s="68" t="str">
        <f>IF(V61="↓↓↑↓",IF(AA61="↓","減少傾向","×"),"判定外")</f>
        <v>判定外</v>
      </c>
      <c r="AC61" s="69" t="str">
        <f>IF(V61="↑↑↓↑",IF(AA61="↑","増加傾向","×"),"判定外")</f>
        <v>判定外</v>
      </c>
      <c r="AD61" s="71"/>
      <c r="AE61" s="112"/>
      <c r="AK61" s="37" t="s">
        <v>210</v>
      </c>
      <c r="AL61" s="37" t="s">
        <v>141</v>
      </c>
    </row>
    <row r="62" spans="2:38" x14ac:dyDescent="0.15">
      <c r="B62" s="109"/>
      <c r="C62" s="36" t="s">
        <v>72</v>
      </c>
      <c r="D62" s="116">
        <f>D49</f>
        <v>33</v>
      </c>
      <c r="E62" s="116">
        <f t="shared" ref="E62:H62" si="38">E49</f>
        <v>27</v>
      </c>
      <c r="F62" s="116">
        <f t="shared" si="38"/>
        <v>34</v>
      </c>
      <c r="G62" s="116">
        <f t="shared" si="38"/>
        <v>22</v>
      </c>
      <c r="H62" s="116">
        <f t="shared" si="38"/>
        <v>25</v>
      </c>
      <c r="I62" s="89"/>
      <c r="J62" s="90"/>
      <c r="K62" s="90"/>
      <c r="L62" s="91"/>
      <c r="M62" s="91"/>
      <c r="N62" s="91"/>
      <c r="O62" s="91"/>
      <c r="P62" s="91"/>
      <c r="Q62" s="92"/>
      <c r="R62" s="93"/>
      <c r="S62" s="91"/>
      <c r="T62" s="91"/>
      <c r="U62" s="91"/>
      <c r="V62" s="91"/>
      <c r="W62" s="94"/>
      <c r="X62" s="95"/>
      <c r="Y62" s="96"/>
      <c r="Z62" s="97"/>
      <c r="AA62" s="98"/>
      <c r="AB62" s="96"/>
      <c r="AC62" s="97"/>
      <c r="AD62" s="71"/>
      <c r="AE62" s="112"/>
      <c r="AK62" s="37" t="s">
        <v>211</v>
      </c>
      <c r="AL62" s="37" t="s">
        <v>125</v>
      </c>
    </row>
    <row r="63" spans="2:38" x14ac:dyDescent="0.15">
      <c r="B63" s="109"/>
      <c r="C63" s="36" t="s">
        <v>73</v>
      </c>
      <c r="D63" s="116">
        <f>D50</f>
        <v>9</v>
      </c>
      <c r="E63" s="116">
        <f t="shared" ref="E63:H63" si="39">E50</f>
        <v>9</v>
      </c>
      <c r="F63" s="116">
        <f t="shared" si="39"/>
        <v>13</v>
      </c>
      <c r="G63" s="116">
        <f t="shared" si="39"/>
        <v>8</v>
      </c>
      <c r="H63" s="116">
        <f t="shared" si="39"/>
        <v>6</v>
      </c>
      <c r="I63" s="89"/>
      <c r="J63" s="90"/>
      <c r="K63" s="90"/>
      <c r="L63" s="91"/>
      <c r="M63" s="91"/>
      <c r="N63" s="91"/>
      <c r="O63" s="91"/>
      <c r="P63" s="91"/>
      <c r="Q63" s="92"/>
      <c r="R63" s="93"/>
      <c r="S63" s="91"/>
      <c r="T63" s="91"/>
      <c r="U63" s="91"/>
      <c r="V63" s="91"/>
      <c r="W63" s="94"/>
      <c r="X63" s="95"/>
      <c r="Y63" s="96"/>
      <c r="Z63" s="97"/>
      <c r="AA63" s="98"/>
      <c r="AB63" s="96"/>
      <c r="AC63" s="97"/>
      <c r="AD63" s="71"/>
      <c r="AE63" s="112"/>
      <c r="AK63" s="37" t="s">
        <v>212</v>
      </c>
      <c r="AL63" s="37" t="s">
        <v>141</v>
      </c>
    </row>
    <row r="64" spans="2:38" x14ac:dyDescent="0.15">
      <c r="B64" s="109"/>
      <c r="C64" s="61" t="s">
        <v>70</v>
      </c>
      <c r="D64" s="116">
        <f>SUMIF('20.教員数【大学概要】'!A:A,D56,'20.教員数【大学概要】'!B:B)</f>
        <v>48</v>
      </c>
      <c r="E64" s="116">
        <f>SUMIF('20.教員数【大学概要】'!A:A,E56,'20.教員数【大学概要】'!B:B)</f>
        <v>44</v>
      </c>
      <c r="F64" s="116">
        <f>SUMIF('20.教員数【大学概要】'!A:A,F56,'20.教員数【大学概要】'!B:B)</f>
        <v>40</v>
      </c>
      <c r="G64" s="116">
        <f>SUMIF('20.教員数【大学概要】'!A:A,G56,'20.教員数【大学概要】'!B:B)</f>
        <v>38</v>
      </c>
      <c r="H64" s="116">
        <f>SUMIF('20.教員数【大学概要】'!A:A,H56,'20.教員数【大学概要】'!B:B)</f>
        <v>38</v>
      </c>
      <c r="I64" s="63">
        <f>AVERAGE(D64:H64)</f>
        <v>41.6</v>
      </c>
      <c r="J64" s="64">
        <f>I64*0.97</f>
        <v>40.351999999999997</v>
      </c>
      <c r="K64" s="64">
        <f>I64*1.03</f>
        <v>42.848000000000006</v>
      </c>
      <c r="L64" s="56" t="str">
        <f>IF(AND(D64&gt;I64*0.97,D64&lt;I64*1.03),"○","×")</f>
        <v>×</v>
      </c>
      <c r="M64" s="56" t="str">
        <f>IF(AND(E64&gt;I64*0.97,E64&lt;I64*1.03),"○","×")</f>
        <v>×</v>
      </c>
      <c r="N64" s="56" t="str">
        <f>IF(AND(F64&gt;I64*0.97,F64&lt;I64*1.03),"○","×")</f>
        <v>×</v>
      </c>
      <c r="O64" s="56" t="str">
        <f>IF(AND(G64&gt;I64*0.97,G64&lt;I64*1.03),"○","×")</f>
        <v>×</v>
      </c>
      <c r="P64" s="56" t="str">
        <f>IF(AND(H64&gt;I64*0.97,H64&lt;I64*1.03),"○","×")</f>
        <v>×</v>
      </c>
      <c r="Q64" s="65" t="str">
        <f>IF(COUNTIF(L64:P64,"○")=5,"同程度","―")</f>
        <v>―</v>
      </c>
      <c r="R64" s="55" t="str">
        <f t="shared" ref="R64:U65" si="40">IF(E64-D64&gt;0,"↑",IF(E64-D64&lt;0,"↓","－"))</f>
        <v>↓</v>
      </c>
      <c r="S64" s="56" t="str">
        <f t="shared" si="40"/>
        <v>↓</v>
      </c>
      <c r="T64" s="56" t="str">
        <f t="shared" si="40"/>
        <v>↓</v>
      </c>
      <c r="U64" s="56" t="str">
        <f t="shared" si="40"/>
        <v>－</v>
      </c>
      <c r="V64" s="56" t="str">
        <f>R64&amp;S64&amp;T64&amp;U64</f>
        <v>↓↓↓－</v>
      </c>
      <c r="W64" s="66" t="str" cm="1">
        <f t="array" ref="W64">INDEX($AL$2:$AL$82,MATCH(V64,$AK$2:$AK$82,0),0)</f>
        <v>減少傾向⤵</v>
      </c>
      <c r="X64" s="67" t="str">
        <f>IF(F64-D64&gt;0,"↑",IF(F64-D64&lt;0,"↓","－"))</f>
        <v>↓</v>
      </c>
      <c r="Y64" s="68" t="str">
        <f>IF(V64="↓↑↓↓",IF(X64="↓","減少傾向","×"),"判定外")</f>
        <v>判定外</v>
      </c>
      <c r="Z64" s="69" t="str">
        <f>IF(V64="↑↓↑↑",IF(X64="↑","増加傾向","×"),"判定外")</f>
        <v>判定外</v>
      </c>
      <c r="AA64" s="70" t="str">
        <f>IF(G64-E64&gt;0,"↑",IF(G64-E64&lt;0,"↓","－"))</f>
        <v>↓</v>
      </c>
      <c r="AB64" s="68" t="str">
        <f>IF(V64="↓↓↑↓",IF(AA64="↓","減少傾向","×"),"判定外")</f>
        <v>判定外</v>
      </c>
      <c r="AC64" s="69" t="str">
        <f>IF(V64="↑↑↓↑",IF(AA64="↑","増加傾向","×"),"判定外")</f>
        <v>判定外</v>
      </c>
      <c r="AD64" s="71"/>
      <c r="AE64" s="112"/>
      <c r="AK64" s="37" t="s">
        <v>213</v>
      </c>
      <c r="AL64" s="37" t="s">
        <v>123</v>
      </c>
    </row>
    <row r="65" spans="2:38" ht="14.25" thickBot="1" x14ac:dyDescent="0.2">
      <c r="B65" s="109"/>
      <c r="C65" s="61" t="s">
        <v>71</v>
      </c>
      <c r="D65" s="116">
        <f>SUMIF('20.教員数【大学概要】'!A:A,D56,'20.教員数【大学概要】'!C:C)</f>
        <v>16</v>
      </c>
      <c r="E65" s="116">
        <f>SUMIF('20.教員数【大学概要】'!A:A,E56,'20.教員数【大学概要】'!C:C)</f>
        <v>15</v>
      </c>
      <c r="F65" s="116">
        <f>SUMIF('20.教員数【大学概要】'!A:A,F56,'20.教員数【大学概要】'!C:C)</f>
        <v>16</v>
      </c>
      <c r="G65" s="116">
        <f>SUMIF('20.教員数【大学概要】'!A:A,G56,'20.教員数【大学概要】'!C:C)</f>
        <v>16</v>
      </c>
      <c r="H65" s="116">
        <f>SUMIF('20.教員数【大学概要】'!A:A,H56,'20.教員数【大学概要】'!C:C)</f>
        <v>14</v>
      </c>
      <c r="I65" s="75">
        <f>AVERAGE(D65:H65)</f>
        <v>15.4</v>
      </c>
      <c r="J65" s="76">
        <f>I65*0.97</f>
        <v>14.938000000000001</v>
      </c>
      <c r="K65" s="76">
        <f>I65*1.03</f>
        <v>15.862</v>
      </c>
      <c r="L65" s="41" t="str">
        <f>IF(AND(D65&gt;I65*0.97,D65&lt;I65*1.03),"○","×")</f>
        <v>×</v>
      </c>
      <c r="M65" s="41" t="str">
        <f>IF(AND(E65&gt;I65*0.97,E65&lt;I65*1.03),"○","×")</f>
        <v>○</v>
      </c>
      <c r="N65" s="41" t="str">
        <f>IF(AND(F65&gt;I65*0.97,F65&lt;I65*1.03),"○","×")</f>
        <v>×</v>
      </c>
      <c r="O65" s="41" t="str">
        <f>IF(AND(G65&gt;I65*0.97,G65&lt;I65*1.03),"○","×")</f>
        <v>×</v>
      </c>
      <c r="P65" s="41" t="str">
        <f>IF(AND(H65&gt;I65*0.97,H65&lt;I65*1.03),"○","×")</f>
        <v>×</v>
      </c>
      <c r="Q65" s="77" t="str">
        <f>IF(COUNTIF(L65:P65,"○")=5,"同程度","―")</f>
        <v>―</v>
      </c>
      <c r="R65" s="78" t="str">
        <f t="shared" si="40"/>
        <v>↓</v>
      </c>
      <c r="S65" s="41" t="str">
        <f t="shared" si="40"/>
        <v>↑</v>
      </c>
      <c r="T65" s="41" t="str">
        <f t="shared" si="40"/>
        <v>－</v>
      </c>
      <c r="U65" s="41" t="str">
        <f t="shared" si="40"/>
        <v>↓</v>
      </c>
      <c r="V65" s="41" t="str">
        <f>R65&amp;S65&amp;T65&amp;U65</f>
        <v>↓↑－↓</v>
      </c>
      <c r="W65" s="79" t="str" cm="1">
        <f t="array" ref="W65">INDEX($AL$2:$AL$82,MATCH(V65,$AK$2:$AK$82,0),0)</f>
        <v>年度により増減</v>
      </c>
      <c r="X65" s="80" t="str">
        <f>IF(F65-D65&gt;0,"↑",IF(F65-D65&lt;0,"↓","－"))</f>
        <v>－</v>
      </c>
      <c r="Y65" s="81" t="str">
        <f>IF(V65="↓↑↓↓",IF(X65="↓","減少傾向","×"),"判定外")</f>
        <v>判定外</v>
      </c>
      <c r="Z65" s="82" t="str">
        <f>IF(V65="↑↓↑↑",IF(X65="↑","増加傾向","×"),"判定外")</f>
        <v>判定外</v>
      </c>
      <c r="AA65" s="83" t="str">
        <f>IF(G65-E65&gt;0,"↑",IF(G65-E65&lt;0,"↓","－"))</f>
        <v>↑</v>
      </c>
      <c r="AB65" s="81" t="str">
        <f>IF(V65="↓↓↑↓",IF(AA65="↓","減少傾向","×"),"判定外")</f>
        <v>判定外</v>
      </c>
      <c r="AC65" s="82" t="str">
        <f>IF(V65="↑↑↓↑",IF(AA65="↑","増加傾向","×"),"判定外")</f>
        <v>判定外</v>
      </c>
      <c r="AD65" s="100"/>
      <c r="AE65" s="112"/>
      <c r="AK65" s="37" t="s">
        <v>214</v>
      </c>
      <c r="AL65" s="37" t="s">
        <v>141</v>
      </c>
    </row>
    <row r="66" spans="2:38" ht="14.25" thickBot="1" x14ac:dyDescent="0.2">
      <c r="B66" s="109"/>
      <c r="C66" s="110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2"/>
      <c r="AK66" s="37" t="s">
        <v>215</v>
      </c>
      <c r="AL66" s="37" t="s">
        <v>141</v>
      </c>
    </row>
    <row r="67" spans="2:38" x14ac:dyDescent="0.15">
      <c r="B67" s="109" t="s">
        <v>32</v>
      </c>
      <c r="C67" s="110"/>
      <c r="D67" s="118"/>
      <c r="E67" s="118"/>
      <c r="F67" s="118"/>
      <c r="G67" s="118"/>
      <c r="H67" s="118"/>
      <c r="I67" s="289" t="s">
        <v>131</v>
      </c>
      <c r="J67" s="301"/>
      <c r="K67" s="301"/>
      <c r="L67" s="290"/>
      <c r="M67" s="290"/>
      <c r="N67" s="290"/>
      <c r="O67" s="290"/>
      <c r="P67" s="290"/>
      <c r="Q67" s="287" t="s">
        <v>132</v>
      </c>
      <c r="R67" s="289" t="s">
        <v>133</v>
      </c>
      <c r="S67" s="290"/>
      <c r="T67" s="290"/>
      <c r="U67" s="290"/>
      <c r="V67" s="291" t="s">
        <v>134</v>
      </c>
      <c r="W67" s="292"/>
      <c r="X67" s="295" t="s">
        <v>135</v>
      </c>
      <c r="Y67" s="299" t="s">
        <v>136</v>
      </c>
      <c r="Z67" s="300"/>
      <c r="AA67" s="302" t="s">
        <v>137</v>
      </c>
      <c r="AB67" s="299" t="s">
        <v>138</v>
      </c>
      <c r="AC67" s="300"/>
      <c r="AD67" s="297" t="s">
        <v>139</v>
      </c>
      <c r="AE67" s="112"/>
      <c r="AK67" s="37" t="s">
        <v>216</v>
      </c>
      <c r="AL67" s="37" t="s">
        <v>141</v>
      </c>
    </row>
    <row r="68" spans="2:38" x14ac:dyDescent="0.15">
      <c r="B68" s="109"/>
      <c r="C68" s="61" t="s">
        <v>24</v>
      </c>
      <c r="D68" s="52" t="str">
        <f>Q1</f>
        <v>R2</v>
      </c>
      <c r="E68" s="52" t="str">
        <f>R1</f>
        <v>R3</v>
      </c>
      <c r="F68" s="52" t="str">
        <f>S1</f>
        <v>R4</v>
      </c>
      <c r="G68" s="52" t="str">
        <f>T1</f>
        <v>R5</v>
      </c>
      <c r="H68" s="52" t="str">
        <f>U1</f>
        <v>R6</v>
      </c>
      <c r="I68" s="53" t="s">
        <v>142</v>
      </c>
      <c r="J68" s="54">
        <v>-0.03</v>
      </c>
      <c r="K68" s="54">
        <v>0.03</v>
      </c>
      <c r="L68" s="52" t="str">
        <f>Q1</f>
        <v>R2</v>
      </c>
      <c r="M68" s="52" t="str">
        <f>R1</f>
        <v>R3</v>
      </c>
      <c r="N68" s="52" t="str">
        <f>S1</f>
        <v>R4</v>
      </c>
      <c r="O68" s="52" t="str">
        <f>T1</f>
        <v>R5</v>
      </c>
      <c r="P68" s="52" t="str">
        <f>U1</f>
        <v>R6</v>
      </c>
      <c r="Q68" s="288"/>
      <c r="R68" s="55" t="s">
        <v>143</v>
      </c>
      <c r="S68" s="56" t="s">
        <v>144</v>
      </c>
      <c r="T68" s="56" t="s">
        <v>145</v>
      </c>
      <c r="U68" s="56" t="s">
        <v>146</v>
      </c>
      <c r="V68" s="293"/>
      <c r="W68" s="294"/>
      <c r="X68" s="296"/>
      <c r="Y68" s="57" t="s">
        <v>147</v>
      </c>
      <c r="Z68" s="58" t="s">
        <v>148</v>
      </c>
      <c r="AA68" s="303"/>
      <c r="AB68" s="59" t="s">
        <v>149</v>
      </c>
      <c r="AC68" s="60" t="s">
        <v>150</v>
      </c>
      <c r="AD68" s="298"/>
      <c r="AE68" s="112"/>
      <c r="AK68" s="37" t="s">
        <v>217</v>
      </c>
      <c r="AL68" s="37" t="s">
        <v>190</v>
      </c>
    </row>
    <row r="69" spans="2:38" x14ac:dyDescent="0.15">
      <c r="B69" s="109"/>
      <c r="C69" s="61" t="s">
        <v>55</v>
      </c>
      <c r="D69" s="116">
        <f>SUMIF('20.経年データ【高知大】'!K:K,D68,'20.経年データ【高知大】'!S:S)</f>
        <v>90</v>
      </c>
      <c r="E69" s="116">
        <f>SUMIF('20.経年データ【高知大】'!K:K,E68,'20.経年データ【高知大】'!S:S)</f>
        <v>78</v>
      </c>
      <c r="F69" s="116">
        <f>SUMIF('20.経年データ【高知大】'!K:K,F68,'20.経年データ【高知大】'!S:S)</f>
        <v>78</v>
      </c>
      <c r="G69" s="116">
        <f>SUMIF('20.経年データ【高知大】'!K:K,G68,'20.経年データ【高知大】'!S:S)</f>
        <v>71</v>
      </c>
      <c r="H69" s="116">
        <f>SUMIF('20.経年データ【高知大】'!K:K,H68,'20.経年データ【高知大】'!S:S)</f>
        <v>60</v>
      </c>
      <c r="I69" s="63">
        <f>AVERAGE(D69:H69)</f>
        <v>75.400000000000006</v>
      </c>
      <c r="J69" s="64">
        <f>I69*0.97</f>
        <v>73.138000000000005</v>
      </c>
      <c r="K69" s="64">
        <f>I69*1.03</f>
        <v>77.662000000000006</v>
      </c>
      <c r="L69" s="56" t="str">
        <f>IF(AND(D69&gt;I69*0.97,D69&lt;I69*1.03),"○","×")</f>
        <v>×</v>
      </c>
      <c r="M69" s="56" t="str">
        <f>IF(AND(E69&gt;I69*0.97,E69&lt;I69*1.03),"○","×")</f>
        <v>×</v>
      </c>
      <c r="N69" s="56" t="str">
        <f>IF(AND(F69&gt;I69*0.97,F69&lt;I69*1.03),"○","×")</f>
        <v>×</v>
      </c>
      <c r="O69" s="56" t="str">
        <f>IF(AND(G69&gt;I69*0.97,G69&lt;I69*1.03),"○","×")</f>
        <v>×</v>
      </c>
      <c r="P69" s="56" t="str">
        <f>IF(AND(H69&gt;I69*0.97,H69&lt;I69*1.03),"○","×")</f>
        <v>×</v>
      </c>
      <c r="Q69" s="65" t="str">
        <f>IF(COUNTIF(L69:P69,"○")=5,"同程度","―")</f>
        <v>―</v>
      </c>
      <c r="R69" s="55" t="str">
        <f t="shared" ref="R69:U73" si="41">IF(E69-D69&gt;0,"↑",IF(E69-D69&lt;0,"↓","－"))</f>
        <v>↓</v>
      </c>
      <c r="S69" s="56" t="str">
        <f t="shared" si="41"/>
        <v>－</v>
      </c>
      <c r="T69" s="56" t="str">
        <f t="shared" si="41"/>
        <v>↓</v>
      </c>
      <c r="U69" s="56" t="str">
        <f t="shared" si="41"/>
        <v>↓</v>
      </c>
      <c r="V69" s="56" t="str">
        <f>R69&amp;S69&amp;T69&amp;U69</f>
        <v>↓－↓↓</v>
      </c>
      <c r="W69" s="66" t="str" cm="1">
        <f t="array" ref="W69">INDEX($AL$2:$AL$82,MATCH(V69,$AK$2:$AK$82,0),0)</f>
        <v>減少傾向⤵</v>
      </c>
      <c r="X69" s="67" t="str">
        <f>IF(F69-D69&gt;0,"↑",IF(F69-D69&lt;0,"↓","－"))</f>
        <v>↓</v>
      </c>
      <c r="Y69" s="68" t="str">
        <f>IF(V69="↓↑↓↓",IF(X69="↓","減少傾向","×"),"判定外")</f>
        <v>判定外</v>
      </c>
      <c r="Z69" s="69" t="str">
        <f>IF(V69="↑↓↑↑",IF(X69="↑","増加傾向","×"),"判定外")</f>
        <v>判定外</v>
      </c>
      <c r="AA69" s="70" t="str">
        <f>IF(G69-E69&gt;0,"↑",IF(G69-E69&lt;0,"↓","－"))</f>
        <v>↓</v>
      </c>
      <c r="AB69" s="68" t="str">
        <f>IF(V69="↓↓↑↓",IF(AA69="↓","減少傾向","×"),"判定外")</f>
        <v>判定外</v>
      </c>
      <c r="AC69" s="69" t="str">
        <f>IF(V69="↑↑↓↑",IF(AA69="↑","増加傾向","×"),"判定外")</f>
        <v>判定外</v>
      </c>
      <c r="AD69" s="71"/>
      <c r="AE69" s="112"/>
      <c r="AK69" s="37" t="s">
        <v>218</v>
      </c>
      <c r="AL69" s="37" t="s">
        <v>162</v>
      </c>
    </row>
    <row r="70" spans="2:38" x14ac:dyDescent="0.15">
      <c r="B70" s="109"/>
      <c r="C70" s="61" t="s">
        <v>56</v>
      </c>
      <c r="D70" s="116">
        <f>SUMIF('20.経年データ【高知大】'!K:K,D68,'20.経年データ【高知大】'!T:T)</f>
        <v>54</v>
      </c>
      <c r="E70" s="116">
        <f>SUMIF('20.経年データ【高知大】'!K:K,E68,'20.経年データ【高知大】'!T:T)</f>
        <v>47</v>
      </c>
      <c r="F70" s="116">
        <f>SUMIF('20.経年データ【高知大】'!K:K,F68,'20.経年データ【高知大】'!T:T)</f>
        <v>52</v>
      </c>
      <c r="G70" s="116">
        <f>SUMIF('20.経年データ【高知大】'!K:K,G68,'20.経年データ【高知大】'!T:T)</f>
        <v>53</v>
      </c>
      <c r="H70" s="116">
        <f>SUMIF('20.経年データ【高知大】'!K:K,H68,'20.経年データ【高知大】'!T:T)</f>
        <v>54</v>
      </c>
      <c r="I70" s="63">
        <f>AVERAGE(D70:H70)</f>
        <v>52</v>
      </c>
      <c r="J70" s="64">
        <f>I70*0.97</f>
        <v>50.44</v>
      </c>
      <c r="K70" s="64">
        <f>I70*1.03</f>
        <v>53.56</v>
      </c>
      <c r="L70" s="56" t="str">
        <f>IF(AND(D70&gt;I70*0.97,D70&lt;I70*1.03),"○","×")</f>
        <v>×</v>
      </c>
      <c r="M70" s="56" t="str">
        <f>IF(AND(E70&gt;I70*0.97,E70&lt;I70*1.03),"○","×")</f>
        <v>×</v>
      </c>
      <c r="N70" s="56" t="str">
        <f>IF(AND(F70&gt;I70*0.97,F70&lt;I70*1.03),"○","×")</f>
        <v>○</v>
      </c>
      <c r="O70" s="56" t="str">
        <f>IF(AND(G70&gt;I70*0.97,G70&lt;I70*1.03),"○","×")</f>
        <v>○</v>
      </c>
      <c r="P70" s="56" t="str">
        <f>IF(AND(H70&gt;I70*0.97,H70&lt;I70*1.03),"○","×")</f>
        <v>×</v>
      </c>
      <c r="Q70" s="65" t="str">
        <f>IF(COUNTIF(L70:P70,"○")=5,"同程度","―")</f>
        <v>―</v>
      </c>
      <c r="R70" s="55" t="str">
        <f t="shared" si="41"/>
        <v>↓</v>
      </c>
      <c r="S70" s="56" t="str">
        <f t="shared" si="41"/>
        <v>↑</v>
      </c>
      <c r="T70" s="56" t="str">
        <f t="shared" si="41"/>
        <v>↑</v>
      </c>
      <c r="U70" s="56" t="str">
        <f t="shared" si="41"/>
        <v>↑</v>
      </c>
      <c r="V70" s="56" t="str">
        <f>R70&amp;S70&amp;T70&amp;U70</f>
        <v>↓↑↑↑</v>
      </c>
      <c r="W70" s="66" t="str" cm="1">
        <f t="array" ref="W70">INDEX($AL$2:$AL$82,MATCH(V70,$AK$2:$AK$82,0),0)</f>
        <v>増加傾向⤴</v>
      </c>
      <c r="X70" s="67" t="str">
        <f>IF(F70-D70&gt;0,"↑",IF(F70-D70&lt;0,"↓","－"))</f>
        <v>↓</v>
      </c>
      <c r="Y70" s="68" t="str">
        <f>IF(V70="↓↑↓↓",IF(X70="↓","減少傾向","×"),"判定外")</f>
        <v>判定外</v>
      </c>
      <c r="Z70" s="69" t="str">
        <f>IF(V70="↑↓↑↑",IF(X70="↑","増加傾向","×"),"判定外")</f>
        <v>判定外</v>
      </c>
      <c r="AA70" s="70" t="str">
        <f>IF(G70-E70&gt;0,"↑",IF(G70-E70&lt;0,"↓","－"))</f>
        <v>↑</v>
      </c>
      <c r="AB70" s="68" t="str">
        <f>IF(V70="↓↓↑↓",IF(AA70="↓","減少傾向","×"),"判定外")</f>
        <v>判定外</v>
      </c>
      <c r="AC70" s="69" t="str">
        <f>IF(V70="↑↑↓↑",IF(AA70="↑","増加傾向","×"),"判定外")</f>
        <v>判定外</v>
      </c>
      <c r="AD70" s="71"/>
      <c r="AE70" s="112"/>
      <c r="AK70" s="37" t="s">
        <v>219</v>
      </c>
      <c r="AL70" s="37" t="s">
        <v>162</v>
      </c>
    </row>
    <row r="71" spans="2:38" x14ac:dyDescent="0.15">
      <c r="B71" s="109"/>
      <c r="C71" s="61" t="s">
        <v>259</v>
      </c>
      <c r="D71" s="116">
        <f>SUMIF('20.経年データ【高知大】'!K:K,D68,'20.経年データ【高知大】'!Q:Q)</f>
        <v>49</v>
      </c>
      <c r="E71" s="116">
        <f>SUMIF('20.経年データ【高知大】'!K:K,E68,'20.経年データ【高知大】'!Q:Q)</f>
        <v>44</v>
      </c>
      <c r="F71" s="116">
        <f>SUMIF('20.経年データ【高知大】'!K:K,F68,'20.経年データ【高知大】'!Q:Q)</f>
        <v>41</v>
      </c>
      <c r="G71" s="116">
        <f>SUMIF('20.経年データ【高知大】'!K:K,G68,'20.経年データ【高知大】'!Q:Q)</f>
        <v>47</v>
      </c>
      <c r="H71" s="116">
        <f>SUMIF('20.経年データ【高知大】'!K:K,H68,'20.経年データ【高知大】'!Q:Q)</f>
        <v>31</v>
      </c>
      <c r="I71" s="63">
        <f>AVERAGE(D71:H71)</f>
        <v>42.4</v>
      </c>
      <c r="J71" s="64">
        <f>I71*0.97</f>
        <v>41.128</v>
      </c>
      <c r="K71" s="64">
        <f>I71*1.03</f>
        <v>43.671999999999997</v>
      </c>
      <c r="L71" s="56" t="str">
        <f>IF(AND(D71&gt;I71*0.97,D71&lt;I71*1.03),"○","×")</f>
        <v>×</v>
      </c>
      <c r="M71" s="56" t="str">
        <f>IF(AND(E71&gt;I71*0.97,E71&lt;I71*1.03),"○","×")</f>
        <v>×</v>
      </c>
      <c r="N71" s="56" t="str">
        <f>IF(AND(F71&gt;I71*0.97,F71&lt;I71*1.03),"○","×")</f>
        <v>×</v>
      </c>
      <c r="O71" s="56" t="str">
        <f>IF(AND(G71&gt;I71*0.97,G71&lt;I71*1.03),"○","×")</f>
        <v>×</v>
      </c>
      <c r="P71" s="56" t="str">
        <f>IF(AND(H71&gt;I71*0.97,H71&lt;I71*1.03),"○","×")</f>
        <v>×</v>
      </c>
      <c r="Q71" s="65" t="str">
        <f>IF(COUNTIF(L71:P71,"○")=5,"同程度","―")</f>
        <v>―</v>
      </c>
      <c r="R71" s="55" t="str">
        <f t="shared" si="41"/>
        <v>↓</v>
      </c>
      <c r="S71" s="56" t="str">
        <f t="shared" si="41"/>
        <v>↓</v>
      </c>
      <c r="T71" s="56" t="str">
        <f t="shared" si="41"/>
        <v>↑</v>
      </c>
      <c r="U71" s="56" t="str">
        <f t="shared" si="41"/>
        <v>↓</v>
      </c>
      <c r="V71" s="56" t="str">
        <f>R71&amp;S71&amp;T71&amp;U71</f>
        <v>↓↓↑↓</v>
      </c>
      <c r="W71" s="66" t="str" cm="1">
        <f t="array" ref="W71">INDEX($AL$2:$AL$82,MATCH(V71,$AK$2:$AK$82,0),0)</f>
        <v>年度により増減</v>
      </c>
      <c r="X71" s="67" t="str">
        <f>IF(F71-D71&gt;0,"↑",IF(F71-D71&lt;0,"↓","－"))</f>
        <v>↓</v>
      </c>
      <c r="Y71" s="68" t="str">
        <f>IF(V71="↓↑↓↓",IF(X71="↓","減少傾向","×"),"判定外")</f>
        <v>判定外</v>
      </c>
      <c r="Z71" s="69" t="str">
        <f>IF(V71="↑↓↑↑",IF(X71="↑","増加傾向","×"),"判定外")</f>
        <v>判定外</v>
      </c>
      <c r="AA71" s="70" t="str">
        <f>IF(G71-E71&gt;0,"↑",IF(G71-E71&lt;0,"↓","－"))</f>
        <v>↑</v>
      </c>
      <c r="AB71" s="68" t="str">
        <f>IF(V71="↓↓↑↓",IF(AA71="↓","減少傾向","×"),"判定外")</f>
        <v>×</v>
      </c>
      <c r="AC71" s="69" t="str">
        <f>IF(V71="↑↑↓↑",IF(AA71="↑","増加傾向","×"),"判定外")</f>
        <v>判定外</v>
      </c>
      <c r="AD71" s="72" t="s">
        <v>141</v>
      </c>
      <c r="AE71" s="112"/>
      <c r="AK71" s="37" t="s">
        <v>220</v>
      </c>
      <c r="AL71" s="37" t="s">
        <v>141</v>
      </c>
    </row>
    <row r="72" spans="2:38" x14ac:dyDescent="0.15">
      <c r="B72" s="109"/>
      <c r="C72" s="61" t="s">
        <v>57</v>
      </c>
      <c r="D72" s="116">
        <f>SUMIF('20.経年データ【高知大】'!K:K,D68,'20.経年データ【高知大】'!R:R)</f>
        <v>95</v>
      </c>
      <c r="E72" s="116">
        <f>SUMIF('20.経年データ【高知大】'!K:K,E68,'20.経年データ【高知大】'!R:R)</f>
        <v>81</v>
      </c>
      <c r="F72" s="116">
        <f>SUMIF('20.経年データ【高知大】'!K:K,F68,'20.経年データ【高知大】'!R:R)</f>
        <v>89</v>
      </c>
      <c r="G72" s="116">
        <f>SUMIF('20.経年データ【高知大】'!K:K,G68,'20.経年データ【高知大】'!R:R)</f>
        <v>77</v>
      </c>
      <c r="H72" s="116">
        <f>SUMIF('20.経年データ【高知大】'!K:K,H68,'20.経年データ【高知大】'!R:R)</f>
        <v>83</v>
      </c>
      <c r="I72" s="63">
        <f>AVERAGE(D72:H72)</f>
        <v>85</v>
      </c>
      <c r="J72" s="64">
        <f>I72*0.97</f>
        <v>82.45</v>
      </c>
      <c r="K72" s="64">
        <f>I72*1.03</f>
        <v>87.55</v>
      </c>
      <c r="L72" s="56" t="str">
        <f>IF(AND(D72&gt;I72*0.97,D72&lt;I72*1.03),"○","×")</f>
        <v>×</v>
      </c>
      <c r="M72" s="56" t="str">
        <f>IF(AND(E72&gt;I72*0.97,E72&lt;I72*1.03),"○","×")</f>
        <v>×</v>
      </c>
      <c r="N72" s="56" t="str">
        <f>IF(AND(F72&gt;I72*0.97,F72&lt;I72*1.03),"○","×")</f>
        <v>×</v>
      </c>
      <c r="O72" s="56" t="str">
        <f>IF(AND(G72&gt;I72*0.97,G72&lt;I72*1.03),"○","×")</f>
        <v>×</v>
      </c>
      <c r="P72" s="56" t="str">
        <f>IF(AND(H72&gt;I72*0.97,H72&lt;I72*1.03),"○","×")</f>
        <v>○</v>
      </c>
      <c r="Q72" s="65" t="str">
        <f>IF(COUNTIF(L72:P72,"○")=5,"同程度","―")</f>
        <v>―</v>
      </c>
      <c r="R72" s="55" t="str">
        <f t="shared" si="41"/>
        <v>↓</v>
      </c>
      <c r="S72" s="56" t="str">
        <f t="shared" si="41"/>
        <v>↑</v>
      </c>
      <c r="T72" s="56" t="str">
        <f t="shared" si="41"/>
        <v>↓</v>
      </c>
      <c r="U72" s="56" t="str">
        <f t="shared" si="41"/>
        <v>↑</v>
      </c>
      <c r="V72" s="56" t="str">
        <f>R72&amp;S72&amp;T72&amp;U72</f>
        <v>↓↑↓↑</v>
      </c>
      <c r="W72" s="66" t="str" cm="1">
        <f t="array" ref="W72">INDEX($AL$2:$AL$82,MATCH(V72,$AK$2:$AK$82,0),0)</f>
        <v>隔年で増減</v>
      </c>
      <c r="X72" s="67" t="str">
        <f>IF(F72-D72&gt;0,"↑",IF(F72-D72&lt;0,"↓","－"))</f>
        <v>↓</v>
      </c>
      <c r="Y72" s="68" t="str">
        <f>IF(V72="↓↑↓↓",IF(X72="↓","減少傾向","×"),"判定外")</f>
        <v>判定外</v>
      </c>
      <c r="Z72" s="69" t="str">
        <f>IF(V72="↑↓↑↑",IF(X72="↑","増加傾向","×"),"判定外")</f>
        <v>判定外</v>
      </c>
      <c r="AA72" s="70" t="str">
        <f>IF(G72-E72&gt;0,"↑",IF(G72-E72&lt;0,"↓","－"))</f>
        <v>↓</v>
      </c>
      <c r="AB72" s="68" t="str">
        <f>IF(V72="↓↓↑↓",IF(AA72="↓","減少傾向","×"),"判定外")</f>
        <v>判定外</v>
      </c>
      <c r="AC72" s="69" t="str">
        <f>IF(V72="↑↑↓↑",IF(AA72="↑","増加傾向","×"),"判定外")</f>
        <v>判定外</v>
      </c>
      <c r="AD72" s="71"/>
      <c r="AE72" s="112"/>
      <c r="AK72" s="37" t="s">
        <v>221</v>
      </c>
      <c r="AL72" s="37" t="s">
        <v>162</v>
      </c>
    </row>
    <row r="73" spans="2:38" ht="14.25" thickBot="1" x14ac:dyDescent="0.2">
      <c r="B73" s="109"/>
      <c r="C73" s="73" t="s">
        <v>74</v>
      </c>
      <c r="D73" s="74">
        <f>SUM(D69:D70)</f>
        <v>144</v>
      </c>
      <c r="E73" s="74">
        <f>SUM(E69:E70)</f>
        <v>125</v>
      </c>
      <c r="F73" s="74">
        <f>SUM(F69:F70)</f>
        <v>130</v>
      </c>
      <c r="G73" s="74">
        <f>SUM(G69:G70)</f>
        <v>124</v>
      </c>
      <c r="H73" s="74">
        <f>SUM(H69:H70)</f>
        <v>114</v>
      </c>
      <c r="I73" s="75">
        <f>AVERAGE(D73:H73)</f>
        <v>127.4</v>
      </c>
      <c r="J73" s="76">
        <f>I73*0.97</f>
        <v>123.578</v>
      </c>
      <c r="K73" s="76">
        <f>I73*1.03</f>
        <v>131.22200000000001</v>
      </c>
      <c r="L73" s="41" t="str">
        <f>IF(AND(D73&gt;I73*0.97,D73&lt;I73*1.03),"○","×")</f>
        <v>×</v>
      </c>
      <c r="M73" s="41" t="str">
        <f>IF(AND(E73&gt;I73*0.97,E73&lt;I73*1.03),"○","×")</f>
        <v>○</v>
      </c>
      <c r="N73" s="41" t="str">
        <f>IF(AND(F73&gt;I73*0.97,F73&lt;I73*1.03),"○","×")</f>
        <v>○</v>
      </c>
      <c r="O73" s="41" t="str">
        <f>IF(AND(G73&gt;I73*0.97,G73&lt;I73*1.03),"○","×")</f>
        <v>○</v>
      </c>
      <c r="P73" s="41" t="str">
        <f>IF(AND(H73&gt;I73*0.97,H73&lt;I73*1.03),"○","×")</f>
        <v>×</v>
      </c>
      <c r="Q73" s="77" t="str">
        <f>IF(COUNTIF(L73:P73,"○")=5,"同程度","―")</f>
        <v>―</v>
      </c>
      <c r="R73" s="78" t="str">
        <f t="shared" si="41"/>
        <v>↓</v>
      </c>
      <c r="S73" s="41" t="str">
        <f t="shared" si="41"/>
        <v>↑</v>
      </c>
      <c r="T73" s="41" t="str">
        <f t="shared" si="41"/>
        <v>↓</v>
      </c>
      <c r="U73" s="41" t="str">
        <f t="shared" si="41"/>
        <v>↓</v>
      </c>
      <c r="V73" s="41" t="str">
        <f>R73&amp;S73&amp;T73&amp;U73</f>
        <v>↓↑↓↓</v>
      </c>
      <c r="W73" s="79" t="str" cm="1">
        <f t="array" ref="W73">INDEX($AL$2:$AL$82,MATCH(V73,$AK$2:$AK$82,0),0)</f>
        <v>年度により増減</v>
      </c>
      <c r="X73" s="80" t="str">
        <f>IF(F73-D73&gt;0,"↑",IF(F73-D73&lt;0,"↓","－"))</f>
        <v>↓</v>
      </c>
      <c r="Y73" s="81" t="str">
        <f>IF(V73="↓↑↓↓",IF(X73="↓","減少傾向","×"),"判定外")</f>
        <v>減少傾向</v>
      </c>
      <c r="Z73" s="82" t="str">
        <f>IF(V73="↑↓↑↑",IF(X73="↑","増加傾向","×"),"判定外")</f>
        <v>判定外</v>
      </c>
      <c r="AA73" s="83" t="str">
        <f>IF(G73-E73&gt;0,"↑",IF(G73-E73&lt;0,"↓","－"))</f>
        <v>↓</v>
      </c>
      <c r="AB73" s="81" t="str">
        <f>IF(V73="↓↓↑↓",IF(AA73="↓","減少傾向","×"),"判定外")</f>
        <v>判定外</v>
      </c>
      <c r="AC73" s="82" t="str">
        <f>IF(V73="↑↑↓↑",IF(AA73="↑","増加傾向","×"),"判定外")</f>
        <v>判定外</v>
      </c>
      <c r="AD73" s="84" t="s">
        <v>79</v>
      </c>
      <c r="AE73" s="112"/>
      <c r="AK73" s="37" t="s">
        <v>222</v>
      </c>
      <c r="AL73" s="37" t="s">
        <v>123</v>
      </c>
    </row>
    <row r="74" spans="2:38" ht="14.25" thickBot="1" x14ac:dyDescent="0.2">
      <c r="B74" s="109"/>
      <c r="C74" s="110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2"/>
      <c r="AK74" s="37" t="s">
        <v>223</v>
      </c>
      <c r="AL74" s="37" t="s">
        <v>125</v>
      </c>
    </row>
    <row r="75" spans="2:38" x14ac:dyDescent="0.15">
      <c r="B75" s="109"/>
      <c r="C75" s="110"/>
      <c r="D75" s="118"/>
      <c r="E75" s="118"/>
      <c r="F75" s="118"/>
      <c r="G75" s="118"/>
      <c r="H75" s="118"/>
      <c r="I75" s="289" t="s">
        <v>131</v>
      </c>
      <c r="J75" s="301"/>
      <c r="K75" s="301"/>
      <c r="L75" s="290"/>
      <c r="M75" s="290"/>
      <c r="N75" s="290"/>
      <c r="O75" s="290"/>
      <c r="P75" s="290"/>
      <c r="Q75" s="287" t="s">
        <v>132</v>
      </c>
      <c r="R75" s="289" t="s">
        <v>133</v>
      </c>
      <c r="S75" s="290"/>
      <c r="T75" s="290"/>
      <c r="U75" s="290"/>
      <c r="V75" s="291" t="s">
        <v>134</v>
      </c>
      <c r="W75" s="292"/>
      <c r="X75" s="295" t="s">
        <v>135</v>
      </c>
      <c r="Y75" s="299" t="s">
        <v>136</v>
      </c>
      <c r="Z75" s="300"/>
      <c r="AA75" s="302" t="s">
        <v>137</v>
      </c>
      <c r="AB75" s="299" t="s">
        <v>138</v>
      </c>
      <c r="AC75" s="300"/>
      <c r="AD75" s="297" t="s">
        <v>139</v>
      </c>
      <c r="AE75" s="112"/>
      <c r="AK75" s="37" t="s">
        <v>224</v>
      </c>
      <c r="AL75" s="37" t="s">
        <v>141</v>
      </c>
    </row>
    <row r="76" spans="2:38" x14ac:dyDescent="0.15">
      <c r="B76" s="109"/>
      <c r="C76" s="61" t="s">
        <v>27</v>
      </c>
      <c r="D76" s="52" t="str">
        <f>Q1</f>
        <v>R2</v>
      </c>
      <c r="E76" s="52" t="str">
        <f>R1</f>
        <v>R3</v>
      </c>
      <c r="F76" s="52" t="str">
        <f>S1</f>
        <v>R4</v>
      </c>
      <c r="G76" s="52" t="str">
        <f>T1</f>
        <v>R5</v>
      </c>
      <c r="H76" s="52" t="str">
        <f>U1</f>
        <v>R6</v>
      </c>
      <c r="I76" s="53" t="s">
        <v>142</v>
      </c>
      <c r="J76" s="54">
        <v>-0.03</v>
      </c>
      <c r="K76" s="54">
        <v>0.03</v>
      </c>
      <c r="L76" s="52" t="str">
        <f>Q1</f>
        <v>R2</v>
      </c>
      <c r="M76" s="52" t="str">
        <f>R1</f>
        <v>R3</v>
      </c>
      <c r="N76" s="52" t="str">
        <f>S1</f>
        <v>R4</v>
      </c>
      <c r="O76" s="52" t="str">
        <f>T1</f>
        <v>R5</v>
      </c>
      <c r="P76" s="52" t="str">
        <f>U1</f>
        <v>R6</v>
      </c>
      <c r="Q76" s="288"/>
      <c r="R76" s="55" t="s">
        <v>143</v>
      </c>
      <c r="S76" s="56" t="s">
        <v>144</v>
      </c>
      <c r="T76" s="56" t="s">
        <v>145</v>
      </c>
      <c r="U76" s="56" t="s">
        <v>146</v>
      </c>
      <c r="V76" s="293"/>
      <c r="W76" s="294"/>
      <c r="X76" s="296"/>
      <c r="Y76" s="57" t="s">
        <v>147</v>
      </c>
      <c r="Z76" s="58" t="s">
        <v>148</v>
      </c>
      <c r="AA76" s="303"/>
      <c r="AB76" s="59" t="s">
        <v>149</v>
      </c>
      <c r="AC76" s="60" t="s">
        <v>150</v>
      </c>
      <c r="AD76" s="298"/>
      <c r="AE76" s="112"/>
      <c r="AK76" s="37" t="s">
        <v>225</v>
      </c>
      <c r="AL76" s="37" t="s">
        <v>123</v>
      </c>
    </row>
    <row r="77" spans="2:38" x14ac:dyDescent="0.15">
      <c r="B77" s="109"/>
      <c r="C77" s="36" t="s">
        <v>100</v>
      </c>
      <c r="D77" s="86">
        <f>ROUND(D80/D81,2)</f>
        <v>1.97</v>
      </c>
      <c r="E77" s="86">
        <f>ROUND(E80/E81,2)</f>
        <v>1.67</v>
      </c>
      <c r="F77" s="86">
        <f>ROUND(F80/F81,2)</f>
        <v>1.83</v>
      </c>
      <c r="G77" s="86">
        <f>ROUND(G80/G81,2)</f>
        <v>1.7</v>
      </c>
      <c r="H77" s="86">
        <f>ROUND(H80/H81,2)</f>
        <v>1.56</v>
      </c>
      <c r="I77" s="87">
        <f>AVERAGE(D77:H77)</f>
        <v>1.746</v>
      </c>
      <c r="J77" s="88">
        <f>I77*0.97</f>
        <v>1.6936199999999999</v>
      </c>
      <c r="K77" s="88">
        <f>I77*1.03</f>
        <v>1.7983800000000001</v>
      </c>
      <c r="L77" s="56" t="str">
        <f>IF(AND(D77&gt;I77*0.97,D77&lt;I77*1.03),"○","×")</f>
        <v>×</v>
      </c>
      <c r="M77" s="56" t="str">
        <f>IF(AND(E77&gt;I77*0.97,E77&lt;I77*1.03),"○","×")</f>
        <v>×</v>
      </c>
      <c r="N77" s="56" t="str">
        <f>IF(AND(F77&gt;I77*0.97,F77&lt;I77*1.03),"○","×")</f>
        <v>×</v>
      </c>
      <c r="O77" s="56" t="str">
        <f>IF(AND(G77&gt;I77*0.97,G77&lt;I77*1.03),"○","×")</f>
        <v>○</v>
      </c>
      <c r="P77" s="56" t="str">
        <f>IF(AND(H77&gt;I77*0.97,H77&lt;I77*1.03),"○","×")</f>
        <v>×</v>
      </c>
      <c r="Q77" s="65" t="str">
        <f>IF(COUNTIF(L77:P77,"○")=5,"同程度","―")</f>
        <v>―</v>
      </c>
      <c r="R77" s="55" t="str">
        <f t="shared" ref="R77:U79" si="42">IF(E77-D77&gt;0,"↑",IF(E77-D77&lt;0,"↓","－"))</f>
        <v>↓</v>
      </c>
      <c r="S77" s="56" t="str">
        <f t="shared" si="42"/>
        <v>↑</v>
      </c>
      <c r="T77" s="56" t="str">
        <f t="shared" si="42"/>
        <v>↓</v>
      </c>
      <c r="U77" s="56" t="str">
        <f t="shared" si="42"/>
        <v>↓</v>
      </c>
      <c r="V77" s="56" t="str">
        <f>R77&amp;S77&amp;T77&amp;U77</f>
        <v>↓↑↓↓</v>
      </c>
      <c r="W77" s="66" t="str" cm="1">
        <f t="array" ref="W77">INDEX($AL$2:$AL$82,MATCH(V77,$AK$2:$AK$82,0),0)</f>
        <v>年度により増減</v>
      </c>
      <c r="X77" s="67" t="str">
        <f>IF(F77-D77&gt;0,"↑",IF(F77-D77&lt;0,"↓","－"))</f>
        <v>↓</v>
      </c>
      <c r="Y77" s="68" t="str">
        <f>IF(V77="↓↑↓↓",IF(X77="↓","減少傾向","×"),"判定外")</f>
        <v>減少傾向</v>
      </c>
      <c r="Z77" s="69" t="str">
        <f>IF(V77="↑↓↑↑",IF(X77="↑","増加傾向","×"),"判定外")</f>
        <v>判定外</v>
      </c>
      <c r="AA77" s="70" t="str">
        <f>IF(G77-E77&gt;0,"↑",IF(G77-E77&lt;0,"↓","－"))</f>
        <v>↑</v>
      </c>
      <c r="AB77" s="68" t="str">
        <f>IF(V77="↓↓↑↓",IF(AA77="↓","減少傾向","×"),"判定外")</f>
        <v>判定外</v>
      </c>
      <c r="AC77" s="69" t="str">
        <f>IF(V77="↑↑↓↑",IF(AA77="↑","増加傾向","×"),"判定外")</f>
        <v>判定外</v>
      </c>
      <c r="AD77" s="72" t="s">
        <v>79</v>
      </c>
      <c r="AE77" s="112"/>
      <c r="AK77" s="37" t="s">
        <v>226</v>
      </c>
      <c r="AL77" s="37" t="s">
        <v>141</v>
      </c>
    </row>
    <row r="78" spans="2:38" x14ac:dyDescent="0.15">
      <c r="B78" s="109"/>
      <c r="C78" s="36" t="s">
        <v>58</v>
      </c>
      <c r="D78" s="86">
        <f t="shared" ref="D78:H79" si="43">ROUND(D82/D84,2)</f>
        <v>1.64</v>
      </c>
      <c r="E78" s="86">
        <f t="shared" si="43"/>
        <v>1.39</v>
      </c>
      <c r="F78" s="86">
        <f t="shared" si="43"/>
        <v>1.5</v>
      </c>
      <c r="G78" s="86">
        <f t="shared" si="43"/>
        <v>1.34</v>
      </c>
      <c r="H78" s="86">
        <f t="shared" si="43"/>
        <v>1.1299999999999999</v>
      </c>
      <c r="I78" s="87">
        <f>AVERAGE(D78:H78)</f>
        <v>1.4</v>
      </c>
      <c r="J78" s="88">
        <f>I78*0.97</f>
        <v>1.3579999999999999</v>
      </c>
      <c r="K78" s="88">
        <f>I78*1.03</f>
        <v>1.4419999999999999</v>
      </c>
      <c r="L78" s="56" t="str">
        <f>IF(AND(D78&gt;I78*0.97,D78&lt;I78*1.03),"○","×")</f>
        <v>×</v>
      </c>
      <c r="M78" s="56" t="str">
        <f>IF(AND(E78&gt;I78*0.97,E78&lt;I78*1.03),"○","×")</f>
        <v>○</v>
      </c>
      <c r="N78" s="56" t="str">
        <f>IF(AND(F78&gt;I78*0.97,F78&lt;I78*1.03),"○","×")</f>
        <v>×</v>
      </c>
      <c r="O78" s="56" t="str">
        <f>IF(AND(G78&gt;I78*0.97,G78&lt;I78*1.03),"○","×")</f>
        <v>×</v>
      </c>
      <c r="P78" s="56" t="str">
        <f>IF(AND(H78&gt;I78*0.97,H78&lt;I78*1.03),"○","×")</f>
        <v>×</v>
      </c>
      <c r="Q78" s="65" t="str">
        <f>IF(COUNTIF(L78:P78,"○")=5,"同程度","―")</f>
        <v>―</v>
      </c>
      <c r="R78" s="55" t="str">
        <f t="shared" si="42"/>
        <v>↓</v>
      </c>
      <c r="S78" s="56" t="str">
        <f t="shared" si="42"/>
        <v>↑</v>
      </c>
      <c r="T78" s="56" t="str">
        <f t="shared" si="42"/>
        <v>↓</v>
      </c>
      <c r="U78" s="56" t="str">
        <f t="shared" si="42"/>
        <v>↓</v>
      </c>
      <c r="V78" s="56" t="str">
        <f>R78&amp;S78&amp;T78&amp;U78</f>
        <v>↓↑↓↓</v>
      </c>
      <c r="W78" s="66" t="str" cm="1">
        <f t="array" ref="W78">INDEX($AL$2:$AL$82,MATCH(V78,$AK$2:$AK$82,0),0)</f>
        <v>年度により増減</v>
      </c>
      <c r="X78" s="67" t="str">
        <f>IF(F78-D78&gt;0,"↑",IF(F78-D78&lt;0,"↓","－"))</f>
        <v>↓</v>
      </c>
      <c r="Y78" s="68" t="str">
        <f>IF(V78="↓↑↓↓",IF(X78="↓","減少傾向","×"),"判定外")</f>
        <v>減少傾向</v>
      </c>
      <c r="Z78" s="69" t="str">
        <f>IF(V78="↑↓↑↑",IF(X78="↑","増加傾向","×"),"判定外")</f>
        <v>判定外</v>
      </c>
      <c r="AA78" s="70" t="str">
        <f>IF(G78-E78&gt;0,"↑",IF(G78-E78&lt;0,"↓","－"))</f>
        <v>↓</v>
      </c>
      <c r="AB78" s="68" t="str">
        <f>IF(V78="↓↓↑↓",IF(AA78="↓","減少傾向","×"),"判定外")</f>
        <v>判定外</v>
      </c>
      <c r="AC78" s="69" t="str">
        <f>IF(V78="↑↑↓↑",IF(AA78="↑","増加傾向","×"),"判定外")</f>
        <v>判定外</v>
      </c>
      <c r="AD78" s="72" t="s">
        <v>79</v>
      </c>
      <c r="AE78" s="112"/>
      <c r="AK78" s="37" t="s">
        <v>227</v>
      </c>
      <c r="AL78" s="37" t="s">
        <v>162</v>
      </c>
    </row>
    <row r="79" spans="2:38" x14ac:dyDescent="0.15">
      <c r="B79" s="109"/>
      <c r="C79" s="36" t="s">
        <v>59</v>
      </c>
      <c r="D79" s="86">
        <f t="shared" si="43"/>
        <v>3</v>
      </c>
      <c r="E79" s="86">
        <f t="shared" si="43"/>
        <v>2.4700000000000002</v>
      </c>
      <c r="F79" s="86">
        <f t="shared" si="43"/>
        <v>2.74</v>
      </c>
      <c r="G79" s="86">
        <f t="shared" si="43"/>
        <v>2.65</v>
      </c>
      <c r="H79" s="86">
        <f t="shared" si="43"/>
        <v>2.7</v>
      </c>
      <c r="I79" s="87">
        <f>AVERAGE(D79:H79)</f>
        <v>2.7120000000000006</v>
      </c>
      <c r="J79" s="88">
        <f>I79*0.97</f>
        <v>2.6306400000000005</v>
      </c>
      <c r="K79" s="88">
        <f>I79*1.03</f>
        <v>2.7933600000000007</v>
      </c>
      <c r="L79" s="56" t="str">
        <f>IF(AND(D79&gt;I79*0.97,D79&lt;I79*1.03),"○","×")</f>
        <v>×</v>
      </c>
      <c r="M79" s="56" t="str">
        <f>IF(AND(E79&gt;I79*0.97,E79&lt;I79*1.03),"○","×")</f>
        <v>×</v>
      </c>
      <c r="N79" s="56" t="str">
        <f>IF(AND(F79&gt;I79*0.97,F79&lt;I79*1.03),"○","×")</f>
        <v>○</v>
      </c>
      <c r="O79" s="56" t="str">
        <f>IF(AND(G79&gt;I79*0.97,G79&lt;I79*1.03),"○","×")</f>
        <v>○</v>
      </c>
      <c r="P79" s="56" t="str">
        <f>IF(AND(H79&gt;I79*0.97,H79&lt;I79*1.03),"○","×")</f>
        <v>○</v>
      </c>
      <c r="Q79" s="65" t="str">
        <f>IF(COUNTIF(L79:P79,"○")=5,"同程度","―")</f>
        <v>―</v>
      </c>
      <c r="R79" s="55" t="str">
        <f t="shared" si="42"/>
        <v>↓</v>
      </c>
      <c r="S79" s="56" t="str">
        <f t="shared" si="42"/>
        <v>↑</v>
      </c>
      <c r="T79" s="56" t="str">
        <f t="shared" si="42"/>
        <v>↓</v>
      </c>
      <c r="U79" s="56" t="str">
        <f t="shared" si="42"/>
        <v>↑</v>
      </c>
      <c r="V79" s="56" t="str">
        <f>R79&amp;S79&amp;T79&amp;U79</f>
        <v>↓↑↓↑</v>
      </c>
      <c r="W79" s="66" t="str" cm="1">
        <f t="array" ref="W79">INDEX($AL$2:$AL$82,MATCH(V79,$AK$2:$AK$82,0),0)</f>
        <v>隔年で増減</v>
      </c>
      <c r="X79" s="67" t="str">
        <f>IF(F79-D79&gt;0,"↑",IF(F79-D79&lt;0,"↓","－"))</f>
        <v>↓</v>
      </c>
      <c r="Y79" s="68" t="str">
        <f>IF(V79="↓↑↓↓",IF(X79="↓","減少傾向","×"),"判定外")</f>
        <v>判定外</v>
      </c>
      <c r="Z79" s="69" t="str">
        <f>IF(V79="↑↓↑↑",IF(X79="↑","増加傾向","×"),"判定外")</f>
        <v>判定外</v>
      </c>
      <c r="AA79" s="70" t="str">
        <f>IF(G79-E79&gt;0,"↑",IF(G79-E79&lt;0,"↓","－"))</f>
        <v>↑</v>
      </c>
      <c r="AB79" s="68" t="str">
        <f>IF(V79="↓↓↑↓",IF(AA79="↓","減少傾向","×"),"判定外")</f>
        <v>判定外</v>
      </c>
      <c r="AC79" s="69" t="str">
        <f>IF(V79="↑↑↓↑",IF(AA79="↑","増加傾向","×"),"判定外")</f>
        <v>判定外</v>
      </c>
      <c r="AD79" s="72" t="s">
        <v>83</v>
      </c>
      <c r="AE79" s="112"/>
      <c r="AK79" s="37" t="s">
        <v>228</v>
      </c>
      <c r="AL79" s="37" t="s">
        <v>123</v>
      </c>
    </row>
    <row r="80" spans="2:38" x14ac:dyDescent="0.15">
      <c r="B80" s="109"/>
      <c r="C80" s="73" t="s">
        <v>60</v>
      </c>
      <c r="D80" s="74">
        <f>SUM(D82:D83)</f>
        <v>144</v>
      </c>
      <c r="E80" s="74">
        <f>SUM(E82:E83)</f>
        <v>125</v>
      </c>
      <c r="F80" s="74">
        <f>SUM(F82:F83)</f>
        <v>130</v>
      </c>
      <c r="G80" s="74">
        <f>SUM(G82:G83)</f>
        <v>124</v>
      </c>
      <c r="H80" s="74">
        <f>SUM(H82:H83)</f>
        <v>114</v>
      </c>
      <c r="I80" s="89"/>
      <c r="J80" s="90"/>
      <c r="K80" s="90"/>
      <c r="L80" s="91"/>
      <c r="M80" s="91"/>
      <c r="N80" s="91"/>
      <c r="O80" s="91"/>
      <c r="P80" s="91"/>
      <c r="Q80" s="92"/>
      <c r="R80" s="93"/>
      <c r="S80" s="91"/>
      <c r="T80" s="91"/>
      <c r="U80" s="91"/>
      <c r="V80" s="91"/>
      <c r="W80" s="94"/>
      <c r="X80" s="95"/>
      <c r="Y80" s="96"/>
      <c r="Z80" s="97"/>
      <c r="AA80" s="98"/>
      <c r="AB80" s="96"/>
      <c r="AC80" s="97"/>
      <c r="AD80" s="71"/>
      <c r="AE80" s="112"/>
      <c r="AK80" s="37" t="s">
        <v>229</v>
      </c>
      <c r="AL80" s="37" t="s">
        <v>123</v>
      </c>
    </row>
    <row r="81" spans="2:38" x14ac:dyDescent="0.15">
      <c r="B81" s="109"/>
      <c r="C81" s="73" t="s">
        <v>99</v>
      </c>
      <c r="D81" s="74">
        <f>SUM(D84:D85)</f>
        <v>73</v>
      </c>
      <c r="E81" s="74">
        <f>SUM(E84:E85)</f>
        <v>75</v>
      </c>
      <c r="F81" s="74">
        <f>SUM(F84:F85)</f>
        <v>71</v>
      </c>
      <c r="G81" s="74">
        <f>SUM(G84:G85)</f>
        <v>73</v>
      </c>
      <c r="H81" s="74">
        <f>SUM(H84:H85)</f>
        <v>73</v>
      </c>
      <c r="I81" s="63">
        <f>AVERAGE(D81:H81)</f>
        <v>73</v>
      </c>
      <c r="J81" s="64">
        <f>I81*0.97</f>
        <v>70.81</v>
      </c>
      <c r="K81" s="64">
        <f>I81*1.03</f>
        <v>75.19</v>
      </c>
      <c r="L81" s="56" t="str">
        <f>IF(AND(D81&gt;I81*0.97,D81&lt;I81*1.03),"○","×")</f>
        <v>○</v>
      </c>
      <c r="M81" s="56" t="str">
        <f>IF(AND(E81&gt;I81*0.97,E81&lt;I81*1.03),"○","×")</f>
        <v>○</v>
      </c>
      <c r="N81" s="56" t="str">
        <f>IF(AND(F81&gt;I81*0.97,F81&lt;I81*1.03),"○","×")</f>
        <v>○</v>
      </c>
      <c r="O81" s="56" t="str">
        <f>IF(AND(G81&gt;I81*0.97,G81&lt;I81*1.03),"○","×")</f>
        <v>○</v>
      </c>
      <c r="P81" s="56" t="str">
        <f>IF(AND(H81&gt;I81*0.97,H81&lt;I81*1.03),"○","×")</f>
        <v>○</v>
      </c>
      <c r="Q81" s="65" t="str">
        <f>IF(COUNTIF(L81:P81,"○")=5,"同程度","―")</f>
        <v>同程度</v>
      </c>
      <c r="R81" s="55" t="str">
        <f>IF(E81-D81&gt;0,"↑",IF(E81-D81&lt;0,"↓","－"))</f>
        <v>↑</v>
      </c>
      <c r="S81" s="56" t="str">
        <f>IF(F81-E81&gt;0,"↑",IF(F81-E81&lt;0,"↓","－"))</f>
        <v>↓</v>
      </c>
      <c r="T81" s="56" t="str">
        <f>IF(G81-F81&gt;0,"↑",IF(G81-F81&lt;0,"↓","－"))</f>
        <v>↑</v>
      </c>
      <c r="U81" s="56" t="str">
        <f>IF(H81-G81&gt;0,"↑",IF(H81-G81&lt;0,"↓","－"))</f>
        <v>－</v>
      </c>
      <c r="V81" s="56" t="str">
        <f>R81&amp;S81&amp;T81&amp;U81</f>
        <v>↑↓↑－</v>
      </c>
      <c r="W81" s="66" t="str" cm="1">
        <f t="array" ref="W81">INDEX($AL$2:$AL$82,MATCH(V81,$AK$2:$AK$82,0),0)</f>
        <v>年度により増減</v>
      </c>
      <c r="X81" s="67" t="str">
        <f>IF(F81-D81&gt;0,"↑",IF(F81-D81&lt;0,"↓","－"))</f>
        <v>↓</v>
      </c>
      <c r="Y81" s="68" t="str">
        <f>IF(V81="↓↑↓↓",IF(X81="↓","減少傾向","×"),"判定外")</f>
        <v>判定外</v>
      </c>
      <c r="Z81" s="69" t="str">
        <f>IF(V81="↑↓↑↑",IF(X81="↑","増加傾向","×"),"判定外")</f>
        <v>判定外</v>
      </c>
      <c r="AA81" s="70" t="str">
        <f>IF(G81-E81&gt;0,"↑",IF(G81-E81&lt;0,"↓","－"))</f>
        <v>↓</v>
      </c>
      <c r="AB81" s="68" t="str">
        <f>IF(V81="↓↓↑↓",IF(AA81="↓","減少傾向","×"),"判定外")</f>
        <v>判定外</v>
      </c>
      <c r="AC81" s="69" t="str">
        <f>IF(V81="↑↑↓↑",IF(AA81="↑","増加傾向","×"),"判定外")</f>
        <v>判定外</v>
      </c>
      <c r="AD81" s="71"/>
      <c r="AE81" s="112"/>
      <c r="AK81" s="37" t="s">
        <v>230</v>
      </c>
      <c r="AL81" s="37" t="s">
        <v>123</v>
      </c>
    </row>
    <row r="82" spans="2:38" x14ac:dyDescent="0.15">
      <c r="B82" s="109"/>
      <c r="C82" s="36" t="s">
        <v>72</v>
      </c>
      <c r="D82" s="116">
        <f>D69</f>
        <v>90</v>
      </c>
      <c r="E82" s="116">
        <f t="shared" ref="E82:H82" si="44">E69</f>
        <v>78</v>
      </c>
      <c r="F82" s="116">
        <f t="shared" si="44"/>
        <v>78</v>
      </c>
      <c r="G82" s="116">
        <f t="shared" si="44"/>
        <v>71</v>
      </c>
      <c r="H82" s="116">
        <f t="shared" si="44"/>
        <v>60</v>
      </c>
      <c r="I82" s="89"/>
      <c r="J82" s="90"/>
      <c r="K82" s="90"/>
      <c r="L82" s="91"/>
      <c r="M82" s="91"/>
      <c r="N82" s="91"/>
      <c r="O82" s="91"/>
      <c r="P82" s="91"/>
      <c r="Q82" s="92"/>
      <c r="R82" s="93"/>
      <c r="S82" s="91"/>
      <c r="T82" s="91"/>
      <c r="U82" s="91"/>
      <c r="V82" s="91"/>
      <c r="W82" s="94"/>
      <c r="X82" s="95"/>
      <c r="Y82" s="96"/>
      <c r="Z82" s="97"/>
      <c r="AA82" s="98"/>
      <c r="AB82" s="96"/>
      <c r="AC82" s="97"/>
      <c r="AD82" s="71"/>
      <c r="AE82" s="112"/>
      <c r="AK82" s="37" t="s">
        <v>231</v>
      </c>
      <c r="AL82" s="37" t="s">
        <v>123</v>
      </c>
    </row>
    <row r="83" spans="2:38" x14ac:dyDescent="0.15">
      <c r="B83" s="109"/>
      <c r="C83" s="36" t="s">
        <v>73</v>
      </c>
      <c r="D83" s="116">
        <f>D70</f>
        <v>54</v>
      </c>
      <c r="E83" s="116">
        <f t="shared" ref="E83:H83" si="45">E70</f>
        <v>47</v>
      </c>
      <c r="F83" s="116">
        <f t="shared" si="45"/>
        <v>52</v>
      </c>
      <c r="G83" s="116">
        <f t="shared" si="45"/>
        <v>53</v>
      </c>
      <c r="H83" s="116">
        <f t="shared" si="45"/>
        <v>54</v>
      </c>
      <c r="I83" s="89"/>
      <c r="J83" s="90"/>
      <c r="K83" s="90"/>
      <c r="L83" s="91"/>
      <c r="M83" s="91"/>
      <c r="N83" s="91"/>
      <c r="O83" s="91"/>
      <c r="P83" s="91"/>
      <c r="Q83" s="92"/>
      <c r="R83" s="93"/>
      <c r="S83" s="91"/>
      <c r="T83" s="91"/>
      <c r="U83" s="91"/>
      <c r="V83" s="91"/>
      <c r="W83" s="94"/>
      <c r="X83" s="95"/>
      <c r="Y83" s="96"/>
      <c r="Z83" s="97"/>
      <c r="AA83" s="98"/>
      <c r="AB83" s="96"/>
      <c r="AC83" s="97"/>
      <c r="AD83" s="71"/>
      <c r="AE83" s="112"/>
    </row>
    <row r="84" spans="2:38" x14ac:dyDescent="0.15">
      <c r="B84" s="109"/>
      <c r="C84" s="61" t="s">
        <v>70</v>
      </c>
      <c r="D84" s="116">
        <f>SUMIF('20.教員数【大学概要】'!A:A,D76,'20.教員数【大学概要】'!D:D)</f>
        <v>55</v>
      </c>
      <c r="E84" s="116">
        <f>SUMIF('20.教員数【大学概要】'!A:A,E76,'20.教員数【大学概要】'!D:D)</f>
        <v>56</v>
      </c>
      <c r="F84" s="116">
        <f>SUMIF('20.教員数【大学概要】'!A:A,F76,'20.教員数【大学概要】'!D:D)</f>
        <v>52</v>
      </c>
      <c r="G84" s="116">
        <f>SUMIF('20.教員数【大学概要】'!A:A,G76,'20.教員数【大学概要】'!D:D)</f>
        <v>53</v>
      </c>
      <c r="H84" s="116">
        <f>SUMIF('20.教員数【大学概要】'!A:A,H76,'20.教員数【大学概要】'!D:D)</f>
        <v>53</v>
      </c>
      <c r="I84" s="63">
        <f>AVERAGE(D84:H84)</f>
        <v>53.8</v>
      </c>
      <c r="J84" s="64">
        <f>I84*0.97</f>
        <v>52.185999999999993</v>
      </c>
      <c r="K84" s="64">
        <f>I84*1.03</f>
        <v>55.414000000000001</v>
      </c>
      <c r="L84" s="56" t="str">
        <f>IF(AND(D84&gt;I84*0.97,D84&lt;I84*1.03),"○","×")</f>
        <v>○</v>
      </c>
      <c r="M84" s="56" t="str">
        <f>IF(AND(E84&gt;I84*0.97,E84&lt;I84*1.03),"○","×")</f>
        <v>×</v>
      </c>
      <c r="N84" s="56" t="str">
        <f>IF(AND(F84&gt;I84*0.97,F84&lt;I84*1.03),"○","×")</f>
        <v>×</v>
      </c>
      <c r="O84" s="56" t="str">
        <f>IF(AND(G84&gt;I84*0.97,G84&lt;I84*1.03),"○","×")</f>
        <v>○</v>
      </c>
      <c r="P84" s="56" t="str">
        <f>IF(AND(H84&gt;I84*0.97,H84&lt;I84*1.03),"○","×")</f>
        <v>○</v>
      </c>
      <c r="Q84" s="65" t="str">
        <f>IF(COUNTIF(L84:P84,"○")=5,"同程度","―")</f>
        <v>―</v>
      </c>
      <c r="R84" s="55" t="str">
        <f t="shared" ref="R84:U85" si="46">IF(E84-D84&gt;0,"↑",IF(E84-D84&lt;0,"↓","－"))</f>
        <v>↑</v>
      </c>
      <c r="S84" s="56" t="str">
        <f t="shared" si="46"/>
        <v>↓</v>
      </c>
      <c r="T84" s="56" t="str">
        <f t="shared" si="46"/>
        <v>↑</v>
      </c>
      <c r="U84" s="56" t="str">
        <f t="shared" si="46"/>
        <v>－</v>
      </c>
      <c r="V84" s="56" t="str">
        <f>R84&amp;S84&amp;T84&amp;U84</f>
        <v>↑↓↑－</v>
      </c>
      <c r="W84" s="66" t="str" cm="1">
        <f t="array" ref="W84">INDEX($AL$2:$AL$82,MATCH(V84,$AK$2:$AK$82,0),0)</f>
        <v>年度により増減</v>
      </c>
      <c r="X84" s="67" t="str">
        <f>IF(F84-D84&gt;0,"↑",IF(F84-D84&lt;0,"↓","－"))</f>
        <v>↓</v>
      </c>
      <c r="Y84" s="68" t="str">
        <f>IF(V84="↓↑↓↓",IF(X84="↓","減少傾向","×"),"判定外")</f>
        <v>判定外</v>
      </c>
      <c r="Z84" s="69" t="str">
        <f>IF(V84="↑↓↑↑",IF(X84="↑","増加傾向","×"),"判定外")</f>
        <v>判定外</v>
      </c>
      <c r="AA84" s="70" t="str">
        <f>IF(G84-E84&gt;0,"↑",IF(G84-E84&lt;0,"↓","－"))</f>
        <v>↓</v>
      </c>
      <c r="AB84" s="68" t="str">
        <f>IF(V84="↓↓↑↓",IF(AA84="↓","減少傾向","×"),"判定外")</f>
        <v>判定外</v>
      </c>
      <c r="AC84" s="69" t="str">
        <f>IF(V84="↑↑↓↑",IF(AA84="↑","増加傾向","×"),"判定外")</f>
        <v>判定外</v>
      </c>
      <c r="AD84" s="71"/>
      <c r="AE84" s="112"/>
    </row>
    <row r="85" spans="2:38" ht="14.25" thickBot="1" x14ac:dyDescent="0.2">
      <c r="B85" s="109"/>
      <c r="C85" s="61" t="s">
        <v>71</v>
      </c>
      <c r="D85" s="116">
        <f>SUMIF('20.教員数【大学概要】'!A:A,D76,'20.教員数【大学概要】'!E:E)</f>
        <v>18</v>
      </c>
      <c r="E85" s="116">
        <f>SUMIF('20.教員数【大学概要】'!A:A,E76,'20.教員数【大学概要】'!E:E)</f>
        <v>19</v>
      </c>
      <c r="F85" s="116">
        <f>SUMIF('20.教員数【大学概要】'!A:A,F76,'20.教員数【大学概要】'!E:E)</f>
        <v>19</v>
      </c>
      <c r="G85" s="116">
        <f>SUMIF('20.教員数【大学概要】'!A:A,G76,'20.教員数【大学概要】'!E:E)</f>
        <v>20</v>
      </c>
      <c r="H85" s="116">
        <f>SUMIF('20.教員数【大学概要】'!A:A,H76,'20.教員数【大学概要】'!E:E)</f>
        <v>20</v>
      </c>
      <c r="I85" s="75">
        <f>AVERAGE(D85:H85)</f>
        <v>19.2</v>
      </c>
      <c r="J85" s="76">
        <f>I85*0.97</f>
        <v>18.623999999999999</v>
      </c>
      <c r="K85" s="76">
        <f>I85*1.03</f>
        <v>19.776</v>
      </c>
      <c r="L85" s="41" t="str">
        <f>IF(AND(D85&gt;I85*0.97,D85&lt;I85*1.03),"○","×")</f>
        <v>×</v>
      </c>
      <c r="M85" s="41" t="str">
        <f>IF(AND(E85&gt;I85*0.97,E85&lt;I85*1.03),"○","×")</f>
        <v>○</v>
      </c>
      <c r="N85" s="41" t="str">
        <f>IF(AND(F85&gt;I85*0.97,F85&lt;I85*1.03),"○","×")</f>
        <v>○</v>
      </c>
      <c r="O85" s="41" t="str">
        <f>IF(AND(G85&gt;I85*0.97,G85&lt;I85*1.03),"○","×")</f>
        <v>×</v>
      </c>
      <c r="P85" s="41" t="str">
        <f>IF(AND(H85&gt;I85*0.97,H85&lt;I85*1.03),"○","×")</f>
        <v>×</v>
      </c>
      <c r="Q85" s="77" t="str">
        <f>IF(COUNTIF(L85:P85,"○")=5,"同程度","―")</f>
        <v>―</v>
      </c>
      <c r="R85" s="78" t="str">
        <f t="shared" si="46"/>
        <v>↑</v>
      </c>
      <c r="S85" s="41" t="str">
        <f t="shared" si="46"/>
        <v>－</v>
      </c>
      <c r="T85" s="41" t="str">
        <f t="shared" si="46"/>
        <v>↑</v>
      </c>
      <c r="U85" s="41" t="str">
        <f t="shared" si="46"/>
        <v>－</v>
      </c>
      <c r="V85" s="41" t="str">
        <f>R85&amp;S85&amp;T85&amp;U85</f>
        <v>↑－↑－</v>
      </c>
      <c r="W85" s="79" t="str" cm="1">
        <f t="array" ref="W85">INDEX($AL$2:$AL$82,MATCH(V85,$AK$2:$AK$82,0),0)</f>
        <v>増加傾向⤴</v>
      </c>
      <c r="X85" s="80" t="str">
        <f>IF(F85-D85&gt;0,"↑",IF(F85-D85&lt;0,"↓","－"))</f>
        <v>↑</v>
      </c>
      <c r="Y85" s="81" t="str">
        <f>IF(V85="↓↑↓↓",IF(X85="↓","減少傾向","×"),"判定外")</f>
        <v>判定外</v>
      </c>
      <c r="Z85" s="82" t="str">
        <f>IF(V85="↑↓↑↑",IF(X85="↑","増加傾向","×"),"判定外")</f>
        <v>判定外</v>
      </c>
      <c r="AA85" s="83" t="str">
        <f>IF(G85-E85&gt;0,"↑",IF(G85-E85&lt;0,"↓","－"))</f>
        <v>↑</v>
      </c>
      <c r="AB85" s="81" t="str">
        <f>IF(V85="↓↓↑↓",IF(AA85="↓","減少傾向","×"),"判定外")</f>
        <v>判定外</v>
      </c>
      <c r="AC85" s="82" t="str">
        <f>IF(V85="↑↑↓↑",IF(AA85="↑","増加傾向","×"),"判定外")</f>
        <v>判定外</v>
      </c>
      <c r="AD85" s="100"/>
      <c r="AE85" s="112"/>
    </row>
    <row r="86" spans="2:38" x14ac:dyDescent="0.15">
      <c r="B86" s="109"/>
      <c r="C86" s="110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2"/>
    </row>
    <row r="87" spans="2:38" ht="14.25" thickBot="1" x14ac:dyDescent="0.2">
      <c r="B87" s="119"/>
      <c r="C87" s="120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2"/>
    </row>
    <row r="88" spans="2:38" ht="14.25" thickBot="1" x14ac:dyDescent="0.2"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</row>
    <row r="89" spans="2:38" ht="14.25" thickBot="1" x14ac:dyDescent="0.2">
      <c r="B89" s="123" t="s">
        <v>237</v>
      </c>
      <c r="C89" s="124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6"/>
    </row>
    <row r="90" spans="2:38" x14ac:dyDescent="0.15">
      <c r="B90" s="127" t="s">
        <v>35</v>
      </c>
      <c r="C90" s="128"/>
      <c r="D90" s="129"/>
      <c r="E90" s="129"/>
      <c r="F90" s="129"/>
      <c r="G90" s="129"/>
      <c r="H90" s="129"/>
      <c r="I90" s="289" t="s">
        <v>131</v>
      </c>
      <c r="J90" s="301"/>
      <c r="K90" s="301"/>
      <c r="L90" s="290"/>
      <c r="M90" s="290"/>
      <c r="N90" s="290"/>
      <c r="O90" s="290"/>
      <c r="P90" s="290"/>
      <c r="Q90" s="287" t="s">
        <v>132</v>
      </c>
      <c r="R90" s="289" t="s">
        <v>133</v>
      </c>
      <c r="S90" s="290"/>
      <c r="T90" s="290"/>
      <c r="U90" s="290"/>
      <c r="V90" s="291" t="s">
        <v>134</v>
      </c>
      <c r="W90" s="292"/>
      <c r="X90" s="295" t="s">
        <v>135</v>
      </c>
      <c r="Y90" s="299" t="s">
        <v>136</v>
      </c>
      <c r="Z90" s="300"/>
      <c r="AA90" s="302" t="s">
        <v>137</v>
      </c>
      <c r="AB90" s="299" t="s">
        <v>138</v>
      </c>
      <c r="AC90" s="300"/>
      <c r="AD90" s="297" t="s">
        <v>139</v>
      </c>
      <c r="AE90" s="130"/>
    </row>
    <row r="91" spans="2:38" x14ac:dyDescent="0.15">
      <c r="B91" s="131"/>
      <c r="C91" s="36" t="s">
        <v>24</v>
      </c>
      <c r="D91" s="52" t="str">
        <f>Q1</f>
        <v>R2</v>
      </c>
      <c r="E91" s="52" t="str">
        <f>R1</f>
        <v>R3</v>
      </c>
      <c r="F91" s="52" t="str">
        <f>S1</f>
        <v>R4</v>
      </c>
      <c r="G91" s="52" t="str">
        <f>T1</f>
        <v>R5</v>
      </c>
      <c r="H91" s="52" t="str">
        <f>U1</f>
        <v>R6</v>
      </c>
      <c r="I91" s="53" t="s">
        <v>142</v>
      </c>
      <c r="J91" s="54">
        <v>-0.03</v>
      </c>
      <c r="K91" s="54">
        <v>0.03</v>
      </c>
      <c r="L91" s="52" t="str">
        <f>Q1</f>
        <v>R2</v>
      </c>
      <c r="M91" s="52" t="str">
        <f>R1</f>
        <v>R3</v>
      </c>
      <c r="N91" s="52" t="str">
        <f>S1</f>
        <v>R4</v>
      </c>
      <c r="O91" s="52" t="str">
        <f>T1</f>
        <v>R5</v>
      </c>
      <c r="P91" s="52" t="str">
        <f>U1</f>
        <v>R6</v>
      </c>
      <c r="Q91" s="288"/>
      <c r="R91" s="55" t="s">
        <v>143</v>
      </c>
      <c r="S91" s="56" t="s">
        <v>144</v>
      </c>
      <c r="T91" s="56" t="s">
        <v>145</v>
      </c>
      <c r="U91" s="56" t="s">
        <v>146</v>
      </c>
      <c r="V91" s="293"/>
      <c r="W91" s="294"/>
      <c r="X91" s="296"/>
      <c r="Y91" s="57" t="s">
        <v>147</v>
      </c>
      <c r="Z91" s="58" t="s">
        <v>148</v>
      </c>
      <c r="AA91" s="303"/>
      <c r="AB91" s="59" t="s">
        <v>149</v>
      </c>
      <c r="AC91" s="60" t="s">
        <v>150</v>
      </c>
      <c r="AD91" s="298"/>
      <c r="AE91" s="132"/>
    </row>
    <row r="92" spans="2:38" x14ac:dyDescent="0.15">
      <c r="B92" s="127"/>
      <c r="C92" s="61" t="s">
        <v>55</v>
      </c>
      <c r="D92" s="116">
        <f>SUM(D112,D132)</f>
        <v>217</v>
      </c>
      <c r="E92" s="116">
        <f t="shared" ref="E92:H92" si="47">SUM(E112,E132)</f>
        <v>223</v>
      </c>
      <c r="F92" s="116">
        <f t="shared" si="47"/>
        <v>166</v>
      </c>
      <c r="G92" s="116">
        <f t="shared" si="47"/>
        <v>178</v>
      </c>
      <c r="H92" s="116">
        <f t="shared" si="47"/>
        <v>166</v>
      </c>
      <c r="I92" s="63">
        <f>AVERAGE(D92:H92)</f>
        <v>190</v>
      </c>
      <c r="J92" s="64">
        <f>I92*0.97</f>
        <v>184.29999999999998</v>
      </c>
      <c r="K92" s="64">
        <f>I92*1.03</f>
        <v>195.70000000000002</v>
      </c>
      <c r="L92" s="56" t="str">
        <f>IF(AND(D92&gt;I92*0.97,D92&lt;I92*1.03),"○","×")</f>
        <v>×</v>
      </c>
      <c r="M92" s="56" t="str">
        <f>IF(AND(E92&gt;I92*0.97,E92&lt;I92*1.03),"○","×")</f>
        <v>×</v>
      </c>
      <c r="N92" s="56" t="str">
        <f>IF(AND(F92&gt;I92*0.97,F92&lt;I92*1.03),"○","×")</f>
        <v>×</v>
      </c>
      <c r="O92" s="56" t="str">
        <f>IF(AND(G92&gt;I92*0.97,G92&lt;I92*1.03),"○","×")</f>
        <v>×</v>
      </c>
      <c r="P92" s="56" t="str">
        <f>IF(AND(H92&gt;I92*0.97,H92&lt;I92*1.03),"○","×")</f>
        <v>×</v>
      </c>
      <c r="Q92" s="65" t="str">
        <f>IF(COUNTIF(L92:P92,"○")=5,"同程度","―")</f>
        <v>―</v>
      </c>
      <c r="R92" s="55" t="str">
        <f t="shared" ref="R92:U96" si="48">IF(E92-D92&gt;0,"↑",IF(E92-D92&lt;0,"↓","－"))</f>
        <v>↑</v>
      </c>
      <c r="S92" s="56" t="str">
        <f t="shared" si="48"/>
        <v>↓</v>
      </c>
      <c r="T92" s="56" t="str">
        <f t="shared" si="48"/>
        <v>↑</v>
      </c>
      <c r="U92" s="56" t="str">
        <f t="shared" si="48"/>
        <v>↓</v>
      </c>
      <c r="V92" s="56" t="str">
        <f>R92&amp;S92&amp;T92&amp;U92</f>
        <v>↑↓↑↓</v>
      </c>
      <c r="W92" s="66" t="str" cm="1">
        <f t="array" ref="W92">INDEX($AL$2:$AL$82,MATCH(V92,$AK$2:$AK$82,0),0)</f>
        <v>隔年で増減</v>
      </c>
      <c r="X92" s="67" t="str">
        <f>IF(F92-D92&gt;0,"↑",IF(F92-D92&lt;0,"↓","－"))</f>
        <v>↓</v>
      </c>
      <c r="Y92" s="68" t="str">
        <f>IF(V92="↓↑↓↓",IF(X92="↓","減少傾向","×"),"判定外")</f>
        <v>判定外</v>
      </c>
      <c r="Z92" s="69" t="str">
        <f>IF(V92="↑↓↑↑",IF(X92="↑","増加傾向","×"),"判定外")</f>
        <v>判定外</v>
      </c>
      <c r="AA92" s="70" t="str">
        <f>IF(G92-E92&gt;0,"↑",IF(G92-E92&lt;0,"↓","－"))</f>
        <v>↓</v>
      </c>
      <c r="AB92" s="68" t="str">
        <f>IF(V92="↓↓↑↓",IF(AA92="↓","減少傾向","×"),"判定外")</f>
        <v>判定外</v>
      </c>
      <c r="AC92" s="69" t="str">
        <f>IF(V92="↑↑↓↑",IF(AA92="↑","増加傾向","×"),"判定外")</f>
        <v>判定外</v>
      </c>
      <c r="AD92" s="71"/>
      <c r="AE92" s="130"/>
    </row>
    <row r="93" spans="2:38" x14ac:dyDescent="0.15">
      <c r="B93" s="127"/>
      <c r="C93" s="61" t="s">
        <v>56</v>
      </c>
      <c r="D93" s="116">
        <f>SUM(D113,D133)</f>
        <v>14</v>
      </c>
      <c r="E93" s="116">
        <f t="shared" ref="E93:H93" si="49">SUM(E113,E133)</f>
        <v>4</v>
      </c>
      <c r="F93" s="116">
        <f t="shared" si="49"/>
        <v>1</v>
      </c>
      <c r="G93" s="116">
        <f t="shared" si="49"/>
        <v>2</v>
      </c>
      <c r="H93" s="116">
        <f t="shared" si="49"/>
        <v>3</v>
      </c>
      <c r="I93" s="63">
        <f>AVERAGE(D93:H93)</f>
        <v>4.8</v>
      </c>
      <c r="J93" s="64">
        <f>I93*0.97</f>
        <v>4.6559999999999997</v>
      </c>
      <c r="K93" s="64">
        <f>I93*1.03</f>
        <v>4.944</v>
      </c>
      <c r="L93" s="56" t="str">
        <f>IF(AND(D93&gt;I93*0.97,D93&lt;I93*1.03),"○","×")</f>
        <v>×</v>
      </c>
      <c r="M93" s="56" t="str">
        <f>IF(AND(E93&gt;I93*0.97,E93&lt;I93*1.03),"○","×")</f>
        <v>×</v>
      </c>
      <c r="N93" s="56" t="str">
        <f>IF(AND(F93&gt;I93*0.97,F93&lt;I93*1.03),"○","×")</f>
        <v>×</v>
      </c>
      <c r="O93" s="56" t="str">
        <f>IF(AND(G93&gt;I93*0.97,G93&lt;I93*1.03),"○","×")</f>
        <v>×</v>
      </c>
      <c r="P93" s="56" t="str">
        <f>IF(AND(H93&gt;I93*0.97,H93&lt;I93*1.03),"○","×")</f>
        <v>×</v>
      </c>
      <c r="Q93" s="65" t="str">
        <f>IF(COUNTIF(L93:P93,"○")=5,"同程度","―")</f>
        <v>―</v>
      </c>
      <c r="R93" s="55" t="str">
        <f t="shared" si="48"/>
        <v>↓</v>
      </c>
      <c r="S93" s="56" t="str">
        <f t="shared" si="48"/>
        <v>↓</v>
      </c>
      <c r="T93" s="56" t="str">
        <f t="shared" si="48"/>
        <v>↑</v>
      </c>
      <c r="U93" s="56" t="str">
        <f t="shared" si="48"/>
        <v>↑</v>
      </c>
      <c r="V93" s="56" t="str">
        <f>R93&amp;S93&amp;T93&amp;U93</f>
        <v>↓↓↑↑</v>
      </c>
      <c r="W93" s="66" t="str" cm="1">
        <f t="array" ref="W93">INDEX($AL$2:$AL$82,MATCH(V93,$AK$2:$AK$82,0),0)</f>
        <v>年度により増減</v>
      </c>
      <c r="X93" s="67" t="str">
        <f>IF(F93-D93&gt;0,"↑",IF(F93-D93&lt;0,"↓","－"))</f>
        <v>↓</v>
      </c>
      <c r="Y93" s="68" t="str">
        <f>IF(V93="↓↑↓↓",IF(X93="↓","減少傾向","×"),"判定外")</f>
        <v>判定外</v>
      </c>
      <c r="Z93" s="69" t="str">
        <f>IF(V93="↑↓↑↑",IF(X93="↑","増加傾向","×"),"判定外")</f>
        <v>判定外</v>
      </c>
      <c r="AA93" s="70" t="str">
        <f>IF(G93-E93&gt;0,"↑",IF(G93-E93&lt;0,"↓","－"))</f>
        <v>↓</v>
      </c>
      <c r="AB93" s="68" t="str">
        <f>IF(V93="↓↓↑↓",IF(AA93="↓","減少傾向","×"),"判定外")</f>
        <v>判定外</v>
      </c>
      <c r="AC93" s="69" t="str">
        <f>IF(V93="↑↑↓↑",IF(AA93="↑","増加傾向","×"),"判定外")</f>
        <v>判定外</v>
      </c>
      <c r="AD93" s="71"/>
      <c r="AE93" s="130"/>
    </row>
    <row r="94" spans="2:38" x14ac:dyDescent="0.15">
      <c r="B94" s="127"/>
      <c r="C94" s="61" t="s">
        <v>259</v>
      </c>
      <c r="D94" s="116">
        <f>SUM(D114,D134)</f>
        <v>210</v>
      </c>
      <c r="E94" s="116">
        <f t="shared" ref="E94:H94" si="50">SUM(E114,E134)</f>
        <v>191</v>
      </c>
      <c r="F94" s="116">
        <f t="shared" si="50"/>
        <v>145</v>
      </c>
      <c r="G94" s="116">
        <f t="shared" si="50"/>
        <v>149</v>
      </c>
      <c r="H94" s="116">
        <f t="shared" si="50"/>
        <v>139</v>
      </c>
      <c r="I94" s="63">
        <f>AVERAGE(D94:H94)</f>
        <v>166.8</v>
      </c>
      <c r="J94" s="64">
        <f>I94*0.97</f>
        <v>161.79600000000002</v>
      </c>
      <c r="K94" s="64">
        <f>I94*1.03</f>
        <v>171.804</v>
      </c>
      <c r="L94" s="56" t="str">
        <f>IF(AND(D94&gt;I94*0.97,D94&lt;I94*1.03),"○","×")</f>
        <v>×</v>
      </c>
      <c r="M94" s="56" t="str">
        <f>IF(AND(E94&gt;I94*0.97,E94&lt;I94*1.03),"○","×")</f>
        <v>×</v>
      </c>
      <c r="N94" s="56" t="str">
        <f>IF(AND(F94&gt;I94*0.97,F94&lt;I94*1.03),"○","×")</f>
        <v>×</v>
      </c>
      <c r="O94" s="56" t="str">
        <f>IF(AND(G94&gt;I94*0.97,G94&lt;I94*1.03),"○","×")</f>
        <v>×</v>
      </c>
      <c r="P94" s="56" t="str">
        <f>IF(AND(H94&gt;I94*0.97,H94&lt;I94*1.03),"○","×")</f>
        <v>×</v>
      </c>
      <c r="Q94" s="65" t="str">
        <f>IF(COUNTIF(L94:P94,"○")=5,"同程度","―")</f>
        <v>―</v>
      </c>
      <c r="R94" s="55" t="str">
        <f t="shared" si="48"/>
        <v>↓</v>
      </c>
      <c r="S94" s="56" t="str">
        <f t="shared" si="48"/>
        <v>↓</v>
      </c>
      <c r="T94" s="56" t="str">
        <f t="shared" si="48"/>
        <v>↑</v>
      </c>
      <c r="U94" s="56" t="str">
        <f t="shared" si="48"/>
        <v>↓</v>
      </c>
      <c r="V94" s="56" t="str">
        <f>R94&amp;S94&amp;T94&amp;U94</f>
        <v>↓↓↑↓</v>
      </c>
      <c r="W94" s="66" t="str" cm="1">
        <f t="array" ref="W94">INDEX($AL$2:$AL$82,MATCH(V94,$AK$2:$AK$82,0),0)</f>
        <v>年度により増減</v>
      </c>
      <c r="X94" s="67" t="str">
        <f>IF(F94-D94&gt;0,"↑",IF(F94-D94&lt;0,"↓","－"))</f>
        <v>↓</v>
      </c>
      <c r="Y94" s="68" t="str">
        <f>IF(V94="↓↑↓↓",IF(X94="↓","減少傾向","×"),"判定外")</f>
        <v>判定外</v>
      </c>
      <c r="Z94" s="69" t="str">
        <f>IF(V94="↑↓↑↑",IF(X94="↑","増加傾向","×"),"判定外")</f>
        <v>判定外</v>
      </c>
      <c r="AA94" s="70" t="str">
        <f>IF(G94-E94&gt;0,"↑",IF(G94-E94&lt;0,"↓","－"))</f>
        <v>↓</v>
      </c>
      <c r="AB94" s="68" t="str">
        <f>IF(V94="↓↓↑↓",IF(AA94="↓","減少傾向","×"),"判定外")</f>
        <v>減少傾向</v>
      </c>
      <c r="AC94" s="69" t="str">
        <f>IF(V94="↑↑↓↑",IF(AA94="↑","増加傾向","×"),"判定外")</f>
        <v>判定外</v>
      </c>
      <c r="AD94" s="72" t="s">
        <v>79</v>
      </c>
      <c r="AE94" s="130"/>
    </row>
    <row r="95" spans="2:38" x14ac:dyDescent="0.15">
      <c r="B95" s="127"/>
      <c r="C95" s="61" t="s">
        <v>57</v>
      </c>
      <c r="D95" s="116">
        <f>SUM(D115,D135)</f>
        <v>21</v>
      </c>
      <c r="E95" s="116">
        <f t="shared" ref="E95:H95" si="51">SUM(E115,E135)</f>
        <v>36</v>
      </c>
      <c r="F95" s="116">
        <f t="shared" si="51"/>
        <v>22</v>
      </c>
      <c r="G95" s="116">
        <f t="shared" si="51"/>
        <v>31</v>
      </c>
      <c r="H95" s="116">
        <f t="shared" si="51"/>
        <v>30</v>
      </c>
      <c r="I95" s="63">
        <f>AVERAGE(D95:H95)</f>
        <v>28</v>
      </c>
      <c r="J95" s="64">
        <f>I95*0.97</f>
        <v>27.16</v>
      </c>
      <c r="K95" s="64">
        <f>I95*1.03</f>
        <v>28.84</v>
      </c>
      <c r="L95" s="56" t="str">
        <f>IF(AND(D95&gt;I95*0.97,D95&lt;I95*1.03),"○","×")</f>
        <v>×</v>
      </c>
      <c r="M95" s="56" t="str">
        <f>IF(AND(E95&gt;I95*0.97,E95&lt;I95*1.03),"○","×")</f>
        <v>×</v>
      </c>
      <c r="N95" s="56" t="str">
        <f>IF(AND(F95&gt;I95*0.97,F95&lt;I95*1.03),"○","×")</f>
        <v>×</v>
      </c>
      <c r="O95" s="56" t="str">
        <f>IF(AND(G95&gt;I95*0.97,G95&lt;I95*1.03),"○","×")</f>
        <v>×</v>
      </c>
      <c r="P95" s="56" t="str">
        <f>IF(AND(H95&gt;I95*0.97,H95&lt;I95*1.03),"○","×")</f>
        <v>×</v>
      </c>
      <c r="Q95" s="65" t="str">
        <f>IF(COUNTIF(L95:P95,"○")=5,"同程度","―")</f>
        <v>―</v>
      </c>
      <c r="R95" s="55" t="str">
        <f t="shared" si="48"/>
        <v>↑</v>
      </c>
      <c r="S95" s="56" t="str">
        <f t="shared" si="48"/>
        <v>↓</v>
      </c>
      <c r="T95" s="56" t="str">
        <f t="shared" si="48"/>
        <v>↑</v>
      </c>
      <c r="U95" s="56" t="str">
        <f t="shared" si="48"/>
        <v>↓</v>
      </c>
      <c r="V95" s="56" t="str">
        <f>R95&amp;S95&amp;T95&amp;U95</f>
        <v>↑↓↑↓</v>
      </c>
      <c r="W95" s="66" t="str" cm="1">
        <f t="array" ref="W95">INDEX($AL$2:$AL$82,MATCH(V95,$AK$2:$AK$82,0),0)</f>
        <v>隔年で増減</v>
      </c>
      <c r="X95" s="67" t="str">
        <f>IF(F95-D95&gt;0,"↑",IF(F95-D95&lt;0,"↓","－"))</f>
        <v>↑</v>
      </c>
      <c r="Y95" s="68" t="str">
        <f>IF(V95="↓↑↓↓",IF(X95="↓","減少傾向","×"),"判定外")</f>
        <v>判定外</v>
      </c>
      <c r="Z95" s="69" t="str">
        <f>IF(V95="↑↓↑↑",IF(X95="↑","増加傾向","×"),"判定外")</f>
        <v>判定外</v>
      </c>
      <c r="AA95" s="70" t="str">
        <f>IF(G95-E95&gt;0,"↑",IF(G95-E95&lt;0,"↓","－"))</f>
        <v>↓</v>
      </c>
      <c r="AB95" s="68" t="str">
        <f>IF(V95="↓↓↑↓",IF(AA95="↓","減少傾向","×"),"判定外")</f>
        <v>判定外</v>
      </c>
      <c r="AC95" s="69" t="str">
        <f>IF(V95="↑↑↓↑",IF(AA95="↑","増加傾向","×"),"判定外")</f>
        <v>判定外</v>
      </c>
      <c r="AD95" s="71"/>
      <c r="AE95" s="130"/>
    </row>
    <row r="96" spans="2:38" ht="14.25" thickBot="1" x14ac:dyDescent="0.2">
      <c r="B96" s="127"/>
      <c r="C96" s="73" t="s">
        <v>74</v>
      </c>
      <c r="D96" s="74">
        <f>SUM(D92:D93)</f>
        <v>231</v>
      </c>
      <c r="E96" s="74">
        <f>SUM(E92:E93)</f>
        <v>227</v>
      </c>
      <c r="F96" s="74">
        <f>SUM(F92:F93)</f>
        <v>167</v>
      </c>
      <c r="G96" s="74">
        <f>SUM(G92:G93)</f>
        <v>180</v>
      </c>
      <c r="H96" s="74">
        <f>SUM(H92:H93)</f>
        <v>169</v>
      </c>
      <c r="I96" s="75">
        <f>AVERAGE(D96:H96)</f>
        <v>194.8</v>
      </c>
      <c r="J96" s="76">
        <f>I96*0.97</f>
        <v>188.95600000000002</v>
      </c>
      <c r="K96" s="76">
        <f>I96*1.03</f>
        <v>200.64400000000001</v>
      </c>
      <c r="L96" s="41" t="str">
        <f>IF(AND(D96&gt;I96*0.97,D96&lt;I96*1.03),"○","×")</f>
        <v>×</v>
      </c>
      <c r="M96" s="41" t="str">
        <f>IF(AND(E96&gt;I96*0.97,E96&lt;I96*1.03),"○","×")</f>
        <v>×</v>
      </c>
      <c r="N96" s="41" t="str">
        <f>IF(AND(F96&gt;I96*0.97,F96&lt;I96*1.03),"○","×")</f>
        <v>×</v>
      </c>
      <c r="O96" s="41" t="str">
        <f>IF(AND(G96&gt;I96*0.97,G96&lt;I96*1.03),"○","×")</f>
        <v>×</v>
      </c>
      <c r="P96" s="41" t="str">
        <f>IF(AND(H96&gt;I96*0.97,H96&lt;I96*1.03),"○","×")</f>
        <v>×</v>
      </c>
      <c r="Q96" s="77" t="str">
        <f>IF(COUNTIF(L96:P96,"○")=5,"同程度","―")</f>
        <v>―</v>
      </c>
      <c r="R96" s="78" t="str">
        <f t="shared" si="48"/>
        <v>↓</v>
      </c>
      <c r="S96" s="41" t="str">
        <f t="shared" si="48"/>
        <v>↓</v>
      </c>
      <c r="T96" s="41" t="str">
        <f t="shared" si="48"/>
        <v>↑</v>
      </c>
      <c r="U96" s="41" t="str">
        <f t="shared" si="48"/>
        <v>↓</v>
      </c>
      <c r="V96" s="41" t="str">
        <f>R96&amp;S96&amp;T96&amp;U96</f>
        <v>↓↓↑↓</v>
      </c>
      <c r="W96" s="79" t="str" cm="1">
        <f t="array" ref="W96">INDEX($AL$2:$AL$82,MATCH(V96,$AK$2:$AK$82,0),0)</f>
        <v>年度により増減</v>
      </c>
      <c r="X96" s="80" t="str">
        <f>IF(F96-D96&gt;0,"↑",IF(F96-D96&lt;0,"↓","－"))</f>
        <v>↓</v>
      </c>
      <c r="Y96" s="81" t="str">
        <f>IF(V96="↓↑↓↓",IF(X96="↓","減少傾向","×"),"判定外")</f>
        <v>判定外</v>
      </c>
      <c r="Z96" s="82" t="str">
        <f>IF(V96="↑↓↑↑",IF(X96="↑","増加傾向","×"),"判定外")</f>
        <v>判定外</v>
      </c>
      <c r="AA96" s="83" t="str">
        <f>IF(G96-E96&gt;0,"↑",IF(G96-E96&lt;0,"↓","－"))</f>
        <v>↓</v>
      </c>
      <c r="AB96" s="81" t="str">
        <f>IF(V96="↓↓↑↓",IF(AA96="↓","減少傾向","×"),"判定外")</f>
        <v>減少傾向</v>
      </c>
      <c r="AC96" s="82" t="str">
        <f>IF(V96="↑↑↓↑",IF(AA96="↑","増加傾向","×"),"判定外")</f>
        <v>判定外</v>
      </c>
      <c r="AD96" s="84" t="s">
        <v>79</v>
      </c>
      <c r="AE96" s="130"/>
    </row>
    <row r="97" spans="2:31" ht="14.25" thickBot="1" x14ac:dyDescent="0.2">
      <c r="B97" s="127"/>
      <c r="C97" s="128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0"/>
    </row>
    <row r="98" spans="2:31" x14ac:dyDescent="0.15">
      <c r="B98" s="127"/>
      <c r="C98" s="128"/>
      <c r="D98" s="133"/>
      <c r="E98" s="133"/>
      <c r="F98" s="133"/>
      <c r="G98" s="133"/>
      <c r="H98" s="133"/>
      <c r="I98" s="289" t="s">
        <v>131</v>
      </c>
      <c r="J98" s="301"/>
      <c r="K98" s="301"/>
      <c r="L98" s="290"/>
      <c r="M98" s="290"/>
      <c r="N98" s="290"/>
      <c r="O98" s="290"/>
      <c r="P98" s="290"/>
      <c r="Q98" s="287" t="s">
        <v>132</v>
      </c>
      <c r="R98" s="289" t="s">
        <v>133</v>
      </c>
      <c r="S98" s="290"/>
      <c r="T98" s="290"/>
      <c r="U98" s="290"/>
      <c r="V98" s="291" t="s">
        <v>134</v>
      </c>
      <c r="W98" s="292"/>
      <c r="X98" s="295" t="s">
        <v>135</v>
      </c>
      <c r="Y98" s="299" t="s">
        <v>136</v>
      </c>
      <c r="Z98" s="300"/>
      <c r="AA98" s="302" t="s">
        <v>137</v>
      </c>
      <c r="AB98" s="299" t="s">
        <v>138</v>
      </c>
      <c r="AC98" s="300"/>
      <c r="AD98" s="297" t="s">
        <v>139</v>
      </c>
      <c r="AE98" s="130"/>
    </row>
    <row r="99" spans="2:31" x14ac:dyDescent="0.15">
      <c r="B99" s="127"/>
      <c r="C99" s="36" t="s">
        <v>27</v>
      </c>
      <c r="D99" s="52" t="str">
        <f>Q1</f>
        <v>R2</v>
      </c>
      <c r="E99" s="52" t="str">
        <f>R1</f>
        <v>R3</v>
      </c>
      <c r="F99" s="52" t="str">
        <f>S1</f>
        <v>R4</v>
      </c>
      <c r="G99" s="52" t="str">
        <f>T1</f>
        <v>R5</v>
      </c>
      <c r="H99" s="52" t="str">
        <f>U1</f>
        <v>R6</v>
      </c>
      <c r="I99" s="53" t="s">
        <v>142</v>
      </c>
      <c r="J99" s="54">
        <v>-0.03</v>
      </c>
      <c r="K99" s="54">
        <v>0.03</v>
      </c>
      <c r="L99" s="52" t="str">
        <f>Q1</f>
        <v>R2</v>
      </c>
      <c r="M99" s="52" t="str">
        <f>R1</f>
        <v>R3</v>
      </c>
      <c r="N99" s="52" t="str">
        <f>S1</f>
        <v>R4</v>
      </c>
      <c r="O99" s="52" t="str">
        <f>T1</f>
        <v>R5</v>
      </c>
      <c r="P99" s="52" t="str">
        <f>U1</f>
        <v>R6</v>
      </c>
      <c r="Q99" s="288"/>
      <c r="R99" s="55" t="s">
        <v>143</v>
      </c>
      <c r="S99" s="56" t="s">
        <v>144</v>
      </c>
      <c r="T99" s="56" t="s">
        <v>145</v>
      </c>
      <c r="U99" s="56" t="s">
        <v>146</v>
      </c>
      <c r="V99" s="293"/>
      <c r="W99" s="294"/>
      <c r="X99" s="296"/>
      <c r="Y99" s="57" t="s">
        <v>147</v>
      </c>
      <c r="Z99" s="58" t="s">
        <v>148</v>
      </c>
      <c r="AA99" s="303"/>
      <c r="AB99" s="59" t="s">
        <v>149</v>
      </c>
      <c r="AC99" s="60" t="s">
        <v>150</v>
      </c>
      <c r="AD99" s="298"/>
      <c r="AE99" s="130"/>
    </row>
    <row r="100" spans="2:31" x14ac:dyDescent="0.15">
      <c r="B100" s="127"/>
      <c r="C100" s="36" t="s">
        <v>100</v>
      </c>
      <c r="D100" s="86">
        <f>ROUND(D103/D104,2)</f>
        <v>2.06</v>
      </c>
      <c r="E100" s="86">
        <f>ROUND(E103/E104,2)</f>
        <v>2.1800000000000002</v>
      </c>
      <c r="F100" s="86">
        <f>ROUND(F103/F104,2)</f>
        <v>1.65</v>
      </c>
      <c r="G100" s="86">
        <f>ROUND(G103/G104,2)</f>
        <v>1.73</v>
      </c>
      <c r="H100" s="86">
        <f>ROUND(H103/H104,2)</f>
        <v>1.59</v>
      </c>
      <c r="I100" s="87">
        <f>AVERAGE(D100:H100)</f>
        <v>1.8420000000000001</v>
      </c>
      <c r="J100" s="88">
        <f>I100*0.97</f>
        <v>1.78674</v>
      </c>
      <c r="K100" s="88">
        <f>I100*1.03</f>
        <v>1.8972600000000002</v>
      </c>
      <c r="L100" s="56" t="str">
        <f>IF(AND(D100&gt;I100*0.97,D100&lt;I100*1.03),"○","×")</f>
        <v>×</v>
      </c>
      <c r="M100" s="56" t="str">
        <f>IF(AND(E100&gt;I100*0.97,E100&lt;I100*1.03),"○","×")</f>
        <v>×</v>
      </c>
      <c r="N100" s="56" t="str">
        <f>IF(AND(F100&gt;I100*0.97,F100&lt;I100*1.03),"○","×")</f>
        <v>×</v>
      </c>
      <c r="O100" s="56" t="str">
        <f>IF(AND(G100&gt;I100*0.97,G100&lt;I100*1.03),"○","×")</f>
        <v>×</v>
      </c>
      <c r="P100" s="56" t="str">
        <f>IF(AND(H100&gt;I100*0.97,H100&lt;I100*1.03),"○","×")</f>
        <v>×</v>
      </c>
      <c r="Q100" s="65" t="str">
        <f>IF(COUNTIF(L100:P100,"○")=5,"同程度","―")</f>
        <v>―</v>
      </c>
      <c r="R100" s="55" t="str">
        <f t="shared" ref="R100:U102" si="52">IF(E100-D100&gt;0,"↑",IF(E100-D100&lt;0,"↓","－"))</f>
        <v>↑</v>
      </c>
      <c r="S100" s="56" t="str">
        <f t="shared" si="52"/>
        <v>↓</v>
      </c>
      <c r="T100" s="56" t="str">
        <f t="shared" si="52"/>
        <v>↑</v>
      </c>
      <c r="U100" s="56" t="str">
        <f t="shared" si="52"/>
        <v>↓</v>
      </c>
      <c r="V100" s="56" t="str">
        <f>R100&amp;S100&amp;T100&amp;U100</f>
        <v>↑↓↑↓</v>
      </c>
      <c r="W100" s="66" t="str" cm="1">
        <f t="array" ref="W100">INDEX($AL$2:$AL$82,MATCH(V100,$AK$2:$AK$82,0),0)</f>
        <v>隔年で増減</v>
      </c>
      <c r="X100" s="67" t="str">
        <f>IF(F100-D100&gt;0,"↑",IF(F100-D100&lt;0,"↓","－"))</f>
        <v>↓</v>
      </c>
      <c r="Y100" s="68" t="str">
        <f>IF(V100="↓↑↓↓",IF(X100="↓","減少傾向","×"),"判定外")</f>
        <v>判定外</v>
      </c>
      <c r="Z100" s="69" t="str">
        <f>IF(V100="↑↓↑↑",IF(X100="↑","増加傾向","×"),"判定外")</f>
        <v>判定外</v>
      </c>
      <c r="AA100" s="70" t="str">
        <f>IF(G100-E100&gt;0,"↑",IF(G100-E100&lt;0,"↓","－"))</f>
        <v>↓</v>
      </c>
      <c r="AB100" s="68" t="str">
        <f>IF(V100="↓↓↑↓",IF(AA100="↓","減少傾向","×"),"判定外")</f>
        <v>判定外</v>
      </c>
      <c r="AC100" s="69" t="str">
        <f>IF(V100="↑↑↓↑",IF(AA100="↑","増加傾向","×"),"判定外")</f>
        <v>判定外</v>
      </c>
      <c r="AD100" s="72" t="s">
        <v>83</v>
      </c>
      <c r="AE100" s="130"/>
    </row>
    <row r="101" spans="2:31" x14ac:dyDescent="0.15">
      <c r="B101" s="127"/>
      <c r="C101" s="36" t="s">
        <v>58</v>
      </c>
      <c r="D101" s="86">
        <f>ROUND(D105/D107,2)</f>
        <v>2.0699999999999998</v>
      </c>
      <c r="E101" s="86">
        <f t="shared" ref="E101:H101" si="53">ROUND(E105/E107,2)</f>
        <v>2.2999999999999998</v>
      </c>
      <c r="F101" s="86">
        <f t="shared" si="53"/>
        <v>1.75</v>
      </c>
      <c r="G101" s="86">
        <f t="shared" si="53"/>
        <v>1.82</v>
      </c>
      <c r="H101" s="86">
        <f t="shared" si="53"/>
        <v>1.66</v>
      </c>
      <c r="I101" s="87">
        <f>AVERAGE(D101:H101)</f>
        <v>1.92</v>
      </c>
      <c r="J101" s="88">
        <f>I101*0.97</f>
        <v>1.8623999999999998</v>
      </c>
      <c r="K101" s="88">
        <f>I101*1.03</f>
        <v>1.9776</v>
      </c>
      <c r="L101" s="56" t="str">
        <f>IF(AND(D101&gt;I101*0.97,D101&lt;I101*1.03),"○","×")</f>
        <v>×</v>
      </c>
      <c r="M101" s="56" t="str">
        <f>IF(AND(E101&gt;I101*0.97,E101&lt;I101*1.03),"○","×")</f>
        <v>×</v>
      </c>
      <c r="N101" s="56" t="str">
        <f>IF(AND(F101&gt;I101*0.97,F101&lt;I101*1.03),"○","×")</f>
        <v>×</v>
      </c>
      <c r="O101" s="56" t="str">
        <f>IF(AND(G101&gt;I101*0.97,G101&lt;I101*1.03),"○","×")</f>
        <v>×</v>
      </c>
      <c r="P101" s="56" t="str">
        <f>IF(AND(H101&gt;I101*0.97,H101&lt;I101*1.03),"○","×")</f>
        <v>×</v>
      </c>
      <c r="Q101" s="65" t="str">
        <f>IF(COUNTIF(L101:P101,"○")=5,"同程度","―")</f>
        <v>―</v>
      </c>
      <c r="R101" s="55" t="str">
        <f t="shared" si="52"/>
        <v>↑</v>
      </c>
      <c r="S101" s="56" t="str">
        <f t="shared" si="52"/>
        <v>↓</v>
      </c>
      <c r="T101" s="56" t="str">
        <f t="shared" si="52"/>
        <v>↑</v>
      </c>
      <c r="U101" s="56" t="str">
        <f t="shared" si="52"/>
        <v>↓</v>
      </c>
      <c r="V101" s="56" t="str">
        <f>R101&amp;S101&amp;T101&amp;U101</f>
        <v>↑↓↑↓</v>
      </c>
      <c r="W101" s="66" t="str" cm="1">
        <f t="array" ref="W101">INDEX($AL$2:$AL$82,MATCH(V101,$AK$2:$AK$82,0),0)</f>
        <v>隔年で増減</v>
      </c>
      <c r="X101" s="67" t="str">
        <f>IF(F101-D101&gt;0,"↑",IF(F101-D101&lt;0,"↓","－"))</f>
        <v>↓</v>
      </c>
      <c r="Y101" s="68" t="str">
        <f>IF(V101="↓↑↓↓",IF(X101="↓","減少傾向","×"),"判定外")</f>
        <v>判定外</v>
      </c>
      <c r="Z101" s="69" t="str">
        <f>IF(V101="↑↓↑↑",IF(X101="↑","増加傾向","×"),"判定外")</f>
        <v>判定外</v>
      </c>
      <c r="AA101" s="70" t="str">
        <f>IF(G101-E101&gt;0,"↑",IF(G101-E101&lt;0,"↓","－"))</f>
        <v>↓</v>
      </c>
      <c r="AB101" s="68" t="str">
        <f>IF(V101="↓↓↑↓",IF(AA101="↓","減少傾向","×"),"判定外")</f>
        <v>判定外</v>
      </c>
      <c r="AC101" s="69" t="str">
        <f>IF(V101="↑↑↓↑",IF(AA101="↑","増加傾向","×"),"判定外")</f>
        <v>判定外</v>
      </c>
      <c r="AD101" s="72" t="s">
        <v>83</v>
      </c>
      <c r="AE101" s="130"/>
    </row>
    <row r="102" spans="2:31" x14ac:dyDescent="0.15">
      <c r="B102" s="127"/>
      <c r="C102" s="36" t="s">
        <v>59</v>
      </c>
      <c r="D102" s="86">
        <f t="shared" ref="D102:H102" si="54">ROUND(D106/D108,2)</f>
        <v>2</v>
      </c>
      <c r="E102" s="86">
        <f t="shared" si="54"/>
        <v>0.56999999999999995</v>
      </c>
      <c r="F102" s="86">
        <f t="shared" si="54"/>
        <v>0.17</v>
      </c>
      <c r="G102" s="86">
        <f t="shared" si="54"/>
        <v>0.33</v>
      </c>
      <c r="H102" s="86">
        <f t="shared" si="54"/>
        <v>0.5</v>
      </c>
      <c r="I102" s="87">
        <f>AVERAGE(D102:H102)</f>
        <v>0.71399999999999997</v>
      </c>
      <c r="J102" s="88">
        <f>I102*0.97</f>
        <v>0.69257999999999997</v>
      </c>
      <c r="K102" s="88">
        <f>I102*1.03</f>
        <v>0.73541999999999996</v>
      </c>
      <c r="L102" s="56" t="str">
        <f>IF(AND(D102&gt;I102*0.97,D102&lt;I102*1.03),"○","×")</f>
        <v>×</v>
      </c>
      <c r="M102" s="56" t="str">
        <f>IF(AND(E102&gt;I102*0.97,E102&lt;I102*1.03),"○","×")</f>
        <v>×</v>
      </c>
      <c r="N102" s="56" t="str">
        <f>IF(AND(F102&gt;I102*0.97,F102&lt;I102*1.03),"○","×")</f>
        <v>×</v>
      </c>
      <c r="O102" s="56" t="str">
        <f>IF(AND(G102&gt;I102*0.97,G102&lt;I102*1.03),"○","×")</f>
        <v>×</v>
      </c>
      <c r="P102" s="56" t="str">
        <f>IF(AND(H102&gt;I102*0.97,H102&lt;I102*1.03),"○","×")</f>
        <v>×</v>
      </c>
      <c r="Q102" s="65" t="str">
        <f>IF(COUNTIF(L102:P102,"○")=5,"同程度","―")</f>
        <v>―</v>
      </c>
      <c r="R102" s="55" t="str">
        <f t="shared" si="52"/>
        <v>↓</v>
      </c>
      <c r="S102" s="56" t="str">
        <f t="shared" si="52"/>
        <v>↓</v>
      </c>
      <c r="T102" s="56" t="str">
        <f t="shared" si="52"/>
        <v>↑</v>
      </c>
      <c r="U102" s="56" t="str">
        <f t="shared" si="52"/>
        <v>↑</v>
      </c>
      <c r="V102" s="56" t="str">
        <f>R102&amp;S102&amp;T102&amp;U102</f>
        <v>↓↓↑↑</v>
      </c>
      <c r="W102" s="66" t="str" cm="1">
        <f t="array" ref="W102">INDEX($AL$2:$AL$82,MATCH(V102,$AK$2:$AK$82,0),0)</f>
        <v>年度により増減</v>
      </c>
      <c r="X102" s="67" t="str">
        <f>IF(F102-D102&gt;0,"↑",IF(F102-D102&lt;0,"↓","－"))</f>
        <v>↓</v>
      </c>
      <c r="Y102" s="68" t="str">
        <f>IF(V102="↓↑↓↓",IF(X102="↓","減少傾向","×"),"判定外")</f>
        <v>判定外</v>
      </c>
      <c r="Z102" s="69" t="str">
        <f>IF(V102="↑↓↑↑",IF(X102="↑","増加傾向","×"),"判定外")</f>
        <v>判定外</v>
      </c>
      <c r="AA102" s="70" t="str">
        <f>IF(G102-E102&gt;0,"↑",IF(G102-E102&lt;0,"↓","－"))</f>
        <v>↓</v>
      </c>
      <c r="AB102" s="68" t="str">
        <f>IF(V102="↓↓↑↓",IF(AA102="↓","減少傾向","×"),"判定外")</f>
        <v>判定外</v>
      </c>
      <c r="AC102" s="69" t="str">
        <f>IF(V102="↑↑↓↑",IF(AA102="↑","増加傾向","×"),"判定外")</f>
        <v>判定外</v>
      </c>
      <c r="AD102" s="72" t="s">
        <v>141</v>
      </c>
      <c r="AE102" s="130"/>
    </row>
    <row r="103" spans="2:31" x14ac:dyDescent="0.15">
      <c r="B103" s="127"/>
      <c r="C103" s="73" t="s">
        <v>60</v>
      </c>
      <c r="D103" s="74">
        <f>SUM(D105:D106)</f>
        <v>231</v>
      </c>
      <c r="E103" s="74">
        <f>SUM(E105:E106)</f>
        <v>227</v>
      </c>
      <c r="F103" s="74">
        <f>SUM(F105:F106)</f>
        <v>167</v>
      </c>
      <c r="G103" s="74">
        <f>SUM(G105:G106)</f>
        <v>180</v>
      </c>
      <c r="H103" s="74">
        <f>SUM(H105:H106)</f>
        <v>169</v>
      </c>
      <c r="I103" s="89"/>
      <c r="J103" s="90"/>
      <c r="K103" s="90"/>
      <c r="L103" s="91"/>
      <c r="M103" s="91"/>
      <c r="N103" s="91"/>
      <c r="O103" s="91"/>
      <c r="P103" s="91"/>
      <c r="Q103" s="92"/>
      <c r="R103" s="93"/>
      <c r="S103" s="91"/>
      <c r="T103" s="91"/>
      <c r="U103" s="91"/>
      <c r="V103" s="91"/>
      <c r="W103" s="94"/>
      <c r="X103" s="95"/>
      <c r="Y103" s="96"/>
      <c r="Z103" s="97"/>
      <c r="AA103" s="98"/>
      <c r="AB103" s="96"/>
      <c r="AC103" s="97"/>
      <c r="AD103" s="71"/>
      <c r="AE103" s="130"/>
    </row>
    <row r="104" spans="2:31" x14ac:dyDescent="0.15">
      <c r="B104" s="127"/>
      <c r="C104" s="73" t="s">
        <v>99</v>
      </c>
      <c r="D104" s="74">
        <f>SUM(D107:D108)</f>
        <v>112</v>
      </c>
      <c r="E104" s="74">
        <f>SUM(E107:E108)</f>
        <v>104</v>
      </c>
      <c r="F104" s="74">
        <f>SUM(F107:F108)</f>
        <v>101</v>
      </c>
      <c r="G104" s="74">
        <f>SUM(G107:G108)</f>
        <v>104</v>
      </c>
      <c r="H104" s="74">
        <f>SUM(H107:H108)</f>
        <v>106</v>
      </c>
      <c r="I104" s="63">
        <f>AVERAGE(D104:H104)</f>
        <v>105.4</v>
      </c>
      <c r="J104" s="64">
        <f>I104*0.97</f>
        <v>102.238</v>
      </c>
      <c r="K104" s="64">
        <f>I104*1.03</f>
        <v>108.56200000000001</v>
      </c>
      <c r="L104" s="56" t="str">
        <f>IF(AND(D104&gt;I104*0.97,D104&lt;I104*1.03),"○","×")</f>
        <v>×</v>
      </c>
      <c r="M104" s="56" t="str">
        <f>IF(AND(E104&gt;I104*0.97,E104&lt;I104*1.03),"○","×")</f>
        <v>○</v>
      </c>
      <c r="N104" s="56" t="str">
        <f>IF(AND(F104&gt;I104*0.97,F104&lt;I104*1.03),"○","×")</f>
        <v>×</v>
      </c>
      <c r="O104" s="56" t="str">
        <f>IF(AND(G104&gt;I104*0.97,G104&lt;I104*1.03),"○","×")</f>
        <v>○</v>
      </c>
      <c r="P104" s="56" t="str">
        <f>IF(AND(H104&gt;I104*0.97,H104&lt;I104*1.03),"○","×")</f>
        <v>○</v>
      </c>
      <c r="Q104" s="65" t="str">
        <f>IF(COUNTIF(L104:P104,"○")=5,"同程度","―")</f>
        <v>―</v>
      </c>
      <c r="R104" s="55" t="str">
        <f>IF(E104-D104&gt;0,"↑",IF(E104-D104&lt;0,"↓","－"))</f>
        <v>↓</v>
      </c>
      <c r="S104" s="56" t="str">
        <f>IF(F104-E104&gt;0,"↑",IF(F104-E104&lt;0,"↓","－"))</f>
        <v>↓</v>
      </c>
      <c r="T104" s="56" t="str">
        <f>IF(G104-F104&gt;0,"↑",IF(G104-F104&lt;0,"↓","－"))</f>
        <v>↑</v>
      </c>
      <c r="U104" s="56" t="str">
        <f>IF(H104-G104&gt;0,"↑",IF(H104-G104&lt;0,"↓","－"))</f>
        <v>↑</v>
      </c>
      <c r="V104" s="56" t="str">
        <f>R104&amp;S104&amp;T104&amp;U104</f>
        <v>↓↓↑↑</v>
      </c>
      <c r="W104" s="66" t="str" cm="1">
        <f t="array" ref="W104">INDEX($AL$2:$AL$82,MATCH(V104,$AK$2:$AK$82,0),0)</f>
        <v>年度により増減</v>
      </c>
      <c r="X104" s="67" t="str">
        <f>IF(F104-D104&gt;0,"↑",IF(F104-D104&lt;0,"↓","－"))</f>
        <v>↓</v>
      </c>
      <c r="Y104" s="68" t="str">
        <f>IF(V104="↓↑↓↓",IF(X104="↓","減少傾向","×"),"判定外")</f>
        <v>判定外</v>
      </c>
      <c r="Z104" s="69" t="str">
        <f>IF(V104="↑↓↑↑",IF(X104="↑","増加傾向","×"),"判定外")</f>
        <v>判定外</v>
      </c>
      <c r="AA104" s="70" t="str">
        <f>IF(G104-E104&gt;0,"↑",IF(G104-E104&lt;0,"↓","－"))</f>
        <v>－</v>
      </c>
      <c r="AB104" s="68" t="str">
        <f>IF(V104="↓↓↑↓",IF(AA104="↓","減少傾向","×"),"判定外")</f>
        <v>判定外</v>
      </c>
      <c r="AC104" s="69" t="str">
        <f>IF(V104="↑↑↓↑",IF(AA104="↑","増加傾向","×"),"判定外")</f>
        <v>判定外</v>
      </c>
      <c r="AD104" s="71"/>
      <c r="AE104" s="130"/>
    </row>
    <row r="105" spans="2:31" x14ac:dyDescent="0.15">
      <c r="B105" s="127"/>
      <c r="C105" s="36" t="s">
        <v>72</v>
      </c>
      <c r="D105" s="116">
        <f>D92</f>
        <v>217</v>
      </c>
      <c r="E105" s="116">
        <f t="shared" ref="E105:H105" si="55">E92</f>
        <v>223</v>
      </c>
      <c r="F105" s="116">
        <f t="shared" si="55"/>
        <v>166</v>
      </c>
      <c r="G105" s="116">
        <f t="shared" si="55"/>
        <v>178</v>
      </c>
      <c r="H105" s="116">
        <f t="shared" si="55"/>
        <v>166</v>
      </c>
      <c r="I105" s="89"/>
      <c r="J105" s="90"/>
      <c r="K105" s="90"/>
      <c r="L105" s="91"/>
      <c r="M105" s="91"/>
      <c r="N105" s="91"/>
      <c r="O105" s="91"/>
      <c r="P105" s="91"/>
      <c r="Q105" s="92"/>
      <c r="R105" s="93"/>
      <c r="S105" s="91"/>
      <c r="T105" s="91"/>
      <c r="U105" s="91"/>
      <c r="V105" s="91"/>
      <c r="W105" s="94"/>
      <c r="X105" s="95"/>
      <c r="Y105" s="96"/>
      <c r="Z105" s="97"/>
      <c r="AA105" s="98"/>
      <c r="AB105" s="96"/>
      <c r="AC105" s="97"/>
      <c r="AD105" s="71"/>
      <c r="AE105" s="130"/>
    </row>
    <row r="106" spans="2:31" x14ac:dyDescent="0.15">
      <c r="B106" s="127"/>
      <c r="C106" s="36" t="s">
        <v>73</v>
      </c>
      <c r="D106" s="116">
        <f>D93</f>
        <v>14</v>
      </c>
      <c r="E106" s="116">
        <f t="shared" ref="E106:H106" si="56">E93</f>
        <v>4</v>
      </c>
      <c r="F106" s="116">
        <f t="shared" si="56"/>
        <v>1</v>
      </c>
      <c r="G106" s="116">
        <f t="shared" si="56"/>
        <v>2</v>
      </c>
      <c r="H106" s="116">
        <f t="shared" si="56"/>
        <v>3</v>
      </c>
      <c r="I106" s="89"/>
      <c r="J106" s="90"/>
      <c r="K106" s="90"/>
      <c r="L106" s="91"/>
      <c r="M106" s="91"/>
      <c r="N106" s="91"/>
      <c r="O106" s="91"/>
      <c r="P106" s="91"/>
      <c r="Q106" s="92"/>
      <c r="R106" s="93"/>
      <c r="S106" s="91"/>
      <c r="T106" s="91"/>
      <c r="U106" s="91"/>
      <c r="V106" s="91"/>
      <c r="W106" s="94"/>
      <c r="X106" s="95"/>
      <c r="Y106" s="96"/>
      <c r="Z106" s="97"/>
      <c r="AA106" s="98"/>
      <c r="AB106" s="96"/>
      <c r="AC106" s="97"/>
      <c r="AD106" s="71"/>
      <c r="AE106" s="130"/>
    </row>
    <row r="107" spans="2:31" x14ac:dyDescent="0.15">
      <c r="B107" s="127"/>
      <c r="C107" s="61" t="s">
        <v>70</v>
      </c>
      <c r="D107" s="116">
        <f>SUM(D127,D147)</f>
        <v>105</v>
      </c>
      <c r="E107" s="116">
        <f t="shared" ref="E107:H107" si="57">SUM(E127,E147)</f>
        <v>97</v>
      </c>
      <c r="F107" s="116">
        <f t="shared" si="57"/>
        <v>95</v>
      </c>
      <c r="G107" s="116">
        <f t="shared" si="57"/>
        <v>98</v>
      </c>
      <c r="H107" s="116">
        <f t="shared" si="57"/>
        <v>100</v>
      </c>
      <c r="I107" s="63">
        <f>AVERAGE(D107:H107)</f>
        <v>99</v>
      </c>
      <c r="J107" s="64">
        <f>I107*0.97</f>
        <v>96.03</v>
      </c>
      <c r="K107" s="64">
        <f>I107*1.03</f>
        <v>101.97</v>
      </c>
      <c r="L107" s="56" t="str">
        <f>IF(AND(D107&gt;I107*0.97,D107&lt;I107*1.03),"○","×")</f>
        <v>×</v>
      </c>
      <c r="M107" s="56" t="str">
        <f>IF(AND(E107&gt;I107*0.97,E107&lt;I107*1.03),"○","×")</f>
        <v>○</v>
      </c>
      <c r="N107" s="56" t="str">
        <f>IF(AND(F107&gt;I107*0.97,F107&lt;I107*1.03),"○","×")</f>
        <v>×</v>
      </c>
      <c r="O107" s="56" t="str">
        <f>IF(AND(G107&gt;I107*0.97,G107&lt;I107*1.03),"○","×")</f>
        <v>○</v>
      </c>
      <c r="P107" s="56" t="str">
        <f>IF(AND(H107&gt;I107*0.97,H107&lt;I107*1.03),"○","×")</f>
        <v>○</v>
      </c>
      <c r="Q107" s="65" t="str">
        <f>IF(COUNTIF(L107:P107,"○")=5,"同程度","―")</f>
        <v>―</v>
      </c>
      <c r="R107" s="55" t="str">
        <f t="shared" ref="R107:U108" si="58">IF(E107-D107&gt;0,"↑",IF(E107-D107&lt;0,"↓","－"))</f>
        <v>↓</v>
      </c>
      <c r="S107" s="56" t="str">
        <f t="shared" si="58"/>
        <v>↓</v>
      </c>
      <c r="T107" s="56" t="str">
        <f t="shared" si="58"/>
        <v>↑</v>
      </c>
      <c r="U107" s="56" t="str">
        <f t="shared" si="58"/>
        <v>↑</v>
      </c>
      <c r="V107" s="56" t="str">
        <f>R107&amp;S107&amp;T107&amp;U107</f>
        <v>↓↓↑↑</v>
      </c>
      <c r="W107" s="66" t="str" cm="1">
        <f t="array" ref="W107">INDEX($AL$2:$AL$82,MATCH(V107,$AK$2:$AK$82,0),0)</f>
        <v>年度により増減</v>
      </c>
      <c r="X107" s="67" t="str">
        <f>IF(F107-D107&gt;0,"↑",IF(F107-D107&lt;0,"↓","－"))</f>
        <v>↓</v>
      </c>
      <c r="Y107" s="68" t="str">
        <f>IF(V107="↓↑↓↓",IF(X107="↓","減少傾向","×"),"判定外")</f>
        <v>判定外</v>
      </c>
      <c r="Z107" s="69" t="str">
        <f>IF(V107="↑↓↑↑",IF(X107="↑","増加傾向","×"),"判定外")</f>
        <v>判定外</v>
      </c>
      <c r="AA107" s="70" t="str">
        <f>IF(G107-E107&gt;0,"↑",IF(G107-E107&lt;0,"↓","－"))</f>
        <v>↑</v>
      </c>
      <c r="AB107" s="68" t="str">
        <f>IF(V107="↓↓↑↓",IF(AA107="↓","減少傾向","×"),"判定外")</f>
        <v>判定外</v>
      </c>
      <c r="AC107" s="69" t="str">
        <f>IF(V107="↑↑↓↑",IF(AA107="↑","増加傾向","×"),"判定外")</f>
        <v>判定外</v>
      </c>
      <c r="AD107" s="71"/>
      <c r="AE107" s="130"/>
    </row>
    <row r="108" spans="2:31" ht="14.25" thickBot="1" x14ac:dyDescent="0.2">
      <c r="B108" s="127"/>
      <c r="C108" s="61" t="s">
        <v>71</v>
      </c>
      <c r="D108" s="116">
        <f>SUM(D128,D148)</f>
        <v>7</v>
      </c>
      <c r="E108" s="116">
        <f t="shared" ref="E108:H108" si="59">SUM(E128,E148)</f>
        <v>7</v>
      </c>
      <c r="F108" s="116">
        <f t="shared" si="59"/>
        <v>6</v>
      </c>
      <c r="G108" s="116">
        <f t="shared" si="59"/>
        <v>6</v>
      </c>
      <c r="H108" s="116">
        <f t="shared" si="59"/>
        <v>6</v>
      </c>
      <c r="I108" s="75">
        <f>AVERAGE(D108:H108)</f>
        <v>6.4</v>
      </c>
      <c r="J108" s="76">
        <f>I108*0.97</f>
        <v>6.2080000000000002</v>
      </c>
      <c r="K108" s="76">
        <f>I108*1.03</f>
        <v>6.5920000000000005</v>
      </c>
      <c r="L108" s="41" t="str">
        <f>IF(AND(D108&gt;I108*0.97,D108&lt;I108*1.03),"○","×")</f>
        <v>×</v>
      </c>
      <c r="M108" s="41" t="str">
        <f>IF(AND(E108&gt;I108*0.97,E108&lt;I108*1.03),"○","×")</f>
        <v>×</v>
      </c>
      <c r="N108" s="41" t="str">
        <f>IF(AND(F108&gt;I108*0.97,F108&lt;I108*1.03),"○","×")</f>
        <v>×</v>
      </c>
      <c r="O108" s="41" t="str">
        <f>IF(AND(G108&gt;I108*0.97,G108&lt;I108*1.03),"○","×")</f>
        <v>×</v>
      </c>
      <c r="P108" s="41" t="str">
        <f>IF(AND(H108&gt;I108*0.97,H108&lt;I108*1.03),"○","×")</f>
        <v>×</v>
      </c>
      <c r="Q108" s="77" t="str">
        <f>IF(COUNTIF(L108:P108,"○")=5,"同程度","―")</f>
        <v>―</v>
      </c>
      <c r="R108" s="78" t="str">
        <f t="shared" si="58"/>
        <v>－</v>
      </c>
      <c r="S108" s="41" t="str">
        <f t="shared" si="58"/>
        <v>↓</v>
      </c>
      <c r="T108" s="41" t="str">
        <f t="shared" si="58"/>
        <v>－</v>
      </c>
      <c r="U108" s="41" t="str">
        <f t="shared" si="58"/>
        <v>－</v>
      </c>
      <c r="V108" s="41" t="str">
        <f>R108&amp;S108&amp;T108&amp;U108</f>
        <v>－↓－－</v>
      </c>
      <c r="W108" s="79" t="str" cm="1">
        <f t="array" ref="W108">INDEX($AL$2:$AL$82,MATCH(V108,$AK$2:$AK$82,0),0)</f>
        <v>同程度で推移</v>
      </c>
      <c r="X108" s="80" t="str">
        <f>IF(F108-D108&gt;0,"↑",IF(F108-D108&lt;0,"↓","－"))</f>
        <v>↓</v>
      </c>
      <c r="Y108" s="81" t="str">
        <f>IF(V108="↓↑↓↓",IF(X108="↓","減少傾向","×"),"判定外")</f>
        <v>判定外</v>
      </c>
      <c r="Z108" s="82" t="str">
        <f>IF(V108="↑↓↑↑",IF(X108="↑","増加傾向","×"),"判定外")</f>
        <v>判定外</v>
      </c>
      <c r="AA108" s="83" t="str">
        <f>IF(G108-E108&gt;0,"↑",IF(G108-E108&lt;0,"↓","－"))</f>
        <v>↓</v>
      </c>
      <c r="AB108" s="81" t="str">
        <f>IF(V108="↓↓↑↓",IF(AA108="↓","減少傾向","×"),"判定外")</f>
        <v>判定外</v>
      </c>
      <c r="AC108" s="82" t="str">
        <f>IF(V108="↑↑↓↑",IF(AA108="↑","増加傾向","×"),"判定外")</f>
        <v>判定外</v>
      </c>
      <c r="AD108" s="100"/>
      <c r="AE108" s="130"/>
    </row>
    <row r="109" spans="2:31" ht="14.25" thickBot="1" x14ac:dyDescent="0.2">
      <c r="B109" s="127"/>
      <c r="C109" s="128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0"/>
    </row>
    <row r="110" spans="2:31" x14ac:dyDescent="0.15">
      <c r="B110" s="127" t="s">
        <v>36</v>
      </c>
      <c r="C110" s="128"/>
      <c r="D110" s="134"/>
      <c r="E110" s="134"/>
      <c r="F110" s="134"/>
      <c r="G110" s="134"/>
      <c r="H110" s="134"/>
      <c r="I110" s="289" t="s">
        <v>131</v>
      </c>
      <c r="J110" s="301"/>
      <c r="K110" s="301"/>
      <c r="L110" s="290"/>
      <c r="M110" s="290"/>
      <c r="N110" s="290"/>
      <c r="O110" s="290"/>
      <c r="P110" s="290"/>
      <c r="Q110" s="287" t="s">
        <v>132</v>
      </c>
      <c r="R110" s="289" t="s">
        <v>133</v>
      </c>
      <c r="S110" s="290"/>
      <c r="T110" s="290"/>
      <c r="U110" s="290"/>
      <c r="V110" s="291" t="s">
        <v>134</v>
      </c>
      <c r="W110" s="292"/>
      <c r="X110" s="295" t="s">
        <v>135</v>
      </c>
      <c r="Y110" s="299" t="s">
        <v>136</v>
      </c>
      <c r="Z110" s="300"/>
      <c r="AA110" s="302" t="s">
        <v>137</v>
      </c>
      <c r="AB110" s="299" t="s">
        <v>138</v>
      </c>
      <c r="AC110" s="300"/>
      <c r="AD110" s="297" t="s">
        <v>139</v>
      </c>
      <c r="AE110" s="130"/>
    </row>
    <row r="111" spans="2:31" x14ac:dyDescent="0.15">
      <c r="B111" s="127"/>
      <c r="C111" s="36" t="s">
        <v>24</v>
      </c>
      <c r="D111" s="52" t="str">
        <f>Q1</f>
        <v>R2</v>
      </c>
      <c r="E111" s="52" t="str">
        <f>R1</f>
        <v>R3</v>
      </c>
      <c r="F111" s="52" t="str">
        <f>S1</f>
        <v>R4</v>
      </c>
      <c r="G111" s="52" t="str">
        <f>T1</f>
        <v>R5</v>
      </c>
      <c r="H111" s="52" t="str">
        <f>U1</f>
        <v>R6</v>
      </c>
      <c r="I111" s="53" t="s">
        <v>142</v>
      </c>
      <c r="J111" s="54">
        <v>-0.03</v>
      </c>
      <c r="K111" s="54">
        <v>0.03</v>
      </c>
      <c r="L111" s="52" t="str">
        <f>Q1</f>
        <v>R2</v>
      </c>
      <c r="M111" s="52" t="str">
        <f>R1</f>
        <v>R3</v>
      </c>
      <c r="N111" s="52" t="str">
        <f>S1</f>
        <v>R4</v>
      </c>
      <c r="O111" s="52" t="str">
        <f>T1</f>
        <v>R5</v>
      </c>
      <c r="P111" s="52" t="str">
        <f>U1</f>
        <v>R6</v>
      </c>
      <c r="Q111" s="288"/>
      <c r="R111" s="55" t="s">
        <v>143</v>
      </c>
      <c r="S111" s="56" t="s">
        <v>144</v>
      </c>
      <c r="T111" s="56" t="s">
        <v>145</v>
      </c>
      <c r="U111" s="56" t="s">
        <v>146</v>
      </c>
      <c r="V111" s="293"/>
      <c r="W111" s="294"/>
      <c r="X111" s="296"/>
      <c r="Y111" s="57" t="s">
        <v>147</v>
      </c>
      <c r="Z111" s="58" t="s">
        <v>148</v>
      </c>
      <c r="AA111" s="303"/>
      <c r="AB111" s="59" t="s">
        <v>149</v>
      </c>
      <c r="AC111" s="60" t="s">
        <v>150</v>
      </c>
      <c r="AD111" s="298"/>
      <c r="AE111" s="130"/>
    </row>
    <row r="112" spans="2:31" x14ac:dyDescent="0.15">
      <c r="B112" s="127"/>
      <c r="C112" s="61" t="s">
        <v>55</v>
      </c>
      <c r="D112" s="37">
        <f>SUMIF('20.経年データ【高知大】'!K:K,D111,'20.経年データ【高知大】'!X:X)</f>
        <v>164</v>
      </c>
      <c r="E112" s="37">
        <f>SUMIF('20.経年データ【高知大】'!K:K,E111,'20.経年データ【高知大】'!X:X)</f>
        <v>159</v>
      </c>
      <c r="F112" s="37">
        <f>SUMIF('20.経年データ【高知大】'!K:K,F111,'20.経年データ【高知大】'!X:X)</f>
        <v>102</v>
      </c>
      <c r="G112" s="37">
        <f>SUMIF('20.経年データ【高知大】'!K:K,G111,'20.経年データ【高知大】'!X:X)</f>
        <v>117</v>
      </c>
      <c r="H112" s="37">
        <f>SUMIF('20.経年データ【高知大】'!K:K,H111,'20.経年データ【高知大】'!X:X)</f>
        <v>119</v>
      </c>
      <c r="I112" s="63">
        <f>AVERAGE(D112:H112)</f>
        <v>132.19999999999999</v>
      </c>
      <c r="J112" s="64">
        <f>I112*0.97</f>
        <v>128.23399999999998</v>
      </c>
      <c r="K112" s="64">
        <f>I112*1.03</f>
        <v>136.166</v>
      </c>
      <c r="L112" s="56" t="str">
        <f>IF(AND(D112&gt;I112*0.97,D112&lt;I112*1.03),"○","×")</f>
        <v>×</v>
      </c>
      <c r="M112" s="56" t="str">
        <f>IF(AND(E112&gt;I112*0.97,E112&lt;I112*1.03),"○","×")</f>
        <v>×</v>
      </c>
      <c r="N112" s="56" t="str">
        <f>IF(AND(F112&gt;I112*0.97,F112&lt;I112*1.03),"○","×")</f>
        <v>×</v>
      </c>
      <c r="O112" s="56" t="str">
        <f>IF(AND(G112&gt;I112*0.97,G112&lt;I112*1.03),"○","×")</f>
        <v>×</v>
      </c>
      <c r="P112" s="56" t="str">
        <f>IF(AND(H112&gt;I112*0.97,H112&lt;I112*1.03),"○","×")</f>
        <v>×</v>
      </c>
      <c r="Q112" s="65" t="str">
        <f>IF(COUNTIF(L112:P112,"○")=5,"同程度","―")</f>
        <v>―</v>
      </c>
      <c r="R112" s="55" t="str">
        <f t="shared" ref="R112:U116" si="60">IF(E112-D112&gt;0,"↑",IF(E112-D112&lt;0,"↓","－"))</f>
        <v>↓</v>
      </c>
      <c r="S112" s="56" t="str">
        <f t="shared" si="60"/>
        <v>↓</v>
      </c>
      <c r="T112" s="56" t="str">
        <f t="shared" si="60"/>
        <v>↑</v>
      </c>
      <c r="U112" s="56" t="str">
        <f t="shared" si="60"/>
        <v>↑</v>
      </c>
      <c r="V112" s="56" t="str">
        <f>R112&amp;S112&amp;T112&amp;U112</f>
        <v>↓↓↑↑</v>
      </c>
      <c r="W112" s="66" t="str" cm="1">
        <f t="array" ref="W112">INDEX($AL$2:$AL$82,MATCH(V112,$AK$2:$AK$82,0),0)</f>
        <v>年度により増減</v>
      </c>
      <c r="X112" s="67" t="str">
        <f>IF(F112-D112&gt;0,"↑",IF(F112-D112&lt;0,"↓","－"))</f>
        <v>↓</v>
      </c>
      <c r="Y112" s="68" t="str">
        <f>IF(V112="↓↑↓↓",IF(X112="↓","減少傾向","×"),"判定外")</f>
        <v>判定外</v>
      </c>
      <c r="Z112" s="69" t="str">
        <f>IF(V112="↑↓↑↑",IF(X112="↑","増加傾向","×"),"判定外")</f>
        <v>判定外</v>
      </c>
      <c r="AA112" s="70" t="str">
        <f>IF(G112-E112&gt;0,"↑",IF(G112-E112&lt;0,"↓","－"))</f>
        <v>↓</v>
      </c>
      <c r="AB112" s="68" t="str">
        <f>IF(V112="↓↓↑↓",IF(AA112="↓","減少傾向","×"),"判定外")</f>
        <v>判定外</v>
      </c>
      <c r="AC112" s="69" t="str">
        <f>IF(V112="↑↑↓↑",IF(AA112="↑","増加傾向","×"),"判定外")</f>
        <v>判定外</v>
      </c>
      <c r="AD112" s="71"/>
      <c r="AE112" s="130"/>
    </row>
    <row r="113" spans="2:38" x14ac:dyDescent="0.15">
      <c r="B113" s="127"/>
      <c r="C113" s="61" t="s">
        <v>56</v>
      </c>
      <c r="D113" s="37">
        <f>SUMIF('20.経年データ【高知大】'!K:K,D111,'20.経年データ【高知大】'!Y:Y)</f>
        <v>13</v>
      </c>
      <c r="E113" s="37">
        <f>SUMIF('20.経年データ【高知大】'!K:K,E111,'20.経年データ【高知大】'!Y:Y)</f>
        <v>1</v>
      </c>
      <c r="F113" s="37">
        <f>SUMIF('20.経年データ【高知大】'!K:K,F111,'20.経年データ【高知大】'!Y:Y)</f>
        <v>0</v>
      </c>
      <c r="G113" s="37">
        <f>SUMIF('20.経年データ【高知大】'!K:K,G111,'20.経年データ【高知大】'!Y:Y)</f>
        <v>2</v>
      </c>
      <c r="H113" s="37">
        <f>SUMIF('20.経年データ【高知大】'!K:K,H111,'20.経年データ【高知大】'!Y:Y)</f>
        <v>3</v>
      </c>
      <c r="I113" s="63">
        <f>AVERAGE(D113:H113)</f>
        <v>3.8</v>
      </c>
      <c r="J113" s="64">
        <f>I113*0.97</f>
        <v>3.6859999999999999</v>
      </c>
      <c r="K113" s="64">
        <f>I113*1.03</f>
        <v>3.9139999999999997</v>
      </c>
      <c r="L113" s="56" t="str">
        <f>IF(AND(D113&gt;I113*0.97,D113&lt;I113*1.03),"○","×")</f>
        <v>×</v>
      </c>
      <c r="M113" s="56" t="str">
        <f>IF(AND(E113&gt;I113*0.97,E113&lt;I113*1.03),"○","×")</f>
        <v>×</v>
      </c>
      <c r="N113" s="56" t="str">
        <f>IF(AND(F113&gt;I113*0.97,F113&lt;I113*1.03),"○","×")</f>
        <v>×</v>
      </c>
      <c r="O113" s="56" t="str">
        <f>IF(AND(G113&gt;I113*0.97,G113&lt;I113*1.03),"○","×")</f>
        <v>×</v>
      </c>
      <c r="P113" s="56" t="str">
        <f>IF(AND(H113&gt;I113*0.97,H113&lt;I113*1.03),"○","×")</f>
        <v>×</v>
      </c>
      <c r="Q113" s="65" t="str">
        <f>IF(COUNTIF(L113:P113,"○")=5,"同程度","―")</f>
        <v>―</v>
      </c>
      <c r="R113" s="55" t="str">
        <f t="shared" si="60"/>
        <v>↓</v>
      </c>
      <c r="S113" s="56" t="str">
        <f t="shared" si="60"/>
        <v>↓</v>
      </c>
      <c r="T113" s="56" t="str">
        <f t="shared" si="60"/>
        <v>↑</v>
      </c>
      <c r="U113" s="56" t="str">
        <f t="shared" si="60"/>
        <v>↑</v>
      </c>
      <c r="V113" s="56" t="str">
        <f>R113&amp;S113&amp;T113&amp;U113</f>
        <v>↓↓↑↑</v>
      </c>
      <c r="W113" s="66" t="str" cm="1">
        <f t="array" ref="W113">INDEX($AL$2:$AL$82,MATCH(V113,$AK$2:$AK$82,0),0)</f>
        <v>年度により増減</v>
      </c>
      <c r="X113" s="67" t="str">
        <f>IF(F113-D113&gt;0,"↑",IF(F113-D113&lt;0,"↓","－"))</f>
        <v>↓</v>
      </c>
      <c r="Y113" s="68" t="str">
        <f>IF(V113="↓↑↓↓",IF(X113="↓","減少傾向","×"),"判定外")</f>
        <v>判定外</v>
      </c>
      <c r="Z113" s="69" t="str">
        <f>IF(V113="↑↓↑↑",IF(X113="↑","増加傾向","×"),"判定外")</f>
        <v>判定外</v>
      </c>
      <c r="AA113" s="70" t="str">
        <f>IF(G113-E113&gt;0,"↑",IF(G113-E113&lt;0,"↓","－"))</f>
        <v>↑</v>
      </c>
      <c r="AB113" s="68" t="str">
        <f>IF(V113="↓↓↑↓",IF(AA113="↓","減少傾向","×"),"判定外")</f>
        <v>判定外</v>
      </c>
      <c r="AC113" s="69" t="str">
        <f>IF(V113="↑↑↓↑",IF(AA113="↑","増加傾向","×"),"判定外")</f>
        <v>判定外</v>
      </c>
      <c r="AD113" s="71"/>
      <c r="AE113" s="130"/>
      <c r="AK113" s="115"/>
      <c r="AL113" s="115"/>
    </row>
    <row r="114" spans="2:38" x14ac:dyDescent="0.15">
      <c r="B114" s="127"/>
      <c r="C114" s="61" t="s">
        <v>259</v>
      </c>
      <c r="D114" s="37">
        <f>SUMIF('20.経年データ【高知大】'!K:K,D111,'20.経年データ【高知大】'!V:V)</f>
        <v>165</v>
      </c>
      <c r="E114" s="37">
        <f>SUMIF('20.経年データ【高知大】'!K:K,E111,'20.経年データ【高知大】'!V:V)</f>
        <v>129</v>
      </c>
      <c r="F114" s="37">
        <f>SUMIF('20.経年データ【高知大】'!K:K,F111,'20.経年データ【高知大】'!V:V)</f>
        <v>84</v>
      </c>
      <c r="G114" s="37">
        <f>SUMIF('20.経年データ【高知大】'!K:K,G111,'20.経年データ【高知大】'!V:V)</f>
        <v>94</v>
      </c>
      <c r="H114" s="37">
        <f>SUMIF('20.経年データ【高知大】'!K:K,H111,'20.経年データ【高知大】'!V:V)</f>
        <v>103</v>
      </c>
      <c r="I114" s="63">
        <f>AVERAGE(D114:H114)</f>
        <v>115</v>
      </c>
      <c r="J114" s="64">
        <f>I114*0.97</f>
        <v>111.55</v>
      </c>
      <c r="K114" s="64">
        <f>I114*1.03</f>
        <v>118.45</v>
      </c>
      <c r="L114" s="56" t="str">
        <f>IF(AND(D114&gt;I114*0.97,D114&lt;I114*1.03),"○","×")</f>
        <v>×</v>
      </c>
      <c r="M114" s="56" t="str">
        <f>IF(AND(E114&gt;I114*0.97,E114&lt;I114*1.03),"○","×")</f>
        <v>×</v>
      </c>
      <c r="N114" s="56" t="str">
        <f>IF(AND(F114&gt;I114*0.97,F114&lt;I114*1.03),"○","×")</f>
        <v>×</v>
      </c>
      <c r="O114" s="56" t="str">
        <f>IF(AND(G114&gt;I114*0.97,G114&lt;I114*1.03),"○","×")</f>
        <v>×</v>
      </c>
      <c r="P114" s="56" t="str">
        <f>IF(AND(H114&gt;I114*0.97,H114&lt;I114*1.03),"○","×")</f>
        <v>×</v>
      </c>
      <c r="Q114" s="65" t="str">
        <f>IF(COUNTIF(L114:P114,"○")=5,"同程度","―")</f>
        <v>―</v>
      </c>
      <c r="R114" s="55" t="str">
        <f t="shared" si="60"/>
        <v>↓</v>
      </c>
      <c r="S114" s="56" t="str">
        <f t="shared" si="60"/>
        <v>↓</v>
      </c>
      <c r="T114" s="56" t="str">
        <f t="shared" si="60"/>
        <v>↑</v>
      </c>
      <c r="U114" s="56" t="str">
        <f t="shared" si="60"/>
        <v>↑</v>
      </c>
      <c r="V114" s="56" t="str">
        <f>R114&amp;S114&amp;T114&amp;U114</f>
        <v>↓↓↑↑</v>
      </c>
      <c r="W114" s="66" t="str" cm="1">
        <f t="array" ref="W114">INDEX($AL$2:$AL$82,MATCH(V114,$AK$2:$AK$82,0),0)</f>
        <v>年度により増減</v>
      </c>
      <c r="X114" s="67" t="str">
        <f>IF(F114-D114&gt;0,"↑",IF(F114-D114&lt;0,"↓","－"))</f>
        <v>↓</v>
      </c>
      <c r="Y114" s="68" t="str">
        <f>IF(V114="↓↑↓↓",IF(X114="↓","減少傾向","×"),"判定外")</f>
        <v>判定外</v>
      </c>
      <c r="Z114" s="69" t="str">
        <f>IF(V114="↑↓↑↑",IF(X114="↑","増加傾向","×"),"判定外")</f>
        <v>判定外</v>
      </c>
      <c r="AA114" s="70" t="str">
        <f>IF(G114-E114&gt;0,"↑",IF(G114-E114&lt;0,"↓","－"))</f>
        <v>↓</v>
      </c>
      <c r="AB114" s="68" t="str">
        <f>IF(V114="↓↓↑↓",IF(AA114="↓","減少傾向","×"),"判定外")</f>
        <v>判定外</v>
      </c>
      <c r="AC114" s="69" t="str">
        <f>IF(V114="↑↑↓↑",IF(AA114="↑","増加傾向","×"),"判定外")</f>
        <v>判定外</v>
      </c>
      <c r="AD114" s="72" t="s">
        <v>141</v>
      </c>
      <c r="AE114" s="130"/>
      <c r="AG114" s="115"/>
      <c r="AI114" s="115"/>
      <c r="AJ114" s="115"/>
    </row>
    <row r="115" spans="2:38" x14ac:dyDescent="0.15">
      <c r="B115" s="127"/>
      <c r="C115" s="61" t="s">
        <v>57</v>
      </c>
      <c r="D115" s="37">
        <f>SUMIF('20.経年データ【高知大】'!K:K,D111,'20.経年データ【高知大】'!W:W)</f>
        <v>12</v>
      </c>
      <c r="E115" s="37">
        <f>SUMIF('20.経年データ【高知大】'!K:K,E111,'20.経年データ【高知大】'!W:W)</f>
        <v>31</v>
      </c>
      <c r="F115" s="37">
        <f>SUMIF('20.経年データ【高知大】'!K:K,F111,'20.経年データ【高知大】'!W:W)</f>
        <v>18</v>
      </c>
      <c r="G115" s="37">
        <f>SUMIF('20.経年データ【高知大】'!K:K,G111,'20.経年データ【高知大】'!W:W)</f>
        <v>25</v>
      </c>
      <c r="H115" s="37">
        <f>SUMIF('20.経年データ【高知大】'!K:K,H111,'20.経年データ【高知大】'!W:W)</f>
        <v>19</v>
      </c>
      <c r="I115" s="63">
        <f>AVERAGE(D115:H115)</f>
        <v>21</v>
      </c>
      <c r="J115" s="64">
        <f>I115*0.97</f>
        <v>20.37</v>
      </c>
      <c r="K115" s="64">
        <f>I115*1.03</f>
        <v>21.63</v>
      </c>
      <c r="L115" s="56" t="str">
        <f>IF(AND(D115&gt;I115*0.97,D115&lt;I115*1.03),"○","×")</f>
        <v>×</v>
      </c>
      <c r="M115" s="56" t="str">
        <f>IF(AND(E115&gt;I115*0.97,E115&lt;I115*1.03),"○","×")</f>
        <v>×</v>
      </c>
      <c r="N115" s="56" t="str">
        <f>IF(AND(F115&gt;I115*0.97,F115&lt;I115*1.03),"○","×")</f>
        <v>×</v>
      </c>
      <c r="O115" s="56" t="str">
        <f>IF(AND(G115&gt;I115*0.97,G115&lt;I115*1.03),"○","×")</f>
        <v>×</v>
      </c>
      <c r="P115" s="56" t="str">
        <f>IF(AND(H115&gt;I115*0.97,H115&lt;I115*1.03),"○","×")</f>
        <v>×</v>
      </c>
      <c r="Q115" s="65" t="str">
        <f>IF(COUNTIF(L115:P115,"○")=5,"同程度","―")</f>
        <v>―</v>
      </c>
      <c r="R115" s="55" t="str">
        <f t="shared" si="60"/>
        <v>↑</v>
      </c>
      <c r="S115" s="56" t="str">
        <f t="shared" si="60"/>
        <v>↓</v>
      </c>
      <c r="T115" s="56" t="str">
        <f t="shared" si="60"/>
        <v>↑</v>
      </c>
      <c r="U115" s="56" t="str">
        <f t="shared" si="60"/>
        <v>↓</v>
      </c>
      <c r="V115" s="56" t="str">
        <f>R115&amp;S115&amp;T115&amp;U115</f>
        <v>↑↓↑↓</v>
      </c>
      <c r="W115" s="66" t="str" cm="1">
        <f t="array" ref="W115">INDEX($AL$2:$AL$82,MATCH(V115,$AK$2:$AK$82,0),0)</f>
        <v>隔年で増減</v>
      </c>
      <c r="X115" s="67" t="str">
        <f>IF(F115-D115&gt;0,"↑",IF(F115-D115&lt;0,"↓","－"))</f>
        <v>↑</v>
      </c>
      <c r="Y115" s="68" t="str">
        <f>IF(V115="↓↑↓↓",IF(X115="↓","減少傾向","×"),"判定外")</f>
        <v>判定外</v>
      </c>
      <c r="Z115" s="69" t="str">
        <f>IF(V115="↑↓↑↑",IF(X115="↑","増加傾向","×"),"判定外")</f>
        <v>判定外</v>
      </c>
      <c r="AA115" s="70" t="str">
        <f>IF(G115-E115&gt;0,"↑",IF(G115-E115&lt;0,"↓","－"))</f>
        <v>↓</v>
      </c>
      <c r="AB115" s="68" t="str">
        <f>IF(V115="↓↓↑↓",IF(AA115="↓","減少傾向","×"),"判定外")</f>
        <v>判定外</v>
      </c>
      <c r="AC115" s="69" t="str">
        <f>IF(V115="↑↑↓↑",IF(AA115="↑","増加傾向","×"),"判定外")</f>
        <v>判定外</v>
      </c>
      <c r="AD115" s="71"/>
      <c r="AE115" s="130"/>
    </row>
    <row r="116" spans="2:38" ht="14.25" thickBot="1" x14ac:dyDescent="0.2">
      <c r="B116" s="127"/>
      <c r="C116" s="73" t="s">
        <v>74</v>
      </c>
      <c r="D116" s="74">
        <f>SUM(D112:D113)</f>
        <v>177</v>
      </c>
      <c r="E116" s="74">
        <f>SUM(E112:E113)</f>
        <v>160</v>
      </c>
      <c r="F116" s="74">
        <f>SUM(F112:F113)</f>
        <v>102</v>
      </c>
      <c r="G116" s="74">
        <f>SUM(G112:G113)</f>
        <v>119</v>
      </c>
      <c r="H116" s="74">
        <f>SUM(H112:H113)</f>
        <v>122</v>
      </c>
      <c r="I116" s="75">
        <f>AVERAGE(D116:H116)</f>
        <v>136</v>
      </c>
      <c r="J116" s="76">
        <f>I116*0.97</f>
        <v>131.91999999999999</v>
      </c>
      <c r="K116" s="76">
        <f>I116*1.03</f>
        <v>140.08000000000001</v>
      </c>
      <c r="L116" s="41" t="str">
        <f>IF(AND(D116&gt;I116*0.97,D116&lt;I116*1.03),"○","×")</f>
        <v>×</v>
      </c>
      <c r="M116" s="41" t="str">
        <f>IF(AND(E116&gt;I116*0.97,E116&lt;I116*1.03),"○","×")</f>
        <v>×</v>
      </c>
      <c r="N116" s="41" t="str">
        <f>IF(AND(F116&gt;I116*0.97,F116&lt;I116*1.03),"○","×")</f>
        <v>×</v>
      </c>
      <c r="O116" s="41" t="str">
        <f>IF(AND(G116&gt;I116*0.97,G116&lt;I116*1.03),"○","×")</f>
        <v>×</v>
      </c>
      <c r="P116" s="41" t="str">
        <f>IF(AND(H116&gt;I116*0.97,H116&lt;I116*1.03),"○","×")</f>
        <v>×</v>
      </c>
      <c r="Q116" s="77" t="str">
        <f>IF(COUNTIF(L116:P116,"○")=5,"同程度","―")</f>
        <v>―</v>
      </c>
      <c r="R116" s="78" t="str">
        <f t="shared" si="60"/>
        <v>↓</v>
      </c>
      <c r="S116" s="41" t="str">
        <f t="shared" si="60"/>
        <v>↓</v>
      </c>
      <c r="T116" s="41" t="str">
        <f t="shared" si="60"/>
        <v>↑</v>
      </c>
      <c r="U116" s="41" t="str">
        <f t="shared" si="60"/>
        <v>↑</v>
      </c>
      <c r="V116" s="41" t="str">
        <f>R116&amp;S116&amp;T116&amp;U116</f>
        <v>↓↓↑↑</v>
      </c>
      <c r="W116" s="79" t="str" cm="1">
        <f t="array" ref="W116">INDEX($AL$2:$AL$82,MATCH(V116,$AK$2:$AK$82,0),0)</f>
        <v>年度により増減</v>
      </c>
      <c r="X116" s="80" t="str">
        <f>IF(F116-D116&gt;0,"↑",IF(F116-D116&lt;0,"↓","－"))</f>
        <v>↓</v>
      </c>
      <c r="Y116" s="81" t="str">
        <f>IF(V116="↓↑↓↓",IF(X116="↓","減少傾向","×"),"判定外")</f>
        <v>判定外</v>
      </c>
      <c r="Z116" s="82" t="str">
        <f>IF(V116="↑↓↑↑",IF(X116="↑","増加傾向","×"),"判定外")</f>
        <v>判定外</v>
      </c>
      <c r="AA116" s="83" t="str">
        <f>IF(G116-E116&gt;0,"↑",IF(G116-E116&lt;0,"↓","－"))</f>
        <v>↓</v>
      </c>
      <c r="AB116" s="81" t="str">
        <f>IF(V116="↓↓↑↓",IF(AA116="↓","減少傾向","×"),"判定外")</f>
        <v>判定外</v>
      </c>
      <c r="AC116" s="82" t="str">
        <f>IF(V116="↑↑↓↑",IF(AA116="↑","増加傾向","×"),"判定外")</f>
        <v>判定外</v>
      </c>
      <c r="AD116" s="84" t="s">
        <v>141</v>
      </c>
      <c r="AE116" s="130"/>
    </row>
    <row r="117" spans="2:38" ht="14.25" thickBot="1" x14ac:dyDescent="0.2">
      <c r="B117" s="127"/>
      <c r="C117" s="128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0"/>
    </row>
    <row r="118" spans="2:38" x14ac:dyDescent="0.15">
      <c r="B118" s="127"/>
      <c r="C118" s="128"/>
      <c r="D118" s="133"/>
      <c r="E118" s="133"/>
      <c r="F118" s="133"/>
      <c r="G118" s="133"/>
      <c r="H118" s="133"/>
      <c r="I118" s="289" t="s">
        <v>131</v>
      </c>
      <c r="J118" s="301"/>
      <c r="K118" s="301"/>
      <c r="L118" s="290"/>
      <c r="M118" s="290"/>
      <c r="N118" s="290"/>
      <c r="O118" s="290"/>
      <c r="P118" s="290"/>
      <c r="Q118" s="287" t="s">
        <v>132</v>
      </c>
      <c r="R118" s="289" t="s">
        <v>133</v>
      </c>
      <c r="S118" s="290"/>
      <c r="T118" s="290"/>
      <c r="U118" s="290"/>
      <c r="V118" s="291" t="s">
        <v>134</v>
      </c>
      <c r="W118" s="292"/>
      <c r="X118" s="295" t="s">
        <v>135</v>
      </c>
      <c r="Y118" s="299" t="s">
        <v>136</v>
      </c>
      <c r="Z118" s="300"/>
      <c r="AA118" s="302" t="s">
        <v>137</v>
      </c>
      <c r="AB118" s="299" t="s">
        <v>138</v>
      </c>
      <c r="AC118" s="300"/>
      <c r="AD118" s="297" t="s">
        <v>139</v>
      </c>
      <c r="AE118" s="130"/>
    </row>
    <row r="119" spans="2:38" x14ac:dyDescent="0.15">
      <c r="B119" s="127"/>
      <c r="C119" s="36" t="s">
        <v>27</v>
      </c>
      <c r="D119" s="52" t="str">
        <f>Q1</f>
        <v>R2</v>
      </c>
      <c r="E119" s="52" t="str">
        <f>R1</f>
        <v>R3</v>
      </c>
      <c r="F119" s="52" t="str">
        <f>S1</f>
        <v>R4</v>
      </c>
      <c r="G119" s="52" t="str">
        <f>T1</f>
        <v>R5</v>
      </c>
      <c r="H119" s="52" t="str">
        <f>U1</f>
        <v>R6</v>
      </c>
      <c r="I119" s="53" t="s">
        <v>142</v>
      </c>
      <c r="J119" s="54">
        <v>-0.03</v>
      </c>
      <c r="K119" s="54">
        <v>0.03</v>
      </c>
      <c r="L119" s="52" t="str">
        <f>Q1</f>
        <v>R2</v>
      </c>
      <c r="M119" s="52" t="str">
        <f>R1</f>
        <v>R3</v>
      </c>
      <c r="N119" s="52" t="str">
        <f>S1</f>
        <v>R4</v>
      </c>
      <c r="O119" s="52" t="str">
        <f>T1</f>
        <v>R5</v>
      </c>
      <c r="P119" s="52" t="str">
        <f>U1</f>
        <v>R6</v>
      </c>
      <c r="Q119" s="288"/>
      <c r="R119" s="55" t="s">
        <v>143</v>
      </c>
      <c r="S119" s="56" t="s">
        <v>144</v>
      </c>
      <c r="T119" s="56" t="s">
        <v>145</v>
      </c>
      <c r="U119" s="56" t="s">
        <v>146</v>
      </c>
      <c r="V119" s="293"/>
      <c r="W119" s="294"/>
      <c r="X119" s="296"/>
      <c r="Y119" s="57" t="s">
        <v>147</v>
      </c>
      <c r="Z119" s="58" t="s">
        <v>148</v>
      </c>
      <c r="AA119" s="303"/>
      <c r="AB119" s="59" t="s">
        <v>149</v>
      </c>
      <c r="AC119" s="60" t="s">
        <v>150</v>
      </c>
      <c r="AD119" s="298"/>
      <c r="AE119" s="130"/>
    </row>
    <row r="120" spans="2:38" x14ac:dyDescent="0.15">
      <c r="B120" s="127"/>
      <c r="C120" s="36" t="s">
        <v>100</v>
      </c>
      <c r="D120" s="86">
        <f>ROUND(D123/D124,2)</f>
        <v>2.33</v>
      </c>
      <c r="E120" s="86">
        <f>ROUND(E123/E124,2)</f>
        <v>2.25</v>
      </c>
      <c r="F120" s="86">
        <f>ROUND(F123/F124,2)</f>
        <v>1.55</v>
      </c>
      <c r="G120" s="86">
        <f>ROUND(G123/G124,2)</f>
        <v>1.75</v>
      </c>
      <c r="H120" s="86">
        <f>ROUND(H123/H124,2)</f>
        <v>1.77</v>
      </c>
      <c r="I120" s="87">
        <f>AVERAGE(D120:H120)</f>
        <v>1.9300000000000002</v>
      </c>
      <c r="J120" s="88">
        <f>I120*0.97</f>
        <v>1.8721000000000001</v>
      </c>
      <c r="K120" s="88">
        <f>I120*1.03</f>
        <v>1.9879000000000002</v>
      </c>
      <c r="L120" s="56" t="str">
        <f>IF(AND(D120&gt;I120*0.97,D120&lt;I120*1.03),"○","×")</f>
        <v>×</v>
      </c>
      <c r="M120" s="56" t="str">
        <f>IF(AND(E120&gt;I120*0.97,E120&lt;I120*1.03),"○","×")</f>
        <v>×</v>
      </c>
      <c r="N120" s="56" t="str">
        <f>IF(AND(F120&gt;I120*0.97,F120&lt;I120*1.03),"○","×")</f>
        <v>×</v>
      </c>
      <c r="O120" s="56" t="str">
        <f>IF(AND(G120&gt;I120*0.97,G120&lt;I120*1.03),"○","×")</f>
        <v>×</v>
      </c>
      <c r="P120" s="56" t="str">
        <f>IF(AND(H120&gt;I120*0.97,H120&lt;I120*1.03),"○","×")</f>
        <v>×</v>
      </c>
      <c r="Q120" s="65" t="str">
        <f>IF(COUNTIF(L120:P120,"○")=5,"同程度","―")</f>
        <v>―</v>
      </c>
      <c r="R120" s="55" t="str">
        <f t="shared" ref="R120:U122" si="61">IF(E120-D120&gt;0,"↑",IF(E120-D120&lt;0,"↓","－"))</f>
        <v>↓</v>
      </c>
      <c r="S120" s="56" t="str">
        <f t="shared" si="61"/>
        <v>↓</v>
      </c>
      <c r="T120" s="56" t="str">
        <f t="shared" si="61"/>
        <v>↑</v>
      </c>
      <c r="U120" s="56" t="str">
        <f t="shared" si="61"/>
        <v>↑</v>
      </c>
      <c r="V120" s="56" t="str">
        <f>R120&amp;S120&amp;T120&amp;U120</f>
        <v>↓↓↑↑</v>
      </c>
      <c r="W120" s="66" t="str" cm="1">
        <f t="array" ref="W120">INDEX($AL$2:$AL$82,MATCH(V120,$AK$2:$AK$82,0),0)</f>
        <v>年度により増減</v>
      </c>
      <c r="X120" s="67" t="str">
        <f>IF(F120-D120&gt;0,"↑",IF(F120-D120&lt;0,"↓","－"))</f>
        <v>↓</v>
      </c>
      <c r="Y120" s="68" t="str">
        <f>IF(V120="↓↑↓↓",IF(X120="↓","減少傾向","×"),"判定外")</f>
        <v>判定外</v>
      </c>
      <c r="Z120" s="69" t="str">
        <f>IF(V120="↑↓↑↑",IF(X120="↑","増加傾向","×"),"判定外")</f>
        <v>判定外</v>
      </c>
      <c r="AA120" s="70" t="str">
        <f>IF(G120-E120&gt;0,"↑",IF(G120-E120&lt;0,"↓","－"))</f>
        <v>↓</v>
      </c>
      <c r="AB120" s="68" t="str">
        <f>IF(V120="↓↓↑↓",IF(AA120="↓","減少傾向","×"),"判定外")</f>
        <v>判定外</v>
      </c>
      <c r="AC120" s="69" t="str">
        <f>IF(V120="↑↑↓↑",IF(AA120="↑","増加傾向","×"),"判定外")</f>
        <v>判定外</v>
      </c>
      <c r="AD120" s="72" t="s">
        <v>141</v>
      </c>
      <c r="AE120" s="130"/>
    </row>
    <row r="121" spans="2:38" x14ac:dyDescent="0.15">
      <c r="B121" s="127"/>
      <c r="C121" s="36" t="s">
        <v>58</v>
      </c>
      <c r="D121" s="86">
        <f t="shared" ref="D121:H122" si="62">ROUND(D125/D127,2)</f>
        <v>2.31</v>
      </c>
      <c r="E121" s="86">
        <f t="shared" si="62"/>
        <v>2.41</v>
      </c>
      <c r="F121" s="86">
        <f t="shared" si="62"/>
        <v>1.65</v>
      </c>
      <c r="G121" s="86">
        <f t="shared" si="62"/>
        <v>1.83</v>
      </c>
      <c r="H121" s="86">
        <f>ROUND(H125/H127,2)</f>
        <v>1.83</v>
      </c>
      <c r="I121" s="87">
        <f>AVERAGE(D121:H121)</f>
        <v>2.0060000000000002</v>
      </c>
      <c r="J121" s="88">
        <f>I121*0.97</f>
        <v>1.9458200000000001</v>
      </c>
      <c r="K121" s="88">
        <f>I121*1.03</f>
        <v>2.0661800000000001</v>
      </c>
      <c r="L121" s="56" t="str">
        <f>IF(AND(D121&gt;I121*0.97,D121&lt;I121*1.03),"○","×")</f>
        <v>×</v>
      </c>
      <c r="M121" s="56" t="str">
        <f>IF(AND(E121&gt;I121*0.97,E121&lt;I121*1.03),"○","×")</f>
        <v>×</v>
      </c>
      <c r="N121" s="56" t="str">
        <f>IF(AND(F121&gt;I121*0.97,F121&lt;I121*1.03),"○","×")</f>
        <v>×</v>
      </c>
      <c r="O121" s="56" t="str">
        <f>IF(AND(G121&gt;I121*0.97,G121&lt;I121*1.03),"○","×")</f>
        <v>×</v>
      </c>
      <c r="P121" s="56" t="str">
        <f>IF(AND(H121&gt;I121*0.97,H121&lt;I121*1.03),"○","×")</f>
        <v>×</v>
      </c>
      <c r="Q121" s="65" t="str">
        <f>IF(COUNTIF(L121:P121,"○")=5,"同程度","―")</f>
        <v>―</v>
      </c>
      <c r="R121" s="55" t="str">
        <f t="shared" si="61"/>
        <v>↑</v>
      </c>
      <c r="S121" s="56" t="str">
        <f t="shared" si="61"/>
        <v>↓</v>
      </c>
      <c r="T121" s="56" t="str">
        <f t="shared" si="61"/>
        <v>↑</v>
      </c>
      <c r="U121" s="56" t="str">
        <f t="shared" si="61"/>
        <v>－</v>
      </c>
      <c r="V121" s="56" t="str">
        <f>R121&amp;S121&amp;T121&amp;U121</f>
        <v>↑↓↑－</v>
      </c>
      <c r="W121" s="66" t="str" cm="1">
        <f t="array" ref="W121">INDEX($AL$2:$AL$82,MATCH(V121,$AK$2:$AK$82,0),0)</f>
        <v>年度により増減</v>
      </c>
      <c r="X121" s="67" t="str">
        <f>IF(F121-D121&gt;0,"↑",IF(F121-D121&lt;0,"↓","－"))</f>
        <v>↓</v>
      </c>
      <c r="Y121" s="68" t="str">
        <f>IF(V121="↓↑↓↓",IF(X121="↓","減少傾向","×"),"判定外")</f>
        <v>判定外</v>
      </c>
      <c r="Z121" s="69" t="str">
        <f>IF(V121="↑↓↑↑",IF(X121="↑","増加傾向","×"),"判定外")</f>
        <v>判定外</v>
      </c>
      <c r="AA121" s="70" t="str">
        <f>IF(G121-E121&gt;0,"↑",IF(G121-E121&lt;0,"↓","－"))</f>
        <v>↓</v>
      </c>
      <c r="AB121" s="68" t="str">
        <f>IF(V121="↓↓↑↓",IF(AA121="↓","減少傾向","×"),"判定外")</f>
        <v>判定外</v>
      </c>
      <c r="AC121" s="69" t="str">
        <f>IF(V121="↑↑↓↑",IF(AA121="↑","増加傾向","×"),"判定外")</f>
        <v>判定外</v>
      </c>
      <c r="AD121" s="72" t="s">
        <v>141</v>
      </c>
      <c r="AE121" s="130"/>
    </row>
    <row r="122" spans="2:38" x14ac:dyDescent="0.15">
      <c r="B122" s="127"/>
      <c r="C122" s="36" t="s">
        <v>59</v>
      </c>
      <c r="D122" s="86">
        <f t="shared" si="62"/>
        <v>2.6</v>
      </c>
      <c r="E122" s="86">
        <f t="shared" si="62"/>
        <v>0.2</v>
      </c>
      <c r="F122" s="86">
        <f t="shared" si="62"/>
        <v>0</v>
      </c>
      <c r="G122" s="86">
        <f t="shared" si="62"/>
        <v>0.5</v>
      </c>
      <c r="H122" s="86">
        <f t="shared" si="62"/>
        <v>0.75</v>
      </c>
      <c r="I122" s="87">
        <f>AVERAGE(D122:H122)</f>
        <v>0.81000000000000016</v>
      </c>
      <c r="J122" s="88">
        <f>I122*0.97</f>
        <v>0.78570000000000018</v>
      </c>
      <c r="K122" s="88">
        <f>I122*1.03</f>
        <v>0.83430000000000015</v>
      </c>
      <c r="L122" s="56" t="str">
        <f>IF(AND(D122&gt;I122*0.97,D122&lt;I122*1.03),"○","×")</f>
        <v>×</v>
      </c>
      <c r="M122" s="56" t="str">
        <f>IF(AND(E122&gt;I122*0.97,E122&lt;I122*1.03),"○","×")</f>
        <v>×</v>
      </c>
      <c r="N122" s="56" t="str">
        <f>IF(AND(F122&gt;I122*0.97,F122&lt;I122*1.03),"○","×")</f>
        <v>×</v>
      </c>
      <c r="O122" s="56" t="str">
        <f>IF(AND(G122&gt;I122*0.97,G122&lt;I122*1.03),"○","×")</f>
        <v>×</v>
      </c>
      <c r="P122" s="56" t="str">
        <f>IF(AND(H122&gt;I122*0.97,H122&lt;I122*1.03),"○","×")</f>
        <v>×</v>
      </c>
      <c r="Q122" s="65" t="str">
        <f>IF(COUNTIF(L122:P122,"○")=5,"同程度","―")</f>
        <v>―</v>
      </c>
      <c r="R122" s="55" t="str">
        <f t="shared" si="61"/>
        <v>↓</v>
      </c>
      <c r="S122" s="56" t="str">
        <f t="shared" si="61"/>
        <v>↓</v>
      </c>
      <c r="T122" s="56" t="str">
        <f t="shared" si="61"/>
        <v>↑</v>
      </c>
      <c r="U122" s="56" t="str">
        <f t="shared" si="61"/>
        <v>↑</v>
      </c>
      <c r="V122" s="56" t="str">
        <f>R122&amp;S122&amp;T122&amp;U122</f>
        <v>↓↓↑↑</v>
      </c>
      <c r="W122" s="66" t="str" cm="1">
        <f t="array" ref="W122">INDEX($AL$2:$AL$82,MATCH(V122,$AK$2:$AK$82,0),0)</f>
        <v>年度により増減</v>
      </c>
      <c r="X122" s="67" t="str">
        <f>IF(F122-D122&gt;0,"↑",IF(F122-D122&lt;0,"↓","－"))</f>
        <v>↓</v>
      </c>
      <c r="Y122" s="68" t="str">
        <f>IF(V122="↓↑↓↓",IF(X122="↓","減少傾向","×"),"判定外")</f>
        <v>判定外</v>
      </c>
      <c r="Z122" s="69" t="str">
        <f>IF(V122="↑↓↑↑",IF(X122="↑","増加傾向","×"),"判定外")</f>
        <v>判定外</v>
      </c>
      <c r="AA122" s="70" t="str">
        <f>IF(G122-E122&gt;0,"↑",IF(G122-E122&lt;0,"↓","－"))</f>
        <v>↑</v>
      </c>
      <c r="AB122" s="68" t="str">
        <f>IF(V122="↓↓↑↓",IF(AA122="↓","減少傾向","×"),"判定外")</f>
        <v>判定外</v>
      </c>
      <c r="AC122" s="69" t="str">
        <f>IF(V122="↑↑↓↑",IF(AA122="↑","増加傾向","×"),"判定外")</f>
        <v>判定外</v>
      </c>
      <c r="AD122" s="72" t="s">
        <v>141</v>
      </c>
      <c r="AE122" s="130"/>
    </row>
    <row r="123" spans="2:38" x14ac:dyDescent="0.15">
      <c r="B123" s="127"/>
      <c r="C123" s="73" t="s">
        <v>60</v>
      </c>
      <c r="D123" s="74">
        <f>SUM(D125:D126)</f>
        <v>177</v>
      </c>
      <c r="E123" s="74">
        <f>SUM(E125:E126)</f>
        <v>160</v>
      </c>
      <c r="F123" s="74">
        <f>SUM(F125:F126)</f>
        <v>102</v>
      </c>
      <c r="G123" s="74">
        <f>SUM(G125:G126)</f>
        <v>119</v>
      </c>
      <c r="H123" s="74">
        <f>SUM(H125:H126)</f>
        <v>122</v>
      </c>
      <c r="I123" s="89"/>
      <c r="J123" s="90"/>
      <c r="K123" s="90"/>
      <c r="L123" s="91"/>
      <c r="M123" s="91"/>
      <c r="N123" s="91"/>
      <c r="O123" s="91"/>
      <c r="P123" s="91"/>
      <c r="Q123" s="92"/>
      <c r="R123" s="93"/>
      <c r="S123" s="91"/>
      <c r="T123" s="91"/>
      <c r="U123" s="91"/>
      <c r="V123" s="91"/>
      <c r="W123" s="94"/>
      <c r="X123" s="95"/>
      <c r="Y123" s="96"/>
      <c r="Z123" s="97"/>
      <c r="AA123" s="98"/>
      <c r="AB123" s="96"/>
      <c r="AC123" s="97"/>
      <c r="AD123" s="71"/>
      <c r="AE123" s="130"/>
    </row>
    <row r="124" spans="2:38" x14ac:dyDescent="0.15">
      <c r="B124" s="127"/>
      <c r="C124" s="73" t="s">
        <v>99</v>
      </c>
      <c r="D124" s="74">
        <f>SUM(D127:D128)</f>
        <v>76</v>
      </c>
      <c r="E124" s="74">
        <f>SUM(E127:E128)</f>
        <v>71</v>
      </c>
      <c r="F124" s="74">
        <f>SUM(F127:F128)</f>
        <v>66</v>
      </c>
      <c r="G124" s="74">
        <f>SUM(G127:G128)</f>
        <v>68</v>
      </c>
      <c r="H124" s="74">
        <f>SUM(H127:H128)</f>
        <v>69</v>
      </c>
      <c r="I124" s="63">
        <f>AVERAGE(D124:H124)</f>
        <v>70</v>
      </c>
      <c r="J124" s="64">
        <f>I124*0.97</f>
        <v>67.899999999999991</v>
      </c>
      <c r="K124" s="64">
        <f>I124*1.03</f>
        <v>72.100000000000009</v>
      </c>
      <c r="L124" s="56" t="str">
        <f>IF(AND(D124&gt;I124*0.97,D124&lt;I124*1.03),"○","×")</f>
        <v>×</v>
      </c>
      <c r="M124" s="56" t="str">
        <f>IF(AND(E124&gt;I124*0.97,E124&lt;I124*1.03),"○","×")</f>
        <v>○</v>
      </c>
      <c r="N124" s="56" t="str">
        <f>IF(AND(F124&gt;I124*0.97,F124&lt;I124*1.03),"○","×")</f>
        <v>×</v>
      </c>
      <c r="O124" s="56" t="str">
        <f>IF(AND(G124&gt;I124*0.97,G124&lt;I124*1.03),"○","×")</f>
        <v>○</v>
      </c>
      <c r="P124" s="56" t="str">
        <f>IF(AND(H124&gt;I124*0.97,H124&lt;I124*1.03),"○","×")</f>
        <v>○</v>
      </c>
      <c r="Q124" s="65" t="str">
        <f>IF(COUNTIF(L124:P124,"○")=5,"同程度","―")</f>
        <v>―</v>
      </c>
      <c r="R124" s="55" t="str">
        <f>IF(E124-D124&gt;0,"↑",IF(E124-D124&lt;0,"↓","－"))</f>
        <v>↓</v>
      </c>
      <c r="S124" s="56" t="str">
        <f>IF(F124-E124&gt;0,"↑",IF(F124-E124&lt;0,"↓","－"))</f>
        <v>↓</v>
      </c>
      <c r="T124" s="56" t="str">
        <f>IF(G124-F124&gt;0,"↑",IF(G124-F124&lt;0,"↓","－"))</f>
        <v>↑</v>
      </c>
      <c r="U124" s="56" t="str">
        <f>IF(H124-G124&gt;0,"↑",IF(H124-G124&lt;0,"↓","－"))</f>
        <v>↑</v>
      </c>
      <c r="V124" s="56" t="str">
        <f>R124&amp;S124&amp;T124&amp;U124</f>
        <v>↓↓↑↑</v>
      </c>
      <c r="W124" s="66" t="str" cm="1">
        <f t="array" ref="W124">INDEX($AL$2:$AL$82,MATCH(V124,$AK$2:$AK$82,0),0)</f>
        <v>年度により増減</v>
      </c>
      <c r="X124" s="67" t="str">
        <f>IF(F124-D124&gt;0,"↑",IF(F124-D124&lt;0,"↓","－"))</f>
        <v>↓</v>
      </c>
      <c r="Y124" s="68" t="str">
        <f>IF(V124="↓↑↓↓",IF(X124="↓","減少傾向","×"),"判定外")</f>
        <v>判定外</v>
      </c>
      <c r="Z124" s="69" t="str">
        <f>IF(V124="↑↓↑↑",IF(X124="↑","増加傾向","×"),"判定外")</f>
        <v>判定外</v>
      </c>
      <c r="AA124" s="70" t="str">
        <f>IF(G124-E124&gt;0,"↑",IF(G124-E124&lt;0,"↓","－"))</f>
        <v>↓</v>
      </c>
      <c r="AB124" s="68" t="str">
        <f>IF(V124="↓↓↑↓",IF(AA124="↓","減少傾向","×"),"判定外")</f>
        <v>判定外</v>
      </c>
      <c r="AC124" s="69" t="str">
        <f>IF(V124="↑↑↓↑",IF(AA124="↑","増加傾向","×"),"判定外")</f>
        <v>判定外</v>
      </c>
      <c r="AD124" s="71"/>
      <c r="AE124" s="130"/>
    </row>
    <row r="125" spans="2:38" x14ac:dyDescent="0.15">
      <c r="B125" s="127"/>
      <c r="C125" s="36" t="s">
        <v>72</v>
      </c>
      <c r="D125" s="116">
        <f>D112</f>
        <v>164</v>
      </c>
      <c r="E125" s="116">
        <f t="shared" ref="E125:H125" si="63">E112</f>
        <v>159</v>
      </c>
      <c r="F125" s="116">
        <f t="shared" si="63"/>
        <v>102</v>
      </c>
      <c r="G125" s="116">
        <f t="shared" si="63"/>
        <v>117</v>
      </c>
      <c r="H125" s="116">
        <f t="shared" si="63"/>
        <v>119</v>
      </c>
      <c r="I125" s="89"/>
      <c r="J125" s="90"/>
      <c r="K125" s="90"/>
      <c r="L125" s="91"/>
      <c r="M125" s="91"/>
      <c r="N125" s="91"/>
      <c r="O125" s="91"/>
      <c r="P125" s="91"/>
      <c r="Q125" s="92"/>
      <c r="R125" s="93"/>
      <c r="S125" s="91"/>
      <c r="T125" s="91"/>
      <c r="U125" s="91"/>
      <c r="V125" s="91"/>
      <c r="W125" s="94"/>
      <c r="X125" s="95"/>
      <c r="Y125" s="96"/>
      <c r="Z125" s="97"/>
      <c r="AA125" s="98"/>
      <c r="AB125" s="96"/>
      <c r="AC125" s="97"/>
      <c r="AD125" s="71"/>
      <c r="AE125" s="130"/>
    </row>
    <row r="126" spans="2:38" x14ac:dyDescent="0.15">
      <c r="B126" s="127"/>
      <c r="C126" s="36" t="s">
        <v>73</v>
      </c>
      <c r="D126" s="116">
        <f>D113</f>
        <v>13</v>
      </c>
      <c r="E126" s="116">
        <f t="shared" ref="E126:H126" si="64">E113</f>
        <v>1</v>
      </c>
      <c r="F126" s="116">
        <f t="shared" si="64"/>
        <v>0</v>
      </c>
      <c r="G126" s="116">
        <f t="shared" si="64"/>
        <v>2</v>
      </c>
      <c r="H126" s="116">
        <f t="shared" si="64"/>
        <v>3</v>
      </c>
      <c r="I126" s="89"/>
      <c r="J126" s="90"/>
      <c r="K126" s="90"/>
      <c r="L126" s="91"/>
      <c r="M126" s="91"/>
      <c r="N126" s="91"/>
      <c r="O126" s="91"/>
      <c r="P126" s="91"/>
      <c r="Q126" s="92"/>
      <c r="R126" s="93"/>
      <c r="S126" s="91"/>
      <c r="T126" s="91"/>
      <c r="U126" s="91"/>
      <c r="V126" s="91"/>
      <c r="W126" s="94"/>
      <c r="X126" s="95"/>
      <c r="Y126" s="96"/>
      <c r="Z126" s="97"/>
      <c r="AA126" s="98"/>
      <c r="AB126" s="96"/>
      <c r="AC126" s="97"/>
      <c r="AD126" s="71"/>
      <c r="AE126" s="130"/>
    </row>
    <row r="127" spans="2:38" x14ac:dyDescent="0.15">
      <c r="B127" s="127"/>
      <c r="C127" s="61" t="s">
        <v>70</v>
      </c>
      <c r="D127" s="116">
        <f>SUMIF('20.教員数【大学概要】'!A:A,D119,'20.教員数【大学概要】'!F:F)</f>
        <v>71</v>
      </c>
      <c r="E127" s="116">
        <f>SUMIF('20.教員数【大学概要】'!A:A,E119,'20.教員数【大学概要】'!F:F)</f>
        <v>66</v>
      </c>
      <c r="F127" s="116">
        <f>SUMIF('20.教員数【大学概要】'!A:A,F119,'20.教員数【大学概要】'!F:F)</f>
        <v>62</v>
      </c>
      <c r="G127" s="116">
        <f>SUMIF('20.教員数【大学概要】'!A:A,G119,'20.教員数【大学概要】'!F:F)</f>
        <v>64</v>
      </c>
      <c r="H127" s="116">
        <f>SUMIF('20.教員数【大学概要】'!A:A,H119,'20.教員数【大学概要】'!F:F)</f>
        <v>65</v>
      </c>
      <c r="I127" s="63">
        <f>AVERAGE(D127:H127)</f>
        <v>65.599999999999994</v>
      </c>
      <c r="J127" s="64">
        <f>I127*0.97</f>
        <v>63.631999999999991</v>
      </c>
      <c r="K127" s="64">
        <f>I127*1.03</f>
        <v>67.567999999999998</v>
      </c>
      <c r="L127" s="56" t="str">
        <f>IF(AND(D127&gt;I127*0.97,D127&lt;I127*1.03),"○","×")</f>
        <v>×</v>
      </c>
      <c r="M127" s="56" t="str">
        <f>IF(AND(E127&gt;I127*0.97,E127&lt;I127*1.03),"○","×")</f>
        <v>○</v>
      </c>
      <c r="N127" s="56" t="str">
        <f>IF(AND(F127&gt;I127*0.97,F127&lt;I127*1.03),"○","×")</f>
        <v>×</v>
      </c>
      <c r="O127" s="56" t="str">
        <f>IF(AND(G127&gt;I127*0.97,G127&lt;I127*1.03),"○","×")</f>
        <v>○</v>
      </c>
      <c r="P127" s="56" t="str">
        <f>IF(AND(H127&gt;I127*0.97,H127&lt;I127*1.03),"○","×")</f>
        <v>○</v>
      </c>
      <c r="Q127" s="65" t="str">
        <f>IF(COUNTIF(L127:P127,"○")=5,"同程度","―")</f>
        <v>―</v>
      </c>
      <c r="R127" s="55" t="str">
        <f t="shared" ref="R127:U128" si="65">IF(E127-D127&gt;0,"↑",IF(E127-D127&lt;0,"↓","－"))</f>
        <v>↓</v>
      </c>
      <c r="S127" s="56" t="str">
        <f t="shared" si="65"/>
        <v>↓</v>
      </c>
      <c r="T127" s="56" t="str">
        <f t="shared" si="65"/>
        <v>↑</v>
      </c>
      <c r="U127" s="56" t="str">
        <f t="shared" si="65"/>
        <v>↑</v>
      </c>
      <c r="V127" s="56" t="str">
        <f>R127&amp;S127&amp;T127&amp;U127</f>
        <v>↓↓↑↑</v>
      </c>
      <c r="W127" s="66" t="str" cm="1">
        <f t="array" ref="W127">INDEX($AL$2:$AL$82,MATCH(V127,$AK$2:$AK$82,0),0)</f>
        <v>年度により増減</v>
      </c>
      <c r="X127" s="67" t="str">
        <f>IF(F127-D127&gt;0,"↑",IF(F127-D127&lt;0,"↓","－"))</f>
        <v>↓</v>
      </c>
      <c r="Y127" s="68" t="str">
        <f>IF(V127="↓↑↓↓",IF(X127="↓","減少傾向","×"),"判定外")</f>
        <v>判定外</v>
      </c>
      <c r="Z127" s="69" t="str">
        <f>IF(V127="↑↓↑↑",IF(X127="↑","増加傾向","×"),"判定外")</f>
        <v>判定外</v>
      </c>
      <c r="AA127" s="70" t="str">
        <f>IF(G127-E127&gt;0,"↑",IF(G127-E127&lt;0,"↓","－"))</f>
        <v>↓</v>
      </c>
      <c r="AB127" s="68" t="str">
        <f>IF(V127="↓↓↑↓",IF(AA127="↓","減少傾向","×"),"判定外")</f>
        <v>判定外</v>
      </c>
      <c r="AC127" s="69" t="str">
        <f>IF(V127="↑↑↓↑",IF(AA127="↑","増加傾向","×"),"判定外")</f>
        <v>判定外</v>
      </c>
      <c r="AD127" s="71"/>
      <c r="AE127" s="130"/>
    </row>
    <row r="128" spans="2:38" ht="14.25" thickBot="1" x14ac:dyDescent="0.2">
      <c r="B128" s="127"/>
      <c r="C128" s="61" t="s">
        <v>71</v>
      </c>
      <c r="D128" s="116">
        <f>SUMIF('20.教員数【大学概要】'!A:A,D119,'20.教員数【大学概要】'!G:G)</f>
        <v>5</v>
      </c>
      <c r="E128" s="116">
        <f>SUMIF('20.教員数【大学概要】'!A:A,E119,'20.教員数【大学概要】'!G:G)</f>
        <v>5</v>
      </c>
      <c r="F128" s="116">
        <f>SUMIF('20.教員数【大学概要】'!A:A,F119,'20.教員数【大学概要】'!G:G)</f>
        <v>4</v>
      </c>
      <c r="G128" s="116">
        <f>SUMIF('20.教員数【大学概要】'!A:A,G119,'20.教員数【大学概要】'!G:G)</f>
        <v>4</v>
      </c>
      <c r="H128" s="116">
        <f>SUMIF('20.教員数【大学概要】'!A:A,H119,'20.教員数【大学概要】'!G:G)</f>
        <v>4</v>
      </c>
      <c r="I128" s="75">
        <f>AVERAGE(D128:H128)</f>
        <v>4.4000000000000004</v>
      </c>
      <c r="J128" s="76">
        <f>I128*0.97</f>
        <v>4.2679999999999998</v>
      </c>
      <c r="K128" s="76">
        <f>I128*1.03</f>
        <v>4.5320000000000009</v>
      </c>
      <c r="L128" s="41" t="str">
        <f>IF(AND(D128&gt;I128*0.97,D128&lt;I128*1.03),"○","×")</f>
        <v>×</v>
      </c>
      <c r="M128" s="41" t="str">
        <f>IF(AND(E128&gt;I128*0.97,E128&lt;I128*1.03),"○","×")</f>
        <v>×</v>
      </c>
      <c r="N128" s="41" t="str">
        <f>IF(AND(F128&gt;I128*0.97,F128&lt;I128*1.03),"○","×")</f>
        <v>×</v>
      </c>
      <c r="O128" s="41" t="str">
        <f>IF(AND(G128&gt;I128*0.97,G128&lt;I128*1.03),"○","×")</f>
        <v>×</v>
      </c>
      <c r="P128" s="41" t="str">
        <f>IF(AND(H128&gt;I128*0.97,H128&lt;I128*1.03),"○","×")</f>
        <v>×</v>
      </c>
      <c r="Q128" s="77" t="str">
        <f>IF(COUNTIF(L128:P128,"○")=5,"同程度","―")</f>
        <v>―</v>
      </c>
      <c r="R128" s="78" t="str">
        <f t="shared" si="65"/>
        <v>－</v>
      </c>
      <c r="S128" s="41" t="str">
        <f t="shared" si="65"/>
        <v>↓</v>
      </c>
      <c r="T128" s="41" t="str">
        <f t="shared" si="65"/>
        <v>－</v>
      </c>
      <c r="U128" s="41" t="str">
        <f t="shared" si="65"/>
        <v>－</v>
      </c>
      <c r="V128" s="41" t="str">
        <f>R128&amp;S128&amp;T128&amp;U128</f>
        <v>－↓－－</v>
      </c>
      <c r="W128" s="79" t="str" cm="1">
        <f t="array" ref="W128">INDEX($AL$2:$AL$82,MATCH(V128,$AK$2:$AK$82,0),0)</f>
        <v>同程度で推移</v>
      </c>
      <c r="X128" s="80" t="str">
        <f>IF(F128-D128&gt;0,"↑",IF(F128-D128&lt;0,"↓","－"))</f>
        <v>↓</v>
      </c>
      <c r="Y128" s="81" t="str">
        <f>IF(V128="↓↑↓↓",IF(X128="↓","減少傾向","×"),"判定外")</f>
        <v>判定外</v>
      </c>
      <c r="Z128" s="82" t="str">
        <f>IF(V128="↑↓↑↑",IF(X128="↑","増加傾向","×"),"判定外")</f>
        <v>判定外</v>
      </c>
      <c r="AA128" s="83" t="str">
        <f>IF(G128-E128&gt;0,"↑",IF(G128-E128&lt;0,"↓","－"))</f>
        <v>↓</v>
      </c>
      <c r="AB128" s="81" t="str">
        <f>IF(V128="↓↓↑↓",IF(AA128="↓","減少傾向","×"),"判定外")</f>
        <v>判定外</v>
      </c>
      <c r="AC128" s="82" t="str">
        <f>IF(V128="↑↑↓↑",IF(AA128="↑","増加傾向","×"),"判定外")</f>
        <v>判定外</v>
      </c>
      <c r="AD128" s="100"/>
      <c r="AE128" s="130"/>
    </row>
    <row r="129" spans="2:31" ht="14.25" thickBot="1" x14ac:dyDescent="0.2">
      <c r="B129" s="127"/>
      <c r="C129" s="128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0"/>
    </row>
    <row r="130" spans="2:31" x14ac:dyDescent="0.15">
      <c r="B130" s="127" t="s">
        <v>37</v>
      </c>
      <c r="C130" s="128"/>
      <c r="D130" s="134"/>
      <c r="E130" s="134"/>
      <c r="F130" s="134"/>
      <c r="G130" s="134"/>
      <c r="H130" s="134"/>
      <c r="I130" s="289" t="s">
        <v>131</v>
      </c>
      <c r="J130" s="301"/>
      <c r="K130" s="301"/>
      <c r="L130" s="290"/>
      <c r="M130" s="290"/>
      <c r="N130" s="290"/>
      <c r="O130" s="290"/>
      <c r="P130" s="290"/>
      <c r="Q130" s="287" t="s">
        <v>132</v>
      </c>
      <c r="R130" s="289" t="s">
        <v>133</v>
      </c>
      <c r="S130" s="290"/>
      <c r="T130" s="290"/>
      <c r="U130" s="290"/>
      <c r="V130" s="291" t="s">
        <v>134</v>
      </c>
      <c r="W130" s="292"/>
      <c r="X130" s="295" t="s">
        <v>135</v>
      </c>
      <c r="Y130" s="299" t="s">
        <v>136</v>
      </c>
      <c r="Z130" s="300"/>
      <c r="AA130" s="302" t="s">
        <v>137</v>
      </c>
      <c r="AB130" s="299" t="s">
        <v>138</v>
      </c>
      <c r="AC130" s="300"/>
      <c r="AD130" s="297" t="s">
        <v>139</v>
      </c>
      <c r="AE130" s="130"/>
    </row>
    <row r="131" spans="2:31" x14ac:dyDescent="0.15">
      <c r="B131" s="127"/>
      <c r="C131" s="36" t="s">
        <v>24</v>
      </c>
      <c r="D131" s="52" t="str">
        <f>Q1</f>
        <v>R2</v>
      </c>
      <c r="E131" s="52" t="str">
        <f>R1</f>
        <v>R3</v>
      </c>
      <c r="F131" s="52" t="str">
        <f>S1</f>
        <v>R4</v>
      </c>
      <c r="G131" s="52" t="str">
        <f>T1</f>
        <v>R5</v>
      </c>
      <c r="H131" s="52" t="str">
        <f>U1</f>
        <v>R6</v>
      </c>
      <c r="I131" s="53" t="s">
        <v>142</v>
      </c>
      <c r="J131" s="54">
        <v>-0.03</v>
      </c>
      <c r="K131" s="54">
        <v>0.03</v>
      </c>
      <c r="L131" s="52" t="str">
        <f>Q1</f>
        <v>R2</v>
      </c>
      <c r="M131" s="52" t="str">
        <f>R1</f>
        <v>R3</v>
      </c>
      <c r="N131" s="52" t="str">
        <f>S1</f>
        <v>R4</v>
      </c>
      <c r="O131" s="52" t="str">
        <f>T1</f>
        <v>R5</v>
      </c>
      <c r="P131" s="52" t="str">
        <f>U1</f>
        <v>R6</v>
      </c>
      <c r="Q131" s="288"/>
      <c r="R131" s="55" t="s">
        <v>143</v>
      </c>
      <c r="S131" s="56" t="s">
        <v>144</v>
      </c>
      <c r="T131" s="56" t="s">
        <v>145</v>
      </c>
      <c r="U131" s="56" t="s">
        <v>146</v>
      </c>
      <c r="V131" s="293"/>
      <c r="W131" s="294"/>
      <c r="X131" s="296"/>
      <c r="Y131" s="57" t="s">
        <v>147</v>
      </c>
      <c r="Z131" s="58" t="s">
        <v>148</v>
      </c>
      <c r="AA131" s="303"/>
      <c r="AB131" s="59" t="s">
        <v>149</v>
      </c>
      <c r="AC131" s="60" t="s">
        <v>150</v>
      </c>
      <c r="AD131" s="298"/>
      <c r="AE131" s="130"/>
    </row>
    <row r="132" spans="2:31" x14ac:dyDescent="0.15">
      <c r="B132" s="127"/>
      <c r="C132" s="61" t="s">
        <v>55</v>
      </c>
      <c r="D132" s="37">
        <f>SUMIF('20.経年データ【高知大】'!K:K,D131,'20.経年データ【高知大】'!AC:AC)</f>
        <v>53</v>
      </c>
      <c r="E132" s="37">
        <f>SUMIF('20.経年データ【高知大】'!K:K,E131,'20.経年データ【高知大】'!AC:AC)</f>
        <v>64</v>
      </c>
      <c r="F132" s="37">
        <f>SUMIF('20.経年データ【高知大】'!K:K,F131,'20.経年データ【高知大】'!AC:AC)</f>
        <v>64</v>
      </c>
      <c r="G132" s="37">
        <f>SUMIF('20.経年データ【高知大】'!K:K,G131,'20.経年データ【高知大】'!AC:AC)</f>
        <v>61</v>
      </c>
      <c r="H132" s="37">
        <f>SUMIF('20.経年データ【高知大】'!K:K,H131,'20.経年データ【高知大】'!AC:AC)</f>
        <v>47</v>
      </c>
      <c r="I132" s="63">
        <f>AVERAGE(D132:H132)</f>
        <v>57.8</v>
      </c>
      <c r="J132" s="64">
        <f>I132*0.97</f>
        <v>56.065999999999995</v>
      </c>
      <c r="K132" s="64">
        <f>I132*1.03</f>
        <v>59.533999999999999</v>
      </c>
      <c r="L132" s="56" t="str">
        <f>IF(AND(D132&gt;I132*0.97,D132&lt;I132*1.03),"○","×")</f>
        <v>×</v>
      </c>
      <c r="M132" s="56" t="str">
        <f>IF(AND(E132&gt;I132*0.97,E132&lt;I132*1.03),"○","×")</f>
        <v>×</v>
      </c>
      <c r="N132" s="56" t="str">
        <f>IF(AND(F132&gt;I132*0.97,F132&lt;I132*1.03),"○","×")</f>
        <v>×</v>
      </c>
      <c r="O132" s="56" t="str">
        <f>IF(AND(G132&gt;I132*0.97,G132&lt;I132*1.03),"○","×")</f>
        <v>×</v>
      </c>
      <c r="P132" s="56" t="str">
        <f>IF(AND(H132&gt;I132*0.97,H132&lt;I132*1.03),"○","×")</f>
        <v>×</v>
      </c>
      <c r="Q132" s="65" t="str">
        <f>IF(COUNTIF(L132:P132,"○")=5,"同程度","―")</f>
        <v>―</v>
      </c>
      <c r="R132" s="55" t="str">
        <f t="shared" ref="R132:U136" si="66">IF(E132-D132&gt;0,"↑",IF(E132-D132&lt;0,"↓","－"))</f>
        <v>↑</v>
      </c>
      <c r="S132" s="56" t="str">
        <f t="shared" si="66"/>
        <v>－</v>
      </c>
      <c r="T132" s="56" t="str">
        <f t="shared" si="66"/>
        <v>↓</v>
      </c>
      <c r="U132" s="56" t="str">
        <f t="shared" si="66"/>
        <v>↓</v>
      </c>
      <c r="V132" s="56" t="str">
        <f>R132&amp;S132&amp;T132&amp;U132</f>
        <v>↑－↓↓</v>
      </c>
      <c r="W132" s="66" t="str" cm="1">
        <f t="array" ref="W132">INDEX($AL$2:$AL$82,MATCH(V132,$AK$2:$AK$82,0),0)</f>
        <v>減少傾向⤵</v>
      </c>
      <c r="X132" s="67" t="str">
        <f>IF(F132-D132&gt;0,"↑",IF(F132-D132&lt;0,"↓","－"))</f>
        <v>↑</v>
      </c>
      <c r="Y132" s="68" t="str">
        <f>IF(V132="↓↑↓↓",IF(X132="↓","減少傾向","×"),"判定外")</f>
        <v>判定外</v>
      </c>
      <c r="Z132" s="69" t="str">
        <f>IF(V132="↑↓↑↑",IF(X132="↑","増加傾向","×"),"判定外")</f>
        <v>判定外</v>
      </c>
      <c r="AA132" s="70" t="str">
        <f>IF(G132-E132&gt;0,"↑",IF(G132-E132&lt;0,"↓","－"))</f>
        <v>↓</v>
      </c>
      <c r="AB132" s="68" t="str">
        <f>IF(V132="↓↓↑↓",IF(AA132="↓","減少傾向","×"),"判定外")</f>
        <v>判定外</v>
      </c>
      <c r="AC132" s="69" t="str">
        <f>IF(V132="↑↑↓↑",IF(AA132="↑","増加傾向","×"),"判定外")</f>
        <v>判定外</v>
      </c>
      <c r="AD132" s="71"/>
      <c r="AE132" s="130"/>
    </row>
    <row r="133" spans="2:31" x14ac:dyDescent="0.15">
      <c r="B133" s="127"/>
      <c r="C133" s="61" t="s">
        <v>56</v>
      </c>
      <c r="D133" s="37">
        <f>SUMIF('20.経年データ【高知大】'!K:K,D131,'20.経年データ【高知大】'!AD:AD)</f>
        <v>1</v>
      </c>
      <c r="E133" s="37">
        <f>SUMIF('20.経年データ【高知大】'!K:K,E131,'20.経年データ【高知大】'!AD:AD)</f>
        <v>3</v>
      </c>
      <c r="F133" s="37">
        <f>SUMIF('20.経年データ【高知大】'!K:K,F131,'20.経年データ【高知大】'!AD:AD)</f>
        <v>1</v>
      </c>
      <c r="G133" s="37">
        <f>SUMIF('20.経年データ【高知大】'!K:K,G131,'20.経年データ【高知大】'!AD:AD)</f>
        <v>0</v>
      </c>
      <c r="H133" s="37">
        <f>SUMIF('20.経年データ【高知大】'!K:K,H131,'20.経年データ【高知大】'!AD:AD)</f>
        <v>0</v>
      </c>
      <c r="I133" s="63">
        <f>AVERAGE(D133:H133)</f>
        <v>1</v>
      </c>
      <c r="J133" s="64">
        <f>I133*0.97</f>
        <v>0.97</v>
      </c>
      <c r="K133" s="64">
        <f>I133*1.03</f>
        <v>1.03</v>
      </c>
      <c r="L133" s="56" t="str">
        <f>IF(AND(D133&gt;I133*0.97,D133&lt;I133*1.03),"○","×")</f>
        <v>○</v>
      </c>
      <c r="M133" s="56" t="str">
        <f>IF(AND(E133&gt;I133*0.97,E133&lt;I133*1.03),"○","×")</f>
        <v>×</v>
      </c>
      <c r="N133" s="56" t="str">
        <f>IF(AND(F133&gt;I133*0.97,F133&lt;I133*1.03),"○","×")</f>
        <v>○</v>
      </c>
      <c r="O133" s="56" t="str">
        <f>IF(AND(G133&gt;I133*0.97,G133&lt;I133*1.03),"○","×")</f>
        <v>×</v>
      </c>
      <c r="P133" s="56" t="str">
        <f>IF(AND(H133&gt;I133*0.97,H133&lt;I133*1.03),"○","×")</f>
        <v>×</v>
      </c>
      <c r="Q133" s="65" t="str">
        <f>IF(COUNTIF(L133:P133,"○")=5,"同程度","―")</f>
        <v>―</v>
      </c>
      <c r="R133" s="55" t="str">
        <f t="shared" si="66"/>
        <v>↑</v>
      </c>
      <c r="S133" s="56" t="str">
        <f t="shared" si="66"/>
        <v>↓</v>
      </c>
      <c r="T133" s="56" t="str">
        <f t="shared" si="66"/>
        <v>↓</v>
      </c>
      <c r="U133" s="56" t="str">
        <f t="shared" si="66"/>
        <v>－</v>
      </c>
      <c r="V133" s="56" t="str">
        <f>R133&amp;S133&amp;T133&amp;U133</f>
        <v>↑↓↓－</v>
      </c>
      <c r="W133" s="66" t="str" cm="1">
        <f t="array" ref="W133">INDEX($AL$2:$AL$82,MATCH(V133,$AK$2:$AK$82,0),0)</f>
        <v>減少傾向⤵</v>
      </c>
      <c r="X133" s="67" t="str">
        <f>IF(F133-D133&gt;0,"↑",IF(F133-D133&lt;0,"↓","－"))</f>
        <v>－</v>
      </c>
      <c r="Y133" s="68" t="str">
        <f>IF(V133="↓↑↓↓",IF(X133="↓","減少傾向","×"),"判定外")</f>
        <v>判定外</v>
      </c>
      <c r="Z133" s="69" t="str">
        <f>IF(V133="↑↓↑↑",IF(X133="↑","増加傾向","×"),"判定外")</f>
        <v>判定外</v>
      </c>
      <c r="AA133" s="70" t="str">
        <f>IF(G133-E133&gt;0,"↑",IF(G133-E133&lt;0,"↓","－"))</f>
        <v>↓</v>
      </c>
      <c r="AB133" s="68" t="str">
        <f>IF(V133="↓↓↑↓",IF(AA133="↓","減少傾向","×"),"判定外")</f>
        <v>判定外</v>
      </c>
      <c r="AC133" s="69" t="str">
        <f>IF(V133="↑↑↓↑",IF(AA133="↑","増加傾向","×"),"判定外")</f>
        <v>判定外</v>
      </c>
      <c r="AD133" s="71"/>
      <c r="AE133" s="130"/>
    </row>
    <row r="134" spans="2:31" x14ac:dyDescent="0.15">
      <c r="B134" s="127"/>
      <c r="C134" s="61" t="s">
        <v>259</v>
      </c>
      <c r="D134" s="37">
        <f>SUMIF('20.経年データ【高知大】'!K:K,D131,'20.経年データ【高知大】'!AA:AA)</f>
        <v>45</v>
      </c>
      <c r="E134" s="37">
        <f>SUMIF('20.経年データ【高知大】'!K:K,E131,'20.経年データ【高知大】'!AA:AA)</f>
        <v>62</v>
      </c>
      <c r="F134" s="37">
        <f>SUMIF('20.経年データ【高知大】'!K:K,F131,'20.経年データ【高知大】'!AA:AA)</f>
        <v>61</v>
      </c>
      <c r="G134" s="37">
        <f>SUMIF('20.経年データ【高知大】'!K:K,G131,'20.経年データ【高知大】'!AA:AA)</f>
        <v>55</v>
      </c>
      <c r="H134" s="37">
        <f>SUMIF('20.経年データ【高知大】'!K:K,H131,'20.経年データ【高知大】'!AA:AA)</f>
        <v>36</v>
      </c>
      <c r="I134" s="63">
        <f>AVERAGE(D134:H134)</f>
        <v>51.8</v>
      </c>
      <c r="J134" s="64">
        <f>I134*0.97</f>
        <v>50.245999999999995</v>
      </c>
      <c r="K134" s="64">
        <f>I134*1.03</f>
        <v>53.353999999999999</v>
      </c>
      <c r="L134" s="56" t="str">
        <f>IF(AND(D134&gt;I134*0.97,D134&lt;I134*1.03),"○","×")</f>
        <v>×</v>
      </c>
      <c r="M134" s="56" t="str">
        <f>IF(AND(E134&gt;I134*0.97,E134&lt;I134*1.03),"○","×")</f>
        <v>×</v>
      </c>
      <c r="N134" s="56" t="str">
        <f>IF(AND(F134&gt;I134*0.97,F134&lt;I134*1.03),"○","×")</f>
        <v>×</v>
      </c>
      <c r="O134" s="56" t="str">
        <f>IF(AND(G134&gt;I134*0.97,G134&lt;I134*1.03),"○","×")</f>
        <v>×</v>
      </c>
      <c r="P134" s="56" t="str">
        <f>IF(AND(H134&gt;I134*0.97,H134&lt;I134*1.03),"○","×")</f>
        <v>×</v>
      </c>
      <c r="Q134" s="65" t="str">
        <f>IF(COUNTIF(L134:P134,"○")=5,"同程度","―")</f>
        <v>―</v>
      </c>
      <c r="R134" s="55" t="str">
        <f t="shared" si="66"/>
        <v>↑</v>
      </c>
      <c r="S134" s="56" t="str">
        <f t="shared" si="66"/>
        <v>↓</v>
      </c>
      <c r="T134" s="56" t="str">
        <f t="shared" si="66"/>
        <v>↓</v>
      </c>
      <c r="U134" s="56" t="str">
        <f t="shared" si="66"/>
        <v>↓</v>
      </c>
      <c r="V134" s="56" t="str">
        <f>R134&amp;S134&amp;T134&amp;U134</f>
        <v>↑↓↓↓</v>
      </c>
      <c r="W134" s="66" t="str" cm="1">
        <f t="array" ref="W134">INDEX($AL$2:$AL$82,MATCH(V134,$AK$2:$AK$82,0),0)</f>
        <v>減少傾向⤵</v>
      </c>
      <c r="X134" s="67" t="str">
        <f>IF(F134-D134&gt;0,"↑",IF(F134-D134&lt;0,"↓","－"))</f>
        <v>↑</v>
      </c>
      <c r="Y134" s="68" t="str">
        <f>IF(V134="↓↑↓↓",IF(X134="↓","減少傾向","×"),"判定外")</f>
        <v>判定外</v>
      </c>
      <c r="Z134" s="69" t="str">
        <f>IF(V134="↑↓↑↑",IF(X134="↑","増加傾向","×"),"判定外")</f>
        <v>判定外</v>
      </c>
      <c r="AA134" s="70" t="str">
        <f>IF(G134-E134&gt;0,"↑",IF(G134-E134&lt;0,"↓","－"))</f>
        <v>↓</v>
      </c>
      <c r="AB134" s="68" t="str">
        <f>IF(V134="↓↓↑↓",IF(AA134="↓","減少傾向","×"),"判定外")</f>
        <v>判定外</v>
      </c>
      <c r="AC134" s="69" t="str">
        <f>IF(V134="↑↑↓↑",IF(AA134="↑","増加傾向","×"),"判定外")</f>
        <v>判定外</v>
      </c>
      <c r="AD134" s="72" t="s">
        <v>79</v>
      </c>
      <c r="AE134" s="130"/>
    </row>
    <row r="135" spans="2:31" x14ac:dyDescent="0.15">
      <c r="B135" s="127"/>
      <c r="C135" s="61" t="s">
        <v>57</v>
      </c>
      <c r="D135" s="37">
        <f>SUMIF('20.経年データ【高知大】'!K:K,D131,'20.経年データ【高知大】'!AB:AB)</f>
        <v>9</v>
      </c>
      <c r="E135" s="37">
        <f>SUMIF('20.経年データ【高知大】'!K:K,E131,'20.経年データ【高知大】'!AB:AB)</f>
        <v>5</v>
      </c>
      <c r="F135" s="37">
        <f>SUMIF('20.経年データ【高知大】'!K:K,F131,'20.経年データ【高知大】'!AB:AB)</f>
        <v>4</v>
      </c>
      <c r="G135" s="37">
        <f>SUMIF('20.経年データ【高知大】'!K:K,G131,'20.経年データ【高知大】'!AB:AB)</f>
        <v>6</v>
      </c>
      <c r="H135" s="37">
        <f>SUMIF('20.経年データ【高知大】'!K:K,H131,'20.経年データ【高知大】'!AB:AB)</f>
        <v>11</v>
      </c>
      <c r="I135" s="63">
        <f>AVERAGE(D135:H135)</f>
        <v>7</v>
      </c>
      <c r="J135" s="64">
        <f>I135*0.97</f>
        <v>6.79</v>
      </c>
      <c r="K135" s="64">
        <f>I135*1.03</f>
        <v>7.21</v>
      </c>
      <c r="L135" s="56" t="str">
        <f>IF(AND(D135&gt;I135*0.97,D135&lt;I135*1.03),"○","×")</f>
        <v>×</v>
      </c>
      <c r="M135" s="56" t="str">
        <f>IF(AND(E135&gt;I135*0.97,E135&lt;I135*1.03),"○","×")</f>
        <v>×</v>
      </c>
      <c r="N135" s="56" t="str">
        <f>IF(AND(F135&gt;I135*0.97,F135&lt;I135*1.03),"○","×")</f>
        <v>×</v>
      </c>
      <c r="O135" s="56" t="str">
        <f>IF(AND(G135&gt;I135*0.97,G135&lt;I135*1.03),"○","×")</f>
        <v>×</v>
      </c>
      <c r="P135" s="56" t="str">
        <f>IF(AND(H135&gt;I135*0.97,H135&lt;I135*1.03),"○","×")</f>
        <v>×</v>
      </c>
      <c r="Q135" s="65" t="str">
        <f>IF(COUNTIF(L135:P135,"○")=5,"同程度","―")</f>
        <v>―</v>
      </c>
      <c r="R135" s="55" t="str">
        <f t="shared" si="66"/>
        <v>↓</v>
      </c>
      <c r="S135" s="56" t="str">
        <f t="shared" si="66"/>
        <v>↓</v>
      </c>
      <c r="T135" s="56" t="str">
        <f t="shared" si="66"/>
        <v>↑</v>
      </c>
      <c r="U135" s="56" t="str">
        <f t="shared" si="66"/>
        <v>↑</v>
      </c>
      <c r="V135" s="56" t="str">
        <f>R135&amp;S135&amp;T135&amp;U135</f>
        <v>↓↓↑↑</v>
      </c>
      <c r="W135" s="66" t="str" cm="1">
        <f t="array" ref="W135">INDEX($AL$2:$AL$82,MATCH(V135,$AK$2:$AK$82,0),0)</f>
        <v>年度により増減</v>
      </c>
      <c r="X135" s="67" t="str">
        <f>IF(F135-D135&gt;0,"↑",IF(F135-D135&lt;0,"↓","－"))</f>
        <v>↓</v>
      </c>
      <c r="Y135" s="68" t="str">
        <f>IF(V135="↓↑↓↓",IF(X135="↓","減少傾向","×"),"判定外")</f>
        <v>判定外</v>
      </c>
      <c r="Z135" s="69" t="str">
        <f>IF(V135="↑↓↑↑",IF(X135="↑","増加傾向","×"),"判定外")</f>
        <v>判定外</v>
      </c>
      <c r="AA135" s="70" t="str">
        <f>IF(G135-E135&gt;0,"↑",IF(G135-E135&lt;0,"↓","－"))</f>
        <v>↑</v>
      </c>
      <c r="AB135" s="68" t="str">
        <f>IF(V135="↓↓↑↓",IF(AA135="↓","減少傾向","×"),"判定外")</f>
        <v>判定外</v>
      </c>
      <c r="AC135" s="69" t="str">
        <f>IF(V135="↑↑↓↑",IF(AA135="↑","増加傾向","×"),"判定外")</f>
        <v>判定外</v>
      </c>
      <c r="AD135" s="71"/>
      <c r="AE135" s="130"/>
    </row>
    <row r="136" spans="2:31" ht="14.25" thickBot="1" x14ac:dyDescent="0.2">
      <c r="B136" s="127"/>
      <c r="C136" s="73" t="s">
        <v>74</v>
      </c>
      <c r="D136" s="74">
        <f>SUM(D132:D133)</f>
        <v>54</v>
      </c>
      <c r="E136" s="74">
        <f>SUM(E132:E133)</f>
        <v>67</v>
      </c>
      <c r="F136" s="74">
        <f>SUM(F132:F133)</f>
        <v>65</v>
      </c>
      <c r="G136" s="74">
        <f>SUM(G132:G133)</f>
        <v>61</v>
      </c>
      <c r="H136" s="74">
        <f>SUM(H132:H133)</f>
        <v>47</v>
      </c>
      <c r="I136" s="75">
        <f>AVERAGE(D136:H136)</f>
        <v>58.8</v>
      </c>
      <c r="J136" s="76">
        <f>I136*0.97</f>
        <v>57.035999999999994</v>
      </c>
      <c r="K136" s="76">
        <f>I136*1.03</f>
        <v>60.564</v>
      </c>
      <c r="L136" s="41" t="str">
        <f>IF(AND(D136&gt;I136*0.97,D136&lt;I136*1.03),"○","×")</f>
        <v>×</v>
      </c>
      <c r="M136" s="41" t="str">
        <f>IF(AND(E136&gt;I136*0.97,E136&lt;I136*1.03),"○","×")</f>
        <v>×</v>
      </c>
      <c r="N136" s="41" t="str">
        <f>IF(AND(F136&gt;I136*0.97,F136&lt;I136*1.03),"○","×")</f>
        <v>×</v>
      </c>
      <c r="O136" s="41" t="str">
        <f>IF(AND(G136&gt;I136*0.97,G136&lt;I136*1.03),"○","×")</f>
        <v>×</v>
      </c>
      <c r="P136" s="41" t="str">
        <f>IF(AND(H136&gt;I136*0.97,H136&lt;I136*1.03),"○","×")</f>
        <v>×</v>
      </c>
      <c r="Q136" s="77" t="str">
        <f>IF(COUNTIF(L136:P136,"○")=5,"同程度","―")</f>
        <v>―</v>
      </c>
      <c r="R136" s="78" t="str">
        <f t="shared" si="66"/>
        <v>↑</v>
      </c>
      <c r="S136" s="41" t="str">
        <f t="shared" si="66"/>
        <v>↓</v>
      </c>
      <c r="T136" s="41" t="str">
        <f t="shared" si="66"/>
        <v>↓</v>
      </c>
      <c r="U136" s="41" t="str">
        <f t="shared" si="66"/>
        <v>↓</v>
      </c>
      <c r="V136" s="41" t="str">
        <f>R136&amp;S136&amp;T136&amp;U136</f>
        <v>↑↓↓↓</v>
      </c>
      <c r="W136" s="79" t="str" cm="1">
        <f t="array" ref="W136">INDEX($AL$2:$AL$82,MATCH(V136,$AK$2:$AK$82,0),0)</f>
        <v>減少傾向⤵</v>
      </c>
      <c r="X136" s="80" t="str">
        <f>IF(F136-D136&gt;0,"↑",IF(F136-D136&lt;0,"↓","－"))</f>
        <v>↑</v>
      </c>
      <c r="Y136" s="81" t="str">
        <f>IF(V136="↓↑↓↓",IF(X136="↓","減少傾向","×"),"判定外")</f>
        <v>判定外</v>
      </c>
      <c r="Z136" s="82" t="str">
        <f>IF(V136="↑↓↑↑",IF(X136="↑","増加傾向","×"),"判定外")</f>
        <v>判定外</v>
      </c>
      <c r="AA136" s="83" t="str">
        <f>IF(G136-E136&gt;0,"↑",IF(G136-E136&lt;0,"↓","－"))</f>
        <v>↓</v>
      </c>
      <c r="AB136" s="81" t="str">
        <f>IF(V136="↓↓↑↓",IF(AA136="↓","減少傾向","×"),"判定外")</f>
        <v>判定外</v>
      </c>
      <c r="AC136" s="82" t="str">
        <f>IF(V136="↑↑↓↑",IF(AA136="↑","増加傾向","×"),"判定外")</f>
        <v>判定外</v>
      </c>
      <c r="AD136" s="84" t="s">
        <v>79</v>
      </c>
      <c r="AE136" s="130"/>
    </row>
    <row r="137" spans="2:31" ht="14.25" thickBot="1" x14ac:dyDescent="0.2">
      <c r="B137" s="127"/>
      <c r="C137" s="128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0"/>
    </row>
    <row r="138" spans="2:31" x14ac:dyDescent="0.15">
      <c r="B138" s="127"/>
      <c r="C138" s="128"/>
      <c r="D138" s="133"/>
      <c r="E138" s="133"/>
      <c r="F138" s="133"/>
      <c r="G138" s="133"/>
      <c r="H138" s="133"/>
      <c r="I138" s="289" t="s">
        <v>131</v>
      </c>
      <c r="J138" s="301"/>
      <c r="K138" s="301"/>
      <c r="L138" s="290"/>
      <c r="M138" s="290"/>
      <c r="N138" s="290"/>
      <c r="O138" s="290"/>
      <c r="P138" s="290"/>
      <c r="Q138" s="287" t="s">
        <v>132</v>
      </c>
      <c r="R138" s="289" t="s">
        <v>133</v>
      </c>
      <c r="S138" s="290"/>
      <c r="T138" s="290"/>
      <c r="U138" s="290"/>
      <c r="V138" s="291" t="s">
        <v>134</v>
      </c>
      <c r="W138" s="292"/>
      <c r="X138" s="295" t="s">
        <v>135</v>
      </c>
      <c r="Y138" s="299" t="s">
        <v>136</v>
      </c>
      <c r="Z138" s="300"/>
      <c r="AA138" s="302" t="s">
        <v>137</v>
      </c>
      <c r="AB138" s="299" t="s">
        <v>138</v>
      </c>
      <c r="AC138" s="300"/>
      <c r="AD138" s="297" t="s">
        <v>139</v>
      </c>
      <c r="AE138" s="130"/>
    </row>
    <row r="139" spans="2:31" x14ac:dyDescent="0.15">
      <c r="B139" s="127"/>
      <c r="C139" s="36" t="s">
        <v>27</v>
      </c>
      <c r="D139" s="52" t="str">
        <f>Q1</f>
        <v>R2</v>
      </c>
      <c r="E139" s="52" t="str">
        <f>R1</f>
        <v>R3</v>
      </c>
      <c r="F139" s="52" t="str">
        <f>S1</f>
        <v>R4</v>
      </c>
      <c r="G139" s="52" t="str">
        <f>T1</f>
        <v>R5</v>
      </c>
      <c r="H139" s="52" t="str">
        <f>U1</f>
        <v>R6</v>
      </c>
      <c r="I139" s="53" t="s">
        <v>142</v>
      </c>
      <c r="J139" s="54">
        <v>-0.03</v>
      </c>
      <c r="K139" s="54">
        <v>0.03</v>
      </c>
      <c r="L139" s="52" t="str">
        <f>Q1</f>
        <v>R2</v>
      </c>
      <c r="M139" s="52" t="str">
        <f>R1</f>
        <v>R3</v>
      </c>
      <c r="N139" s="52" t="str">
        <f>S1</f>
        <v>R4</v>
      </c>
      <c r="O139" s="52" t="str">
        <f>T1</f>
        <v>R5</v>
      </c>
      <c r="P139" s="52" t="str">
        <f>U1</f>
        <v>R6</v>
      </c>
      <c r="Q139" s="288"/>
      <c r="R139" s="55" t="s">
        <v>143</v>
      </c>
      <c r="S139" s="56" t="s">
        <v>144</v>
      </c>
      <c r="T139" s="56" t="s">
        <v>145</v>
      </c>
      <c r="U139" s="56" t="s">
        <v>146</v>
      </c>
      <c r="V139" s="293"/>
      <c r="W139" s="294"/>
      <c r="X139" s="296"/>
      <c r="Y139" s="57" t="s">
        <v>147</v>
      </c>
      <c r="Z139" s="58" t="s">
        <v>148</v>
      </c>
      <c r="AA139" s="303"/>
      <c r="AB139" s="59" t="s">
        <v>149</v>
      </c>
      <c r="AC139" s="60" t="s">
        <v>150</v>
      </c>
      <c r="AD139" s="298"/>
      <c r="AE139" s="130"/>
    </row>
    <row r="140" spans="2:31" x14ac:dyDescent="0.15">
      <c r="B140" s="127"/>
      <c r="C140" s="36" t="s">
        <v>100</v>
      </c>
      <c r="D140" s="86">
        <f>ROUND(D143/D144,2)</f>
        <v>1.5</v>
      </c>
      <c r="E140" s="86">
        <f>ROUND(E143/E144,2)</f>
        <v>2.0299999999999998</v>
      </c>
      <c r="F140" s="86">
        <f>ROUND(F143/F144,2)</f>
        <v>1.86</v>
      </c>
      <c r="G140" s="86">
        <f>ROUND(G143/G144,2)</f>
        <v>1.69</v>
      </c>
      <c r="H140" s="86">
        <f>ROUND(H143/H144,2)</f>
        <v>1.27</v>
      </c>
      <c r="I140" s="87">
        <f>AVERAGE(D140:H140)</f>
        <v>1.67</v>
      </c>
      <c r="J140" s="88">
        <f>I140*0.97</f>
        <v>1.6198999999999999</v>
      </c>
      <c r="K140" s="88">
        <f>I140*1.03</f>
        <v>1.7201</v>
      </c>
      <c r="L140" s="56" t="str">
        <f>IF(AND(D140&gt;I140*0.97,D140&lt;I140*1.03),"○","×")</f>
        <v>×</v>
      </c>
      <c r="M140" s="56" t="str">
        <f>IF(AND(E140&gt;I140*0.97,E140&lt;I140*1.03),"○","×")</f>
        <v>×</v>
      </c>
      <c r="N140" s="56" t="str">
        <f>IF(AND(F140&gt;I140*0.97,F140&lt;I140*1.03),"○","×")</f>
        <v>×</v>
      </c>
      <c r="O140" s="56" t="str">
        <f>IF(AND(G140&gt;I140*0.97,G140&lt;I140*1.03),"○","×")</f>
        <v>○</v>
      </c>
      <c r="P140" s="56" t="str">
        <f>IF(AND(H140&gt;I140*0.97,H140&lt;I140*1.03),"○","×")</f>
        <v>×</v>
      </c>
      <c r="Q140" s="65" t="str">
        <f>IF(COUNTIF(L140:P140,"○")=5,"同程度","―")</f>
        <v>―</v>
      </c>
      <c r="R140" s="55" t="str">
        <f t="shared" ref="R140:U142" si="67">IF(E140-D140&gt;0,"↑",IF(E140-D140&lt;0,"↓","－"))</f>
        <v>↑</v>
      </c>
      <c r="S140" s="56" t="str">
        <f t="shared" si="67"/>
        <v>↓</v>
      </c>
      <c r="T140" s="56" t="str">
        <f t="shared" si="67"/>
        <v>↓</v>
      </c>
      <c r="U140" s="56" t="str">
        <f t="shared" si="67"/>
        <v>↓</v>
      </c>
      <c r="V140" s="56" t="str">
        <f>R140&amp;S140&amp;T140&amp;U140</f>
        <v>↑↓↓↓</v>
      </c>
      <c r="W140" s="66" t="str" cm="1">
        <f t="array" ref="W140">INDEX($AL$2:$AL$82,MATCH(V140,$AK$2:$AK$82,0),0)</f>
        <v>減少傾向⤵</v>
      </c>
      <c r="X140" s="67" t="str">
        <f>IF(F140-D140&gt;0,"↑",IF(F140-D140&lt;0,"↓","－"))</f>
        <v>↑</v>
      </c>
      <c r="Y140" s="68" t="str">
        <f>IF(V140="↓↑↓↓",IF(X140="↓","減少傾向","×"),"判定外")</f>
        <v>判定外</v>
      </c>
      <c r="Z140" s="69" t="str">
        <f>IF(V140="↑↓↑↑",IF(X140="↑","増加傾向","×"),"判定外")</f>
        <v>判定外</v>
      </c>
      <c r="AA140" s="70" t="str">
        <f>IF(G140-E140&gt;0,"↑",IF(G140-E140&lt;0,"↓","－"))</f>
        <v>↓</v>
      </c>
      <c r="AB140" s="68" t="str">
        <f>IF(V140="↓↓↑↓",IF(AA140="↓","減少傾向","×"),"判定外")</f>
        <v>判定外</v>
      </c>
      <c r="AC140" s="69" t="str">
        <f>IF(V140="↑↑↓↑",IF(AA140="↑","増加傾向","×"),"判定外")</f>
        <v>判定外</v>
      </c>
      <c r="AD140" s="72" t="s">
        <v>79</v>
      </c>
      <c r="AE140" s="130"/>
    </row>
    <row r="141" spans="2:31" x14ac:dyDescent="0.15">
      <c r="B141" s="127"/>
      <c r="C141" s="36" t="s">
        <v>58</v>
      </c>
      <c r="D141" s="86">
        <f t="shared" ref="D141:H142" si="68">ROUND(D145/D147,2)</f>
        <v>1.56</v>
      </c>
      <c r="E141" s="86">
        <f t="shared" si="68"/>
        <v>2.06</v>
      </c>
      <c r="F141" s="86">
        <f t="shared" si="68"/>
        <v>1.94</v>
      </c>
      <c r="G141" s="86">
        <f t="shared" si="68"/>
        <v>1.79</v>
      </c>
      <c r="H141" s="86">
        <f t="shared" si="68"/>
        <v>1.34</v>
      </c>
      <c r="I141" s="87">
        <f>AVERAGE(D141:H141)</f>
        <v>1.7380000000000002</v>
      </c>
      <c r="J141" s="88">
        <f>I141*0.97</f>
        <v>1.6858600000000001</v>
      </c>
      <c r="K141" s="88">
        <f>I141*1.03</f>
        <v>1.7901400000000003</v>
      </c>
      <c r="L141" s="56" t="str">
        <f>IF(AND(D141&gt;I141*0.97,D141&lt;I141*1.03),"○","×")</f>
        <v>×</v>
      </c>
      <c r="M141" s="56" t="str">
        <f>IF(AND(E141&gt;I141*0.97,E141&lt;I141*1.03),"○","×")</f>
        <v>×</v>
      </c>
      <c r="N141" s="56" t="str">
        <f>IF(AND(F141&gt;I141*0.97,F141&lt;I141*1.03),"○","×")</f>
        <v>×</v>
      </c>
      <c r="O141" s="56" t="str">
        <f>IF(AND(G141&gt;I141*0.97,G141&lt;I141*1.03),"○","×")</f>
        <v>○</v>
      </c>
      <c r="P141" s="56" t="str">
        <f>IF(AND(H141&gt;I141*0.97,H141&lt;I141*1.03),"○","×")</f>
        <v>×</v>
      </c>
      <c r="Q141" s="65" t="str">
        <f>IF(COUNTIF(L141:P141,"○")=5,"同程度","―")</f>
        <v>―</v>
      </c>
      <c r="R141" s="55" t="str">
        <f t="shared" si="67"/>
        <v>↑</v>
      </c>
      <c r="S141" s="56" t="str">
        <f t="shared" si="67"/>
        <v>↓</v>
      </c>
      <c r="T141" s="56" t="str">
        <f t="shared" si="67"/>
        <v>↓</v>
      </c>
      <c r="U141" s="56" t="str">
        <f t="shared" si="67"/>
        <v>↓</v>
      </c>
      <c r="V141" s="56" t="str">
        <f>R141&amp;S141&amp;T141&amp;U141</f>
        <v>↑↓↓↓</v>
      </c>
      <c r="W141" s="66" t="str" cm="1">
        <f t="array" ref="W141">INDEX($AL$2:$AL$82,MATCH(V141,$AK$2:$AK$82,0),0)</f>
        <v>減少傾向⤵</v>
      </c>
      <c r="X141" s="67" t="str">
        <f>IF(F141-D141&gt;0,"↑",IF(F141-D141&lt;0,"↓","－"))</f>
        <v>↑</v>
      </c>
      <c r="Y141" s="68" t="str">
        <f>IF(V141="↓↑↓↓",IF(X141="↓","減少傾向","×"),"判定外")</f>
        <v>判定外</v>
      </c>
      <c r="Z141" s="69" t="str">
        <f>IF(V141="↑↓↑↑",IF(X141="↑","増加傾向","×"),"判定外")</f>
        <v>判定外</v>
      </c>
      <c r="AA141" s="70" t="str">
        <f>IF(G141-E141&gt;0,"↑",IF(G141-E141&lt;0,"↓","－"))</f>
        <v>↓</v>
      </c>
      <c r="AB141" s="68" t="str">
        <f>IF(V141="↓↓↑↓",IF(AA141="↓","減少傾向","×"),"判定外")</f>
        <v>判定外</v>
      </c>
      <c r="AC141" s="69" t="str">
        <f>IF(V141="↑↑↓↑",IF(AA141="↑","増加傾向","×"),"判定外")</f>
        <v>判定外</v>
      </c>
      <c r="AD141" s="72" t="s">
        <v>79</v>
      </c>
      <c r="AE141" s="130"/>
    </row>
    <row r="142" spans="2:31" x14ac:dyDescent="0.15">
      <c r="B142" s="127"/>
      <c r="C142" s="36" t="s">
        <v>59</v>
      </c>
      <c r="D142" s="86">
        <f t="shared" si="68"/>
        <v>0.5</v>
      </c>
      <c r="E142" s="86">
        <f t="shared" si="68"/>
        <v>1.5</v>
      </c>
      <c r="F142" s="86">
        <f t="shared" si="68"/>
        <v>0.5</v>
      </c>
      <c r="G142" s="86">
        <f t="shared" si="68"/>
        <v>0</v>
      </c>
      <c r="H142" s="86">
        <f t="shared" si="68"/>
        <v>0</v>
      </c>
      <c r="I142" s="87">
        <f>AVERAGE(D142:H142)</f>
        <v>0.5</v>
      </c>
      <c r="J142" s="88">
        <f>I142*0.97</f>
        <v>0.48499999999999999</v>
      </c>
      <c r="K142" s="88">
        <f>I142*1.03</f>
        <v>0.51500000000000001</v>
      </c>
      <c r="L142" s="56" t="str">
        <f>IF(AND(D142&gt;I142*0.97,D142&lt;I142*1.03),"○","×")</f>
        <v>○</v>
      </c>
      <c r="M142" s="56" t="str">
        <f>IF(AND(E142&gt;I142*0.97,E142&lt;I142*1.03),"○","×")</f>
        <v>×</v>
      </c>
      <c r="N142" s="56" t="str">
        <f>IF(AND(F142&gt;I142*0.97,F142&lt;I142*1.03),"○","×")</f>
        <v>○</v>
      </c>
      <c r="O142" s="56" t="str">
        <f>IF(AND(G142&gt;I142*0.97,G142&lt;I142*1.03),"○","×")</f>
        <v>×</v>
      </c>
      <c r="P142" s="56" t="str">
        <f>IF(AND(H142&gt;I142*0.97,H142&lt;I142*1.03),"○","×")</f>
        <v>×</v>
      </c>
      <c r="Q142" s="65" t="str">
        <f>IF(COUNTIF(L142:P142,"○")=5,"同程度","―")</f>
        <v>―</v>
      </c>
      <c r="R142" s="55" t="str">
        <f t="shared" si="67"/>
        <v>↑</v>
      </c>
      <c r="S142" s="56" t="str">
        <f t="shared" si="67"/>
        <v>↓</v>
      </c>
      <c r="T142" s="56" t="str">
        <f t="shared" si="67"/>
        <v>↓</v>
      </c>
      <c r="U142" s="56" t="str">
        <f t="shared" si="67"/>
        <v>－</v>
      </c>
      <c r="V142" s="56" t="str">
        <f>R142&amp;S142&amp;T142&amp;U142</f>
        <v>↑↓↓－</v>
      </c>
      <c r="W142" s="66" t="str" cm="1">
        <f t="array" ref="W142">INDEX($AL$2:$AL$82,MATCH(V142,$AK$2:$AK$82,0),0)</f>
        <v>減少傾向⤵</v>
      </c>
      <c r="X142" s="67" t="str">
        <f>IF(F142-D142&gt;0,"↑",IF(F142-D142&lt;0,"↓","－"))</f>
        <v>－</v>
      </c>
      <c r="Y142" s="68" t="str">
        <f>IF(V142="↓↑↓↓",IF(X142="↓","減少傾向","×"),"判定外")</f>
        <v>判定外</v>
      </c>
      <c r="Z142" s="69" t="str">
        <f>IF(V142="↑↓↑↑",IF(X142="↑","増加傾向","×"),"判定外")</f>
        <v>判定外</v>
      </c>
      <c r="AA142" s="70" t="str">
        <f>IF(G142-E142&gt;0,"↑",IF(G142-E142&lt;0,"↓","－"))</f>
        <v>↓</v>
      </c>
      <c r="AB142" s="68" t="str">
        <f>IF(V142="↓↓↑↓",IF(AA142="↓","減少傾向","×"),"判定外")</f>
        <v>判定外</v>
      </c>
      <c r="AC142" s="69" t="str">
        <f>IF(V142="↑↑↓↑",IF(AA142="↑","増加傾向","×"),"判定外")</f>
        <v>判定外</v>
      </c>
      <c r="AD142" s="72" t="s">
        <v>297</v>
      </c>
      <c r="AE142" s="130"/>
    </row>
    <row r="143" spans="2:31" x14ac:dyDescent="0.15">
      <c r="B143" s="127"/>
      <c r="C143" s="73" t="s">
        <v>60</v>
      </c>
      <c r="D143" s="74">
        <f>SUM(D145:D146)</f>
        <v>54</v>
      </c>
      <c r="E143" s="74">
        <f>SUM(E145:E146)</f>
        <v>67</v>
      </c>
      <c r="F143" s="74">
        <f>SUM(F145:F146)</f>
        <v>65</v>
      </c>
      <c r="G143" s="74">
        <f>SUM(G145:G146)</f>
        <v>61</v>
      </c>
      <c r="H143" s="74">
        <f>SUM(H145:H146)</f>
        <v>47</v>
      </c>
      <c r="I143" s="89"/>
      <c r="J143" s="90"/>
      <c r="K143" s="90"/>
      <c r="L143" s="91"/>
      <c r="M143" s="91"/>
      <c r="N143" s="91"/>
      <c r="O143" s="91"/>
      <c r="P143" s="91"/>
      <c r="Q143" s="92"/>
      <c r="R143" s="93"/>
      <c r="S143" s="91"/>
      <c r="T143" s="91"/>
      <c r="U143" s="91"/>
      <c r="V143" s="91"/>
      <c r="W143" s="94"/>
      <c r="X143" s="95"/>
      <c r="Y143" s="96"/>
      <c r="Z143" s="97"/>
      <c r="AA143" s="98"/>
      <c r="AB143" s="96"/>
      <c r="AC143" s="97"/>
      <c r="AD143" s="71"/>
      <c r="AE143" s="130"/>
    </row>
    <row r="144" spans="2:31" x14ac:dyDescent="0.15">
      <c r="B144" s="127"/>
      <c r="C144" s="73" t="s">
        <v>99</v>
      </c>
      <c r="D144" s="74">
        <f>SUM(D147:D148)</f>
        <v>36</v>
      </c>
      <c r="E144" s="74">
        <f>SUM(E147:E148)</f>
        <v>33</v>
      </c>
      <c r="F144" s="74">
        <f>SUM(F147:F148)</f>
        <v>35</v>
      </c>
      <c r="G144" s="74">
        <f>SUM(G147:G148)</f>
        <v>36</v>
      </c>
      <c r="H144" s="74">
        <f>SUM(H147:H148)</f>
        <v>37</v>
      </c>
      <c r="I144" s="63">
        <f>AVERAGE(D144:H144)</f>
        <v>35.4</v>
      </c>
      <c r="J144" s="64">
        <f>I144*0.97</f>
        <v>34.338000000000001</v>
      </c>
      <c r="K144" s="64">
        <f>I144*1.03</f>
        <v>36.461999999999996</v>
      </c>
      <c r="L144" s="56" t="str">
        <f>IF(AND(D144&gt;I144*0.97,D144&lt;I144*1.03),"○","×")</f>
        <v>○</v>
      </c>
      <c r="M144" s="56" t="str">
        <f>IF(AND(E144&gt;I144*0.97,E144&lt;I144*1.03),"○","×")</f>
        <v>×</v>
      </c>
      <c r="N144" s="56" t="str">
        <f>IF(AND(F144&gt;I144*0.97,F144&lt;I144*1.03),"○","×")</f>
        <v>○</v>
      </c>
      <c r="O144" s="56" t="str">
        <f>IF(AND(G144&gt;I144*0.97,G144&lt;I144*1.03),"○","×")</f>
        <v>○</v>
      </c>
      <c r="P144" s="56" t="str">
        <f>IF(AND(H144&gt;I144*0.97,H144&lt;I144*1.03),"○","×")</f>
        <v>×</v>
      </c>
      <c r="Q144" s="65" t="str">
        <f>IF(COUNTIF(L144:P144,"○")=5,"同程度","―")</f>
        <v>―</v>
      </c>
      <c r="R144" s="55" t="str">
        <f>IF(E144-D144&gt;0,"↑",IF(E144-D144&lt;0,"↓","－"))</f>
        <v>↓</v>
      </c>
      <c r="S144" s="56" t="str">
        <f>IF(F144-E144&gt;0,"↑",IF(F144-E144&lt;0,"↓","－"))</f>
        <v>↑</v>
      </c>
      <c r="T144" s="56" t="str">
        <f>IF(G144-F144&gt;0,"↑",IF(G144-F144&lt;0,"↓","－"))</f>
        <v>↑</v>
      </c>
      <c r="U144" s="56" t="str">
        <f>IF(H144-G144&gt;0,"↑",IF(H144-G144&lt;0,"↓","－"))</f>
        <v>↑</v>
      </c>
      <c r="V144" s="56" t="str">
        <f>R144&amp;S144&amp;T144&amp;U144</f>
        <v>↓↑↑↑</v>
      </c>
      <c r="W144" s="66" t="str" cm="1">
        <f t="array" ref="W144">INDEX($AL$2:$AL$82,MATCH(V144,$AK$2:$AK$82,0),0)</f>
        <v>増加傾向⤴</v>
      </c>
      <c r="X144" s="67" t="str">
        <f>IF(F144-D144&gt;0,"↑",IF(F144-D144&lt;0,"↓","－"))</f>
        <v>↓</v>
      </c>
      <c r="Y144" s="68" t="str">
        <f>IF(V144="↓↑↓↓",IF(X144="↓","減少傾向","×"),"判定外")</f>
        <v>判定外</v>
      </c>
      <c r="Z144" s="69" t="str">
        <f>IF(V144="↑↓↑↑",IF(X144="↑","増加傾向","×"),"判定外")</f>
        <v>判定外</v>
      </c>
      <c r="AA144" s="70" t="str">
        <f>IF(G144-E144&gt;0,"↑",IF(G144-E144&lt;0,"↓","－"))</f>
        <v>↑</v>
      </c>
      <c r="AB144" s="68" t="str">
        <f>IF(V144="↓↓↑↓",IF(AA144="↓","減少傾向","×"),"判定外")</f>
        <v>判定外</v>
      </c>
      <c r="AC144" s="69" t="str">
        <f>IF(V144="↑↑↓↑",IF(AA144="↑","増加傾向","×"),"判定外")</f>
        <v>判定外</v>
      </c>
      <c r="AD144" s="71"/>
      <c r="AE144" s="130"/>
    </row>
    <row r="145" spans="2:31" x14ac:dyDescent="0.15">
      <c r="B145" s="127"/>
      <c r="C145" s="36" t="s">
        <v>72</v>
      </c>
      <c r="D145" s="116">
        <f>D132</f>
        <v>53</v>
      </c>
      <c r="E145" s="116">
        <f t="shared" ref="E145:H145" si="69">E132</f>
        <v>64</v>
      </c>
      <c r="F145" s="116">
        <f t="shared" si="69"/>
        <v>64</v>
      </c>
      <c r="G145" s="116">
        <f t="shared" si="69"/>
        <v>61</v>
      </c>
      <c r="H145" s="116">
        <f t="shared" si="69"/>
        <v>47</v>
      </c>
      <c r="I145" s="89"/>
      <c r="J145" s="90"/>
      <c r="K145" s="90"/>
      <c r="L145" s="91"/>
      <c r="M145" s="91"/>
      <c r="N145" s="91"/>
      <c r="O145" s="91"/>
      <c r="P145" s="91"/>
      <c r="Q145" s="92"/>
      <c r="R145" s="93"/>
      <c r="S145" s="91"/>
      <c r="T145" s="91"/>
      <c r="U145" s="91"/>
      <c r="V145" s="91"/>
      <c r="W145" s="94"/>
      <c r="X145" s="95"/>
      <c r="Y145" s="96"/>
      <c r="Z145" s="97"/>
      <c r="AA145" s="98"/>
      <c r="AB145" s="96"/>
      <c r="AC145" s="97"/>
      <c r="AD145" s="71"/>
      <c r="AE145" s="130"/>
    </row>
    <row r="146" spans="2:31" x14ac:dyDescent="0.15">
      <c r="B146" s="127"/>
      <c r="C146" s="36" t="s">
        <v>73</v>
      </c>
      <c r="D146" s="116">
        <f>D133</f>
        <v>1</v>
      </c>
      <c r="E146" s="116">
        <f t="shared" ref="E146:H146" si="70">E133</f>
        <v>3</v>
      </c>
      <c r="F146" s="116">
        <f t="shared" si="70"/>
        <v>1</v>
      </c>
      <c r="G146" s="116">
        <f t="shared" si="70"/>
        <v>0</v>
      </c>
      <c r="H146" s="116">
        <f t="shared" si="70"/>
        <v>0</v>
      </c>
      <c r="I146" s="89"/>
      <c r="J146" s="90"/>
      <c r="K146" s="90"/>
      <c r="L146" s="91"/>
      <c r="M146" s="91"/>
      <c r="N146" s="91"/>
      <c r="O146" s="91"/>
      <c r="P146" s="91"/>
      <c r="Q146" s="92"/>
      <c r="R146" s="93"/>
      <c r="S146" s="91"/>
      <c r="T146" s="91"/>
      <c r="U146" s="91"/>
      <c r="V146" s="91"/>
      <c r="W146" s="94"/>
      <c r="X146" s="95"/>
      <c r="Y146" s="96"/>
      <c r="Z146" s="97"/>
      <c r="AA146" s="98"/>
      <c r="AB146" s="96"/>
      <c r="AC146" s="97"/>
      <c r="AD146" s="71"/>
      <c r="AE146" s="130"/>
    </row>
    <row r="147" spans="2:31" x14ac:dyDescent="0.15">
      <c r="B147" s="127"/>
      <c r="C147" s="61" t="s">
        <v>70</v>
      </c>
      <c r="D147" s="116">
        <f>SUMIF('20.教員数【大学概要】'!A:A,D139,'20.教員数【大学概要】'!H:H)</f>
        <v>34</v>
      </c>
      <c r="E147" s="116">
        <f>SUMIF('20.教員数【大学概要】'!A:A,E139,'20.教員数【大学概要】'!H:H)</f>
        <v>31</v>
      </c>
      <c r="F147" s="116">
        <f>SUMIF('20.教員数【大学概要】'!A:A,F139,'20.教員数【大学概要】'!H:H)</f>
        <v>33</v>
      </c>
      <c r="G147" s="116">
        <f>SUMIF('20.教員数【大学概要】'!A:A,G139,'20.教員数【大学概要】'!H:H)</f>
        <v>34</v>
      </c>
      <c r="H147" s="116">
        <f>SUMIF('20.教員数【大学概要】'!A:A,H139,'20.教員数【大学概要】'!H:H)</f>
        <v>35</v>
      </c>
      <c r="I147" s="63">
        <f>AVERAGE(D147:H147)</f>
        <v>33.4</v>
      </c>
      <c r="J147" s="64">
        <f>I147*0.97</f>
        <v>32.397999999999996</v>
      </c>
      <c r="K147" s="64">
        <f>I147*1.03</f>
        <v>34.402000000000001</v>
      </c>
      <c r="L147" s="56" t="str">
        <f>IF(AND(D147&gt;I147*0.97,D147&lt;I147*1.03),"○","×")</f>
        <v>○</v>
      </c>
      <c r="M147" s="56" t="str">
        <f>IF(AND(E147&gt;I147*0.97,E147&lt;I147*1.03),"○","×")</f>
        <v>×</v>
      </c>
      <c r="N147" s="56" t="str">
        <f>IF(AND(F147&gt;I147*0.97,F147&lt;I147*1.03),"○","×")</f>
        <v>○</v>
      </c>
      <c r="O147" s="56" t="str">
        <f>IF(AND(G147&gt;I147*0.97,G147&lt;I147*1.03),"○","×")</f>
        <v>○</v>
      </c>
      <c r="P147" s="56" t="str">
        <f>IF(AND(H147&gt;I147*0.97,H147&lt;I147*1.03),"○","×")</f>
        <v>×</v>
      </c>
      <c r="Q147" s="65" t="str">
        <f>IF(COUNTIF(L147:P147,"○")=5,"同程度","―")</f>
        <v>―</v>
      </c>
      <c r="R147" s="55" t="str">
        <f t="shared" ref="R147:U148" si="71">IF(E147-D147&gt;0,"↑",IF(E147-D147&lt;0,"↓","－"))</f>
        <v>↓</v>
      </c>
      <c r="S147" s="56" t="str">
        <f t="shared" si="71"/>
        <v>↑</v>
      </c>
      <c r="T147" s="56" t="str">
        <f t="shared" si="71"/>
        <v>↑</v>
      </c>
      <c r="U147" s="56" t="str">
        <f t="shared" si="71"/>
        <v>↑</v>
      </c>
      <c r="V147" s="56" t="str">
        <f>R147&amp;S147&amp;T147&amp;U147</f>
        <v>↓↑↑↑</v>
      </c>
      <c r="W147" s="66" t="str" cm="1">
        <f t="array" ref="W147">INDEX($AL$2:$AL$82,MATCH(V147,$AK$2:$AK$82,0),0)</f>
        <v>増加傾向⤴</v>
      </c>
      <c r="X147" s="67" t="str">
        <f>IF(F147-D147&gt;0,"↑",IF(F147-D147&lt;0,"↓","－"))</f>
        <v>↓</v>
      </c>
      <c r="Y147" s="68" t="str">
        <f>IF(V147="↓↑↓↓",IF(X147="↓","減少傾向","×"),"判定外")</f>
        <v>判定外</v>
      </c>
      <c r="Z147" s="69" t="str">
        <f>IF(V147="↑↓↑↑",IF(X147="↑","増加傾向","×"),"判定外")</f>
        <v>判定外</v>
      </c>
      <c r="AA147" s="70" t="str">
        <f>IF(G147-E147&gt;0,"↑",IF(G147-E147&lt;0,"↓","－"))</f>
        <v>↑</v>
      </c>
      <c r="AB147" s="68" t="str">
        <f>IF(V147="↓↓↑↓",IF(AA147="↓","減少傾向","×"),"判定外")</f>
        <v>判定外</v>
      </c>
      <c r="AC147" s="69" t="str">
        <f>IF(V147="↑↑↓↑",IF(AA147="↑","増加傾向","×"),"判定外")</f>
        <v>判定外</v>
      </c>
      <c r="AD147" s="71"/>
      <c r="AE147" s="130"/>
    </row>
    <row r="148" spans="2:31" ht="14.25" thickBot="1" x14ac:dyDescent="0.2">
      <c r="B148" s="127"/>
      <c r="C148" s="61" t="s">
        <v>71</v>
      </c>
      <c r="D148" s="116">
        <f>SUMIF('20.教員数【大学概要】'!A:A,D139,'20.教員数【大学概要】'!I:I)</f>
        <v>2</v>
      </c>
      <c r="E148" s="116">
        <f>SUMIF('20.教員数【大学概要】'!A:A,E139,'20.教員数【大学概要】'!I:I)</f>
        <v>2</v>
      </c>
      <c r="F148" s="116">
        <f>SUMIF('20.教員数【大学概要】'!A:A,F139,'20.教員数【大学概要】'!I:I)</f>
        <v>2</v>
      </c>
      <c r="G148" s="116">
        <f>SUMIF('20.教員数【大学概要】'!A:A,G139,'20.教員数【大学概要】'!I:I)</f>
        <v>2</v>
      </c>
      <c r="H148" s="116">
        <f>SUMIF('20.教員数【大学概要】'!A:A,H139,'20.教員数【大学概要】'!I:I)</f>
        <v>2</v>
      </c>
      <c r="I148" s="75">
        <f>AVERAGE(D148:H148)</f>
        <v>2</v>
      </c>
      <c r="J148" s="76">
        <f>I148*0.97</f>
        <v>1.94</v>
      </c>
      <c r="K148" s="76">
        <f>I148*1.03</f>
        <v>2.06</v>
      </c>
      <c r="L148" s="41" t="str">
        <f>IF(AND(D148&gt;I148*0.97,D148&lt;I148*1.03),"○","×")</f>
        <v>○</v>
      </c>
      <c r="M148" s="41" t="str">
        <f>IF(AND(E148&gt;I148*0.97,E148&lt;I148*1.03),"○","×")</f>
        <v>○</v>
      </c>
      <c r="N148" s="41" t="str">
        <f>IF(AND(F148&gt;I148*0.97,F148&lt;I148*1.03),"○","×")</f>
        <v>○</v>
      </c>
      <c r="O148" s="41" t="str">
        <f>IF(AND(G148&gt;I148*0.97,G148&lt;I148*1.03),"○","×")</f>
        <v>○</v>
      </c>
      <c r="P148" s="41" t="str">
        <f>IF(AND(H148&gt;I148*0.97,H148&lt;I148*1.03),"○","×")</f>
        <v>○</v>
      </c>
      <c r="Q148" s="77" t="str">
        <f>IF(COUNTIF(L148:P148,"○")=5,"同程度","―")</f>
        <v>同程度</v>
      </c>
      <c r="R148" s="78" t="str">
        <f t="shared" si="71"/>
        <v>－</v>
      </c>
      <c r="S148" s="41" t="str">
        <f t="shared" si="71"/>
        <v>－</v>
      </c>
      <c r="T148" s="41" t="str">
        <f t="shared" si="71"/>
        <v>－</v>
      </c>
      <c r="U148" s="41" t="str">
        <f t="shared" si="71"/>
        <v>－</v>
      </c>
      <c r="V148" s="41" t="str">
        <f>R148&amp;S148&amp;T148&amp;U148</f>
        <v>－－－－</v>
      </c>
      <c r="W148" s="79" t="str" cm="1">
        <f t="array" ref="W148">INDEX($AL$2:$AL$82,MATCH(V148,$AK$2:$AK$82,0),0)</f>
        <v>同程度で推移</v>
      </c>
      <c r="X148" s="80" t="str">
        <f>IF(F148-D148&gt;0,"↑",IF(F148-D148&lt;0,"↓","－"))</f>
        <v>－</v>
      </c>
      <c r="Y148" s="81" t="str">
        <f>IF(V148="↓↑↓↓",IF(X148="↓","減少傾向","×"),"判定外")</f>
        <v>判定外</v>
      </c>
      <c r="Z148" s="82" t="str">
        <f>IF(V148="↑↓↑↑",IF(X148="↑","増加傾向","×"),"判定外")</f>
        <v>判定外</v>
      </c>
      <c r="AA148" s="83" t="str">
        <f>IF(G148-E148&gt;0,"↑",IF(G148-E148&lt;0,"↓","－"))</f>
        <v>－</v>
      </c>
      <c r="AB148" s="81" t="str">
        <f>IF(V148="↓↓↑↓",IF(AA148="↓","減少傾向","×"),"判定外")</f>
        <v>判定外</v>
      </c>
      <c r="AC148" s="82" t="str">
        <f>IF(V148="↑↑↓↑",IF(AA148="↑","増加傾向","×"),"判定外")</f>
        <v>判定外</v>
      </c>
      <c r="AD148" s="100"/>
      <c r="AE148" s="130"/>
    </row>
    <row r="149" spans="2:31" x14ac:dyDescent="0.15">
      <c r="B149" s="127"/>
      <c r="C149" s="128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0"/>
    </row>
    <row r="150" spans="2:31" ht="14.25" thickBot="1" x14ac:dyDescent="0.2">
      <c r="B150" s="135"/>
      <c r="C150" s="136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8"/>
    </row>
    <row r="151" spans="2:31" ht="14.25" thickBot="1" x14ac:dyDescent="0.2"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</row>
    <row r="152" spans="2:31" ht="14.25" thickBot="1" x14ac:dyDescent="0.2">
      <c r="B152" s="139" t="s">
        <v>238</v>
      </c>
      <c r="C152" s="140"/>
      <c r="D152" s="141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Q152" s="14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2"/>
    </row>
    <row r="153" spans="2:31" x14ac:dyDescent="0.15">
      <c r="B153" s="143" t="s">
        <v>38</v>
      </c>
      <c r="C153" s="144"/>
      <c r="D153" s="145"/>
      <c r="E153" s="145"/>
      <c r="F153" s="145"/>
      <c r="G153" s="145"/>
      <c r="H153" s="145"/>
      <c r="I153" s="289" t="s">
        <v>131</v>
      </c>
      <c r="J153" s="301"/>
      <c r="K153" s="301"/>
      <c r="L153" s="290"/>
      <c r="M153" s="290"/>
      <c r="N153" s="290"/>
      <c r="O153" s="290"/>
      <c r="P153" s="290"/>
      <c r="Q153" s="287" t="s">
        <v>132</v>
      </c>
      <c r="R153" s="289" t="s">
        <v>133</v>
      </c>
      <c r="S153" s="290"/>
      <c r="T153" s="290"/>
      <c r="U153" s="290"/>
      <c r="V153" s="291" t="s">
        <v>134</v>
      </c>
      <c r="W153" s="292"/>
      <c r="X153" s="295" t="s">
        <v>135</v>
      </c>
      <c r="Y153" s="299" t="s">
        <v>136</v>
      </c>
      <c r="Z153" s="300"/>
      <c r="AA153" s="302" t="s">
        <v>137</v>
      </c>
      <c r="AB153" s="299" t="s">
        <v>138</v>
      </c>
      <c r="AC153" s="300"/>
      <c r="AD153" s="297" t="s">
        <v>139</v>
      </c>
      <c r="AE153" s="146"/>
    </row>
    <row r="154" spans="2:31" x14ac:dyDescent="0.15">
      <c r="B154" s="147"/>
      <c r="C154" s="36" t="s">
        <v>24</v>
      </c>
      <c r="D154" s="52" t="str">
        <f>Q1</f>
        <v>R2</v>
      </c>
      <c r="E154" s="52" t="str">
        <f>R1</f>
        <v>R3</v>
      </c>
      <c r="F154" s="52" t="str">
        <f>S1</f>
        <v>R4</v>
      </c>
      <c r="G154" s="52" t="str">
        <f>T1</f>
        <v>R5</v>
      </c>
      <c r="H154" s="52" t="str">
        <f>U1</f>
        <v>R6</v>
      </c>
      <c r="I154" s="53" t="s">
        <v>142</v>
      </c>
      <c r="J154" s="54">
        <v>-0.03</v>
      </c>
      <c r="K154" s="54">
        <v>0.03</v>
      </c>
      <c r="L154" s="52" t="str">
        <f>Q1</f>
        <v>R2</v>
      </c>
      <c r="M154" s="52" t="str">
        <f>R1</f>
        <v>R3</v>
      </c>
      <c r="N154" s="52" t="str">
        <f>S1</f>
        <v>R4</v>
      </c>
      <c r="O154" s="52" t="str">
        <f>T1</f>
        <v>R5</v>
      </c>
      <c r="P154" s="52" t="str">
        <f>U1</f>
        <v>R6</v>
      </c>
      <c r="Q154" s="288"/>
      <c r="R154" s="55" t="s">
        <v>143</v>
      </c>
      <c r="S154" s="56" t="s">
        <v>144</v>
      </c>
      <c r="T154" s="56" t="s">
        <v>145</v>
      </c>
      <c r="U154" s="56" t="s">
        <v>146</v>
      </c>
      <c r="V154" s="293"/>
      <c r="W154" s="294"/>
      <c r="X154" s="296"/>
      <c r="Y154" s="57" t="s">
        <v>147</v>
      </c>
      <c r="Z154" s="58" t="s">
        <v>148</v>
      </c>
      <c r="AA154" s="303"/>
      <c r="AB154" s="59" t="s">
        <v>149</v>
      </c>
      <c r="AC154" s="60" t="s">
        <v>150</v>
      </c>
      <c r="AD154" s="298"/>
      <c r="AE154" s="148"/>
    </row>
    <row r="155" spans="2:31" x14ac:dyDescent="0.15">
      <c r="B155" s="143"/>
      <c r="C155" s="61" t="s">
        <v>55</v>
      </c>
      <c r="D155" s="52">
        <f>SUM(D175,D195,D215,D235,D255)</f>
        <v>430</v>
      </c>
      <c r="E155" s="52">
        <f t="shared" ref="E155:H155" si="72">SUM(E175,E195,E215,E235,E255)</f>
        <v>421</v>
      </c>
      <c r="F155" s="52">
        <f t="shared" si="72"/>
        <v>351</v>
      </c>
      <c r="G155" s="52">
        <f t="shared" si="72"/>
        <v>326</v>
      </c>
      <c r="H155" s="52">
        <f t="shared" si="72"/>
        <v>429</v>
      </c>
      <c r="I155" s="63">
        <f>AVERAGE(D155:H155)</f>
        <v>391.4</v>
      </c>
      <c r="J155" s="64">
        <f>I155*0.97</f>
        <v>379.65799999999996</v>
      </c>
      <c r="K155" s="64">
        <f>I155*1.03</f>
        <v>403.142</v>
      </c>
      <c r="L155" s="56" t="str">
        <f>IF(AND(D155&gt;I155*0.97,D155&lt;I155*1.03),"○","×")</f>
        <v>×</v>
      </c>
      <c r="M155" s="56" t="str">
        <f>IF(AND(E155&gt;I155*0.97,E155&lt;I155*1.03),"○","×")</f>
        <v>×</v>
      </c>
      <c r="N155" s="56" t="str">
        <f>IF(AND(F155&gt;I155*0.97,F155&lt;I155*1.03),"○","×")</f>
        <v>×</v>
      </c>
      <c r="O155" s="56" t="str">
        <f>IF(AND(G155&gt;I155*0.97,G155&lt;I155*1.03),"○","×")</f>
        <v>×</v>
      </c>
      <c r="P155" s="56" t="str">
        <f>IF(AND(H155&gt;I155*0.97,H155&lt;I155*1.03),"○","×")</f>
        <v>×</v>
      </c>
      <c r="Q155" s="65" t="str">
        <f>IF(COUNTIF(L155:P155,"○")=5,"同程度","―")</f>
        <v>―</v>
      </c>
      <c r="R155" s="55" t="str">
        <f t="shared" ref="R155:U159" si="73">IF(E155-D155&gt;0,"↑",IF(E155-D155&lt;0,"↓","－"))</f>
        <v>↓</v>
      </c>
      <c r="S155" s="56" t="str">
        <f t="shared" si="73"/>
        <v>↓</v>
      </c>
      <c r="T155" s="56" t="str">
        <f t="shared" si="73"/>
        <v>↓</v>
      </c>
      <c r="U155" s="56" t="str">
        <f t="shared" si="73"/>
        <v>↑</v>
      </c>
      <c r="V155" s="56" t="str">
        <f>R155&amp;S155&amp;T155&amp;U155</f>
        <v>↓↓↓↑</v>
      </c>
      <c r="W155" s="66" t="str" cm="1">
        <f t="array" ref="W155">INDEX($AL$2:$AL$82,MATCH(V155,$AK$2:$AK$82,0),0)</f>
        <v>最新年度のみ増加</v>
      </c>
      <c r="X155" s="67" t="str">
        <f>IF(F155-D155&gt;0,"↑",IF(F155-D155&lt;0,"↓","－"))</f>
        <v>↓</v>
      </c>
      <c r="Y155" s="68" t="str">
        <f>IF(V155="↓↑↓↓",IF(X155="↓","減少傾向","×"),"判定外")</f>
        <v>判定外</v>
      </c>
      <c r="Z155" s="69" t="str">
        <f>IF(V155="↑↓↑↑",IF(X155="↑","増加傾向","×"),"判定外")</f>
        <v>判定外</v>
      </c>
      <c r="AA155" s="70" t="str">
        <f>IF(G155-E155&gt;0,"↑",IF(G155-E155&lt;0,"↓","－"))</f>
        <v>↓</v>
      </c>
      <c r="AB155" s="68" t="str">
        <f>IF(V155="↓↓↑↓",IF(AA155="↓","減少傾向","×"),"判定外")</f>
        <v>判定外</v>
      </c>
      <c r="AC155" s="69" t="str">
        <f>IF(V155="↑↑↓↑",IF(AA155="↑","増加傾向","×"),"判定外")</f>
        <v>判定外</v>
      </c>
      <c r="AD155" s="71"/>
      <c r="AE155" s="146"/>
    </row>
    <row r="156" spans="2:31" x14ac:dyDescent="0.15">
      <c r="B156" s="143"/>
      <c r="C156" s="61" t="s">
        <v>56</v>
      </c>
      <c r="D156" s="52">
        <f t="shared" ref="D156:H158" si="74">SUM(D176,D196,D216,D236,D256)</f>
        <v>61</v>
      </c>
      <c r="E156" s="52">
        <f t="shared" si="74"/>
        <v>59</v>
      </c>
      <c r="F156" s="52">
        <f t="shared" si="74"/>
        <v>78</v>
      </c>
      <c r="G156" s="52">
        <f t="shared" si="74"/>
        <v>51</v>
      </c>
      <c r="H156" s="52">
        <f t="shared" si="74"/>
        <v>59</v>
      </c>
      <c r="I156" s="63">
        <f>AVERAGE(D156:H156)</f>
        <v>61.6</v>
      </c>
      <c r="J156" s="64">
        <f>I156*0.97</f>
        <v>59.752000000000002</v>
      </c>
      <c r="K156" s="64">
        <f>I156*1.03</f>
        <v>63.448</v>
      </c>
      <c r="L156" s="56" t="str">
        <f>IF(AND(D156&gt;I156*0.97,D156&lt;I156*1.03),"○","×")</f>
        <v>○</v>
      </c>
      <c r="M156" s="56" t="str">
        <f>IF(AND(E156&gt;I156*0.97,E156&lt;I156*1.03),"○","×")</f>
        <v>×</v>
      </c>
      <c r="N156" s="56" t="str">
        <f>IF(AND(F156&gt;I156*0.97,F156&lt;I156*1.03),"○","×")</f>
        <v>×</v>
      </c>
      <c r="O156" s="56" t="str">
        <f>IF(AND(G156&gt;I156*0.97,G156&lt;I156*1.03),"○","×")</f>
        <v>×</v>
      </c>
      <c r="P156" s="56" t="str">
        <f>IF(AND(H156&gt;I156*0.97,H156&lt;I156*1.03),"○","×")</f>
        <v>×</v>
      </c>
      <c r="Q156" s="65" t="str">
        <f>IF(COUNTIF(L156:P156,"○")=5,"同程度","―")</f>
        <v>―</v>
      </c>
      <c r="R156" s="55" t="str">
        <f t="shared" si="73"/>
        <v>↓</v>
      </c>
      <c r="S156" s="56" t="str">
        <f t="shared" si="73"/>
        <v>↑</v>
      </c>
      <c r="T156" s="56" t="str">
        <f t="shared" si="73"/>
        <v>↓</v>
      </c>
      <c r="U156" s="56" t="str">
        <f t="shared" si="73"/>
        <v>↑</v>
      </c>
      <c r="V156" s="56" t="str">
        <f>R156&amp;S156&amp;T156&amp;U156</f>
        <v>↓↑↓↑</v>
      </c>
      <c r="W156" s="66" t="str" cm="1">
        <f t="array" ref="W156">INDEX($AL$2:$AL$82,MATCH(V156,$AK$2:$AK$82,0),0)</f>
        <v>隔年で増減</v>
      </c>
      <c r="X156" s="67" t="str">
        <f>IF(F156-D156&gt;0,"↑",IF(F156-D156&lt;0,"↓","－"))</f>
        <v>↑</v>
      </c>
      <c r="Y156" s="68" t="str">
        <f>IF(V156="↓↑↓↓",IF(X156="↓","減少傾向","×"),"判定外")</f>
        <v>判定外</v>
      </c>
      <c r="Z156" s="69" t="str">
        <f>IF(V156="↑↓↑↑",IF(X156="↑","増加傾向","×"),"判定外")</f>
        <v>判定外</v>
      </c>
      <c r="AA156" s="70" t="str">
        <f>IF(G156-E156&gt;0,"↑",IF(G156-E156&lt;0,"↓","－"))</f>
        <v>↓</v>
      </c>
      <c r="AB156" s="68" t="str">
        <f>IF(V156="↓↓↑↓",IF(AA156="↓","減少傾向","×"),"判定外")</f>
        <v>判定外</v>
      </c>
      <c r="AC156" s="69" t="str">
        <f>IF(V156="↑↑↓↑",IF(AA156="↑","増加傾向","×"),"判定外")</f>
        <v>判定外</v>
      </c>
      <c r="AD156" s="71"/>
      <c r="AE156" s="146"/>
    </row>
    <row r="157" spans="2:31" x14ac:dyDescent="0.15">
      <c r="B157" s="143"/>
      <c r="C157" s="61" t="s">
        <v>259</v>
      </c>
      <c r="D157" s="52">
        <f t="shared" si="74"/>
        <v>444</v>
      </c>
      <c r="E157" s="52">
        <f t="shared" si="74"/>
        <v>447</v>
      </c>
      <c r="F157" s="52">
        <f t="shared" si="74"/>
        <v>391</v>
      </c>
      <c r="G157" s="52">
        <f t="shared" si="74"/>
        <v>316</v>
      </c>
      <c r="H157" s="52">
        <f t="shared" si="74"/>
        <v>368</v>
      </c>
      <c r="I157" s="63">
        <f>AVERAGE(D157:H157)</f>
        <v>393.2</v>
      </c>
      <c r="J157" s="64">
        <f>I157*0.97</f>
        <v>381.404</v>
      </c>
      <c r="K157" s="64">
        <f>I157*1.03</f>
        <v>404.99599999999998</v>
      </c>
      <c r="L157" s="56" t="str">
        <f>IF(AND(D157&gt;I157*0.97,D157&lt;I157*1.03),"○","×")</f>
        <v>×</v>
      </c>
      <c r="M157" s="56" t="str">
        <f>IF(AND(E157&gt;I157*0.97,E157&lt;I157*1.03),"○","×")</f>
        <v>×</v>
      </c>
      <c r="N157" s="56" t="str">
        <f>IF(AND(F157&gt;I157*0.97,F157&lt;I157*1.03),"○","×")</f>
        <v>○</v>
      </c>
      <c r="O157" s="56" t="str">
        <f>IF(AND(G157&gt;I157*0.97,G157&lt;I157*1.03),"○","×")</f>
        <v>×</v>
      </c>
      <c r="P157" s="56" t="str">
        <f>IF(AND(H157&gt;I157*0.97,H157&lt;I157*1.03),"○","×")</f>
        <v>×</v>
      </c>
      <c r="Q157" s="65" t="str">
        <f>IF(COUNTIF(L157:P157,"○")=5,"同程度","―")</f>
        <v>―</v>
      </c>
      <c r="R157" s="55" t="str">
        <f t="shared" si="73"/>
        <v>↑</v>
      </c>
      <c r="S157" s="56" t="str">
        <f t="shared" si="73"/>
        <v>↓</v>
      </c>
      <c r="T157" s="56" t="str">
        <f t="shared" si="73"/>
        <v>↓</v>
      </c>
      <c r="U157" s="56" t="str">
        <f t="shared" si="73"/>
        <v>↑</v>
      </c>
      <c r="V157" s="56" t="str">
        <f>R157&amp;S157&amp;T157&amp;U157</f>
        <v>↑↓↓↑</v>
      </c>
      <c r="W157" s="66" t="str" cm="1">
        <f t="array" ref="W157">INDEX($AL$2:$AL$82,MATCH(V157,$AK$2:$AK$82,0),0)</f>
        <v>年度により増減</v>
      </c>
      <c r="X157" s="67" t="str">
        <f>IF(F157-D157&gt;0,"↑",IF(F157-D157&lt;0,"↓","－"))</f>
        <v>↓</v>
      </c>
      <c r="Y157" s="68" t="str">
        <f>IF(V157="↓↑↓↓",IF(X157="↓","減少傾向","×"),"判定外")</f>
        <v>判定外</v>
      </c>
      <c r="Z157" s="69" t="str">
        <f>IF(V157="↑↓↑↑",IF(X157="↑","増加傾向","×"),"判定外")</f>
        <v>判定外</v>
      </c>
      <c r="AA157" s="70" t="str">
        <f>IF(G157-E157&gt;0,"↑",IF(G157-E157&lt;0,"↓","－"))</f>
        <v>↓</v>
      </c>
      <c r="AB157" s="68" t="str">
        <f>IF(V157="↓↓↑↓",IF(AA157="↓","減少傾向","×"),"判定外")</f>
        <v>判定外</v>
      </c>
      <c r="AC157" s="69" t="str">
        <f>IF(V157="↑↑↓↑",IF(AA157="↑","増加傾向","×"),"判定外")</f>
        <v>判定外</v>
      </c>
      <c r="AD157" s="72" t="s">
        <v>141</v>
      </c>
      <c r="AE157" s="146"/>
    </row>
    <row r="158" spans="2:31" x14ac:dyDescent="0.15">
      <c r="B158" s="143"/>
      <c r="C158" s="61" t="s">
        <v>57</v>
      </c>
      <c r="D158" s="52">
        <f t="shared" si="74"/>
        <v>47</v>
      </c>
      <c r="E158" s="52">
        <f t="shared" si="74"/>
        <v>33</v>
      </c>
      <c r="F158" s="52">
        <f t="shared" si="74"/>
        <v>38</v>
      </c>
      <c r="G158" s="52">
        <f t="shared" si="74"/>
        <v>61</v>
      </c>
      <c r="H158" s="52">
        <f t="shared" si="74"/>
        <v>120</v>
      </c>
      <c r="I158" s="63">
        <f>AVERAGE(D158:H158)</f>
        <v>59.8</v>
      </c>
      <c r="J158" s="64">
        <f>I158*0.97</f>
        <v>58.005999999999993</v>
      </c>
      <c r="K158" s="64">
        <f>I158*1.03</f>
        <v>61.594000000000001</v>
      </c>
      <c r="L158" s="56" t="str">
        <f>IF(AND(D158&gt;I158*0.97,D158&lt;I158*1.03),"○","×")</f>
        <v>×</v>
      </c>
      <c r="M158" s="56" t="str">
        <f>IF(AND(E158&gt;I158*0.97,E158&lt;I158*1.03),"○","×")</f>
        <v>×</v>
      </c>
      <c r="N158" s="56" t="str">
        <f>IF(AND(F158&gt;I158*0.97,F158&lt;I158*1.03),"○","×")</f>
        <v>×</v>
      </c>
      <c r="O158" s="56" t="str">
        <f>IF(AND(G158&gt;I158*0.97,G158&lt;I158*1.03),"○","×")</f>
        <v>○</v>
      </c>
      <c r="P158" s="56" t="str">
        <f>IF(AND(H158&gt;I158*0.97,H158&lt;I158*1.03),"○","×")</f>
        <v>×</v>
      </c>
      <c r="Q158" s="65" t="str">
        <f>IF(COUNTIF(L158:P158,"○")=5,"同程度","―")</f>
        <v>―</v>
      </c>
      <c r="R158" s="55" t="str">
        <f t="shared" si="73"/>
        <v>↓</v>
      </c>
      <c r="S158" s="56" t="str">
        <f t="shared" si="73"/>
        <v>↑</v>
      </c>
      <c r="T158" s="56" t="str">
        <f t="shared" si="73"/>
        <v>↑</v>
      </c>
      <c r="U158" s="56" t="str">
        <f t="shared" si="73"/>
        <v>↑</v>
      </c>
      <c r="V158" s="56" t="str">
        <f>R158&amp;S158&amp;T158&amp;U158</f>
        <v>↓↑↑↑</v>
      </c>
      <c r="W158" s="66" t="str" cm="1">
        <f t="array" ref="W158">INDEX($AL$2:$AL$82,MATCH(V158,$AK$2:$AK$82,0),0)</f>
        <v>増加傾向⤴</v>
      </c>
      <c r="X158" s="67" t="str">
        <f>IF(F158-D158&gt;0,"↑",IF(F158-D158&lt;0,"↓","－"))</f>
        <v>↓</v>
      </c>
      <c r="Y158" s="68" t="str">
        <f>IF(V158="↓↑↓↓",IF(X158="↓","減少傾向","×"),"判定外")</f>
        <v>判定外</v>
      </c>
      <c r="Z158" s="69" t="str">
        <f>IF(V158="↑↓↑↑",IF(X158="↑","増加傾向","×"),"判定外")</f>
        <v>判定外</v>
      </c>
      <c r="AA158" s="70" t="str">
        <f>IF(G158-E158&gt;0,"↑",IF(G158-E158&lt;0,"↓","－"))</f>
        <v>↑</v>
      </c>
      <c r="AB158" s="68" t="str">
        <f>IF(V158="↓↓↑↓",IF(AA158="↓","減少傾向","×"),"判定外")</f>
        <v>判定外</v>
      </c>
      <c r="AC158" s="69" t="str">
        <f>IF(V158="↑↑↓↑",IF(AA158="↑","増加傾向","×"),"判定外")</f>
        <v>判定外</v>
      </c>
      <c r="AD158" s="71"/>
      <c r="AE158" s="146"/>
    </row>
    <row r="159" spans="2:31" ht="14.25" thickBot="1" x14ac:dyDescent="0.2">
      <c r="B159" s="143"/>
      <c r="C159" s="73" t="s">
        <v>74</v>
      </c>
      <c r="D159" s="74">
        <f>SUM(D155:D156)</f>
        <v>491</v>
      </c>
      <c r="E159" s="74">
        <f>SUM(E155:E156)</f>
        <v>480</v>
      </c>
      <c r="F159" s="74">
        <f>SUM(F155:F156)</f>
        <v>429</v>
      </c>
      <c r="G159" s="74">
        <f>SUM(G155:G156)</f>
        <v>377</v>
      </c>
      <c r="H159" s="74">
        <f>SUM(H155:H156)</f>
        <v>488</v>
      </c>
      <c r="I159" s="75">
        <f>AVERAGE(D159:H159)</f>
        <v>453</v>
      </c>
      <c r="J159" s="76">
        <f>I159*0.97</f>
        <v>439.40999999999997</v>
      </c>
      <c r="K159" s="76">
        <f>I159*1.03</f>
        <v>466.59000000000003</v>
      </c>
      <c r="L159" s="41" t="str">
        <f>IF(AND(D159&gt;I159*0.97,D159&lt;I159*1.03),"○","×")</f>
        <v>×</v>
      </c>
      <c r="M159" s="41" t="str">
        <f>IF(AND(E159&gt;I159*0.97,E159&lt;I159*1.03),"○","×")</f>
        <v>×</v>
      </c>
      <c r="N159" s="41" t="str">
        <f>IF(AND(F159&gt;I159*0.97,F159&lt;I159*1.03),"○","×")</f>
        <v>×</v>
      </c>
      <c r="O159" s="41" t="str">
        <f>IF(AND(G159&gt;I159*0.97,G159&lt;I159*1.03),"○","×")</f>
        <v>×</v>
      </c>
      <c r="P159" s="41" t="str">
        <f>IF(AND(H159&gt;I159*0.97,H159&lt;I159*1.03),"○","×")</f>
        <v>×</v>
      </c>
      <c r="Q159" s="77" t="str">
        <f>IF(COUNTIF(L159:P159,"○")=5,"同程度","―")</f>
        <v>―</v>
      </c>
      <c r="R159" s="78" t="str">
        <f t="shared" si="73"/>
        <v>↓</v>
      </c>
      <c r="S159" s="41" t="str">
        <f t="shared" si="73"/>
        <v>↓</v>
      </c>
      <c r="T159" s="41" t="str">
        <f t="shared" si="73"/>
        <v>↓</v>
      </c>
      <c r="U159" s="41" t="str">
        <f t="shared" si="73"/>
        <v>↑</v>
      </c>
      <c r="V159" s="41" t="str">
        <f>R159&amp;S159&amp;T159&amp;U159</f>
        <v>↓↓↓↑</v>
      </c>
      <c r="W159" s="79" t="str" cm="1">
        <f t="array" ref="W159">INDEX($AL$2:$AL$82,MATCH(V159,$AK$2:$AK$82,0),0)</f>
        <v>最新年度のみ増加</v>
      </c>
      <c r="X159" s="80" t="str">
        <f>IF(F159-D159&gt;0,"↑",IF(F159-D159&lt;0,"↓","－"))</f>
        <v>↓</v>
      </c>
      <c r="Y159" s="81" t="str">
        <f>IF(V159="↓↑↓↓",IF(X159="↓","減少傾向","×"),"判定外")</f>
        <v>判定外</v>
      </c>
      <c r="Z159" s="82" t="str">
        <f>IF(V159="↑↓↑↑",IF(X159="↑","増加傾向","×"),"判定外")</f>
        <v>判定外</v>
      </c>
      <c r="AA159" s="83" t="str">
        <f>IF(G159-E159&gt;0,"↑",IF(G159-E159&lt;0,"↓","－"))</f>
        <v>↓</v>
      </c>
      <c r="AB159" s="81" t="str">
        <f>IF(V159="↓↓↑↓",IF(AA159="↓","減少傾向","×"),"判定外")</f>
        <v>判定外</v>
      </c>
      <c r="AC159" s="82" t="str">
        <f>IF(V159="↑↑↓↑",IF(AA159="↑","増加傾向","×"),"判定外")</f>
        <v>判定外</v>
      </c>
      <c r="AD159" s="84" t="s">
        <v>241</v>
      </c>
      <c r="AE159" s="146"/>
    </row>
    <row r="160" spans="2:31" ht="14.25" thickBot="1" x14ac:dyDescent="0.2">
      <c r="B160" s="143"/>
      <c r="C160" s="144"/>
      <c r="D160" s="149"/>
      <c r="E160" s="149"/>
      <c r="F160" s="149"/>
      <c r="G160" s="149"/>
      <c r="H160" s="149"/>
      <c r="I160" s="149"/>
      <c r="J160" s="149"/>
      <c r="K160" s="149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6"/>
    </row>
    <row r="161" spans="2:31" x14ac:dyDescent="0.15">
      <c r="B161" s="143"/>
      <c r="C161" s="144"/>
      <c r="D161" s="149"/>
      <c r="E161" s="149"/>
      <c r="F161" s="149"/>
      <c r="G161" s="149"/>
      <c r="H161" s="149"/>
      <c r="I161" s="289" t="s">
        <v>131</v>
      </c>
      <c r="J161" s="301"/>
      <c r="K161" s="301"/>
      <c r="L161" s="290"/>
      <c r="M161" s="290"/>
      <c r="N161" s="290"/>
      <c r="O161" s="290"/>
      <c r="P161" s="290"/>
      <c r="Q161" s="287" t="s">
        <v>132</v>
      </c>
      <c r="R161" s="289" t="s">
        <v>133</v>
      </c>
      <c r="S161" s="290"/>
      <c r="T161" s="290"/>
      <c r="U161" s="290"/>
      <c r="V161" s="291" t="s">
        <v>134</v>
      </c>
      <c r="W161" s="292"/>
      <c r="X161" s="295" t="s">
        <v>135</v>
      </c>
      <c r="Y161" s="299" t="s">
        <v>136</v>
      </c>
      <c r="Z161" s="300"/>
      <c r="AA161" s="302" t="s">
        <v>137</v>
      </c>
      <c r="AB161" s="299" t="s">
        <v>138</v>
      </c>
      <c r="AC161" s="300"/>
      <c r="AD161" s="297" t="s">
        <v>139</v>
      </c>
      <c r="AE161" s="146"/>
    </row>
    <row r="162" spans="2:31" x14ac:dyDescent="0.15">
      <c r="B162" s="143"/>
      <c r="C162" s="36" t="s">
        <v>27</v>
      </c>
      <c r="D162" s="52" t="str">
        <f>Q1</f>
        <v>R2</v>
      </c>
      <c r="E162" s="52" t="str">
        <f>R1</f>
        <v>R3</v>
      </c>
      <c r="F162" s="52" t="str">
        <f>S1</f>
        <v>R4</v>
      </c>
      <c r="G162" s="52" t="str">
        <f>T1</f>
        <v>R5</v>
      </c>
      <c r="H162" s="52" t="str">
        <f>U1</f>
        <v>R6</v>
      </c>
      <c r="I162" s="53" t="s">
        <v>142</v>
      </c>
      <c r="J162" s="54">
        <v>-0.03</v>
      </c>
      <c r="K162" s="54">
        <v>0.03</v>
      </c>
      <c r="L162" s="52" t="str">
        <f>Q1</f>
        <v>R2</v>
      </c>
      <c r="M162" s="52" t="str">
        <f>R1</f>
        <v>R3</v>
      </c>
      <c r="N162" s="52" t="str">
        <f>S1</f>
        <v>R4</v>
      </c>
      <c r="O162" s="52" t="str">
        <f>T1</f>
        <v>R5</v>
      </c>
      <c r="P162" s="52" t="str">
        <f>U1</f>
        <v>R6</v>
      </c>
      <c r="Q162" s="288"/>
      <c r="R162" s="55" t="s">
        <v>143</v>
      </c>
      <c r="S162" s="56" t="s">
        <v>144</v>
      </c>
      <c r="T162" s="56" t="s">
        <v>145</v>
      </c>
      <c r="U162" s="56" t="s">
        <v>146</v>
      </c>
      <c r="V162" s="293"/>
      <c r="W162" s="294"/>
      <c r="X162" s="296"/>
      <c r="Y162" s="57" t="s">
        <v>147</v>
      </c>
      <c r="Z162" s="58" t="s">
        <v>148</v>
      </c>
      <c r="AA162" s="303"/>
      <c r="AB162" s="59" t="s">
        <v>149</v>
      </c>
      <c r="AC162" s="60" t="s">
        <v>150</v>
      </c>
      <c r="AD162" s="298"/>
      <c r="AE162" s="146"/>
    </row>
    <row r="163" spans="2:31" x14ac:dyDescent="0.15">
      <c r="B163" s="143"/>
      <c r="C163" s="36" t="s">
        <v>100</v>
      </c>
      <c r="D163" s="86">
        <f>ROUND(D166/D167,2)</f>
        <v>1.97</v>
      </c>
      <c r="E163" s="86">
        <f>ROUND(E166/E167,2)</f>
        <v>1.91</v>
      </c>
      <c r="F163" s="86">
        <f>ROUND(F166/F167,2)</f>
        <v>1.76</v>
      </c>
      <c r="G163" s="86">
        <f>ROUND(G166/G167,2)</f>
        <v>1.54</v>
      </c>
      <c r="H163" s="86">
        <f>ROUND(H166/H167,2)</f>
        <v>1.98</v>
      </c>
      <c r="I163" s="87">
        <f>AVERAGE(D163:H163)</f>
        <v>1.8320000000000001</v>
      </c>
      <c r="J163" s="88">
        <f>I163*0.97</f>
        <v>1.77704</v>
      </c>
      <c r="K163" s="88">
        <f>I163*1.03</f>
        <v>1.8869600000000002</v>
      </c>
      <c r="L163" s="56" t="str">
        <f>IF(AND(D163&gt;I163*0.97,D163&lt;I163*1.03),"○","×")</f>
        <v>×</v>
      </c>
      <c r="M163" s="56" t="str">
        <f>IF(AND(E163&gt;I163*0.97,E163&lt;I163*1.03),"○","×")</f>
        <v>×</v>
      </c>
      <c r="N163" s="56" t="str">
        <f>IF(AND(F163&gt;I163*0.97,F163&lt;I163*1.03),"○","×")</f>
        <v>×</v>
      </c>
      <c r="O163" s="56" t="str">
        <f>IF(AND(G163&gt;I163*0.97,G163&lt;I163*1.03),"○","×")</f>
        <v>×</v>
      </c>
      <c r="P163" s="56" t="str">
        <f>IF(AND(H163&gt;I163*0.97,H163&lt;I163*1.03),"○","×")</f>
        <v>×</v>
      </c>
      <c r="Q163" s="65" t="str">
        <f>IF(COUNTIF(L163:P163,"○")=5,"同程度","―")</f>
        <v>―</v>
      </c>
      <c r="R163" s="55" t="str">
        <f t="shared" ref="R163:U165" si="75">IF(E163-D163&gt;0,"↑",IF(E163-D163&lt;0,"↓","－"))</f>
        <v>↓</v>
      </c>
      <c r="S163" s="56" t="str">
        <f t="shared" si="75"/>
        <v>↓</v>
      </c>
      <c r="T163" s="56" t="str">
        <f t="shared" si="75"/>
        <v>↓</v>
      </c>
      <c r="U163" s="56" t="str">
        <f t="shared" si="75"/>
        <v>↑</v>
      </c>
      <c r="V163" s="56" t="str">
        <f>R163&amp;S163&amp;T163&amp;U163</f>
        <v>↓↓↓↑</v>
      </c>
      <c r="W163" s="66" t="str" cm="1">
        <f t="array" ref="W163">INDEX($AL$2:$AL$82,MATCH(V163,$AK$2:$AK$82,0),0)</f>
        <v>最新年度のみ増加</v>
      </c>
      <c r="X163" s="67" t="str">
        <f>IF(F163-D163&gt;0,"↑",IF(F163-D163&lt;0,"↓","－"))</f>
        <v>↓</v>
      </c>
      <c r="Y163" s="68" t="str">
        <f>IF(V163="↓↑↓↓",IF(X163="↓","減少傾向","×"),"判定外")</f>
        <v>判定外</v>
      </c>
      <c r="Z163" s="69" t="str">
        <f>IF(V163="↑↓↑↑",IF(X163="↑","増加傾向","×"),"判定外")</f>
        <v>判定外</v>
      </c>
      <c r="AA163" s="70" t="str">
        <f>IF(G163-E163&gt;0,"↑",IF(G163-E163&lt;0,"↓","－"))</f>
        <v>↓</v>
      </c>
      <c r="AB163" s="68" t="str">
        <f>IF(V163="↓↓↑↓",IF(AA163="↓","減少傾向","×"),"判定外")</f>
        <v>判定外</v>
      </c>
      <c r="AC163" s="69" t="str">
        <f>IF(V163="↑↑↓↑",IF(AA163="↑","増加傾向","×"),"判定外")</f>
        <v>判定外</v>
      </c>
      <c r="AD163" s="72" t="s">
        <v>241</v>
      </c>
      <c r="AE163" s="146"/>
    </row>
    <row r="164" spans="2:31" x14ac:dyDescent="0.15">
      <c r="B164" s="143"/>
      <c r="C164" s="36" t="s">
        <v>58</v>
      </c>
      <c r="D164" s="86">
        <f>ROUND(D168/D170,2)</f>
        <v>2.2999999999999998</v>
      </c>
      <c r="E164" s="86">
        <f t="shared" ref="E164:H164" si="76">ROUND(E168/E170,2)</f>
        <v>2.2799999999999998</v>
      </c>
      <c r="F164" s="86">
        <f t="shared" si="76"/>
        <v>1.93</v>
      </c>
      <c r="G164" s="86">
        <f t="shared" si="76"/>
        <v>1.8</v>
      </c>
      <c r="H164" s="86">
        <f t="shared" si="76"/>
        <v>2.36</v>
      </c>
      <c r="I164" s="87">
        <f>AVERAGE(D164:H164)</f>
        <v>2.1339999999999999</v>
      </c>
      <c r="J164" s="88">
        <f>I164*0.97</f>
        <v>2.0699799999999997</v>
      </c>
      <c r="K164" s="88">
        <f>I164*1.03</f>
        <v>2.1980200000000001</v>
      </c>
      <c r="L164" s="56" t="str">
        <f>IF(AND(D164&gt;I164*0.97,D164&lt;I164*1.03),"○","×")</f>
        <v>×</v>
      </c>
      <c r="M164" s="56" t="str">
        <f>IF(AND(E164&gt;I164*0.97,E164&lt;I164*1.03),"○","×")</f>
        <v>×</v>
      </c>
      <c r="N164" s="56" t="str">
        <f>IF(AND(F164&gt;I164*0.97,F164&lt;I164*1.03),"○","×")</f>
        <v>×</v>
      </c>
      <c r="O164" s="56" t="str">
        <f>IF(AND(G164&gt;I164*0.97,G164&lt;I164*1.03),"○","×")</f>
        <v>×</v>
      </c>
      <c r="P164" s="56" t="str">
        <f>IF(AND(H164&gt;I164*0.97,H164&lt;I164*1.03),"○","×")</f>
        <v>×</v>
      </c>
      <c r="Q164" s="65" t="str">
        <f>IF(COUNTIF(L164:P164,"○")=5,"同程度","―")</f>
        <v>―</v>
      </c>
      <c r="R164" s="55" t="str">
        <f t="shared" si="75"/>
        <v>↓</v>
      </c>
      <c r="S164" s="56" t="str">
        <f t="shared" si="75"/>
        <v>↓</v>
      </c>
      <c r="T164" s="56" t="str">
        <f t="shared" si="75"/>
        <v>↓</v>
      </c>
      <c r="U164" s="56" t="str">
        <f t="shared" si="75"/>
        <v>↑</v>
      </c>
      <c r="V164" s="56" t="str">
        <f>R164&amp;S164&amp;T164&amp;U164</f>
        <v>↓↓↓↑</v>
      </c>
      <c r="W164" s="66" t="str" cm="1">
        <f t="array" ref="W164">INDEX($AL$2:$AL$82,MATCH(V164,$AK$2:$AK$82,0),0)</f>
        <v>最新年度のみ増加</v>
      </c>
      <c r="X164" s="67" t="str">
        <f>IF(F164-D164&gt;0,"↑",IF(F164-D164&lt;0,"↓","－"))</f>
        <v>↓</v>
      </c>
      <c r="Y164" s="68" t="str">
        <f>IF(V164="↓↑↓↓",IF(X164="↓","減少傾向","×"),"判定外")</f>
        <v>判定外</v>
      </c>
      <c r="Z164" s="69" t="str">
        <f>IF(V164="↑↓↑↑",IF(X164="↑","増加傾向","×"),"判定外")</f>
        <v>判定外</v>
      </c>
      <c r="AA164" s="70" t="str">
        <f>IF(G164-E164&gt;0,"↑",IF(G164-E164&lt;0,"↓","－"))</f>
        <v>↓</v>
      </c>
      <c r="AB164" s="68" t="str">
        <f>IF(V164="↓↓↑↓",IF(AA164="↓","減少傾向","×"),"判定外")</f>
        <v>判定外</v>
      </c>
      <c r="AC164" s="69" t="str">
        <f>IF(V164="↑↑↓↑",IF(AA164="↑","増加傾向","×"),"判定外")</f>
        <v>判定外</v>
      </c>
      <c r="AD164" s="72" t="s">
        <v>241</v>
      </c>
      <c r="AE164" s="146"/>
    </row>
    <row r="165" spans="2:31" x14ac:dyDescent="0.15">
      <c r="B165" s="143"/>
      <c r="C165" s="36" t="s">
        <v>59</v>
      </c>
      <c r="D165" s="86">
        <f t="shared" ref="D165:H165" si="77">ROUND(D169/D171,2)</f>
        <v>0.98</v>
      </c>
      <c r="E165" s="86">
        <f t="shared" si="77"/>
        <v>0.89</v>
      </c>
      <c r="F165" s="86">
        <f t="shared" si="77"/>
        <v>1.26</v>
      </c>
      <c r="G165" s="86">
        <f t="shared" si="77"/>
        <v>0.8</v>
      </c>
      <c r="H165" s="86">
        <f t="shared" si="77"/>
        <v>0.92</v>
      </c>
      <c r="I165" s="87">
        <f>AVERAGE(D165:H165)</f>
        <v>0.97</v>
      </c>
      <c r="J165" s="88">
        <f>I165*0.97</f>
        <v>0.94089999999999996</v>
      </c>
      <c r="K165" s="88">
        <f>I165*1.03</f>
        <v>0.99909999999999999</v>
      </c>
      <c r="L165" s="56" t="str">
        <f>IF(AND(D165&gt;I165*0.97,D165&lt;I165*1.03),"○","×")</f>
        <v>○</v>
      </c>
      <c r="M165" s="56" t="str">
        <f>IF(AND(E165&gt;I165*0.97,E165&lt;I165*1.03),"○","×")</f>
        <v>×</v>
      </c>
      <c r="N165" s="56" t="str">
        <f>IF(AND(F165&gt;I165*0.97,F165&lt;I165*1.03),"○","×")</f>
        <v>×</v>
      </c>
      <c r="O165" s="56" t="str">
        <f>IF(AND(G165&gt;I165*0.97,G165&lt;I165*1.03),"○","×")</f>
        <v>×</v>
      </c>
      <c r="P165" s="56" t="str">
        <f>IF(AND(H165&gt;I165*0.97,H165&lt;I165*1.03),"○","×")</f>
        <v>×</v>
      </c>
      <c r="Q165" s="65" t="str">
        <f>IF(COUNTIF(L165:P165,"○")=5,"同程度","―")</f>
        <v>―</v>
      </c>
      <c r="R165" s="55" t="str">
        <f t="shared" si="75"/>
        <v>↓</v>
      </c>
      <c r="S165" s="56" t="str">
        <f t="shared" si="75"/>
        <v>↑</v>
      </c>
      <c r="T165" s="56" t="str">
        <f t="shared" si="75"/>
        <v>↓</v>
      </c>
      <c r="U165" s="56" t="str">
        <f t="shared" si="75"/>
        <v>↑</v>
      </c>
      <c r="V165" s="56" t="str">
        <f>R165&amp;S165&amp;T165&amp;U165</f>
        <v>↓↑↓↑</v>
      </c>
      <c r="W165" s="66" t="str" cm="1">
        <f t="array" ref="W165">INDEX($AL$2:$AL$82,MATCH(V165,$AK$2:$AK$82,0),0)</f>
        <v>隔年で増減</v>
      </c>
      <c r="X165" s="67" t="str">
        <f>IF(F165-D165&gt;0,"↑",IF(F165-D165&lt;0,"↓","－"))</f>
        <v>↑</v>
      </c>
      <c r="Y165" s="68" t="str">
        <f>IF(V165="↓↑↓↓",IF(X165="↓","減少傾向","×"),"判定外")</f>
        <v>判定外</v>
      </c>
      <c r="Z165" s="69" t="str">
        <f>IF(V165="↑↓↑↑",IF(X165="↑","増加傾向","×"),"判定外")</f>
        <v>判定外</v>
      </c>
      <c r="AA165" s="70" t="str">
        <f>IF(G165-E165&gt;0,"↑",IF(G165-E165&lt;0,"↓","－"))</f>
        <v>↓</v>
      </c>
      <c r="AB165" s="68" t="str">
        <f>IF(V165="↓↓↑↓",IF(AA165="↓","減少傾向","×"),"判定外")</f>
        <v>判定外</v>
      </c>
      <c r="AC165" s="69" t="str">
        <f>IF(V165="↑↑↓↑",IF(AA165="↑","増加傾向","×"),"判定外")</f>
        <v>判定外</v>
      </c>
      <c r="AD165" s="72" t="s">
        <v>83</v>
      </c>
      <c r="AE165" s="146"/>
    </row>
    <row r="166" spans="2:31" x14ac:dyDescent="0.15">
      <c r="B166" s="143"/>
      <c r="C166" s="73" t="s">
        <v>60</v>
      </c>
      <c r="D166" s="74">
        <f>SUM(D168:D169)</f>
        <v>491</v>
      </c>
      <c r="E166" s="74">
        <f>SUM(E168:E169)</f>
        <v>480</v>
      </c>
      <c r="F166" s="74">
        <f>SUM(F168:F169)</f>
        <v>429</v>
      </c>
      <c r="G166" s="74">
        <f>SUM(G168:G169)</f>
        <v>377</v>
      </c>
      <c r="H166" s="74">
        <f>SUM(H168:H169)</f>
        <v>488</v>
      </c>
      <c r="I166" s="89"/>
      <c r="J166" s="90"/>
      <c r="K166" s="90"/>
      <c r="L166" s="91"/>
      <c r="M166" s="91"/>
      <c r="N166" s="91"/>
      <c r="O166" s="91"/>
      <c r="P166" s="91"/>
      <c r="Q166" s="92"/>
      <c r="R166" s="93"/>
      <c r="S166" s="91"/>
      <c r="T166" s="91"/>
      <c r="U166" s="91"/>
      <c r="V166" s="91"/>
      <c r="W166" s="94"/>
      <c r="X166" s="95"/>
      <c r="Y166" s="96"/>
      <c r="Z166" s="97"/>
      <c r="AA166" s="98"/>
      <c r="AB166" s="96"/>
      <c r="AC166" s="97"/>
      <c r="AD166" s="71"/>
      <c r="AE166" s="146"/>
    </row>
    <row r="167" spans="2:31" x14ac:dyDescent="0.15">
      <c r="B167" s="143"/>
      <c r="C167" s="73" t="s">
        <v>99</v>
      </c>
      <c r="D167" s="74">
        <f>SUM(D170:D171)</f>
        <v>249</v>
      </c>
      <c r="E167" s="74">
        <f>SUM(E170:E171)</f>
        <v>251</v>
      </c>
      <c r="F167" s="74">
        <f>SUM(F170:F171)</f>
        <v>244</v>
      </c>
      <c r="G167" s="74">
        <f>SUM(G170:G171)</f>
        <v>245</v>
      </c>
      <c r="H167" s="74">
        <f>SUM(H170:H171)</f>
        <v>246</v>
      </c>
      <c r="I167" s="63">
        <f>AVERAGE(D167:H167)</f>
        <v>247</v>
      </c>
      <c r="J167" s="64">
        <f>I167*0.97</f>
        <v>239.59</v>
      </c>
      <c r="K167" s="64">
        <f>I167*1.03</f>
        <v>254.41</v>
      </c>
      <c r="L167" s="56" t="str">
        <f>IF(AND(D167&gt;I167*0.97,D167&lt;I167*1.03),"○","×")</f>
        <v>○</v>
      </c>
      <c r="M167" s="56" t="str">
        <f>IF(AND(E167&gt;I167*0.97,E167&lt;I167*1.03),"○","×")</f>
        <v>○</v>
      </c>
      <c r="N167" s="56" t="str">
        <f>IF(AND(F167&gt;I167*0.97,F167&lt;I167*1.03),"○","×")</f>
        <v>○</v>
      </c>
      <c r="O167" s="56" t="str">
        <f>IF(AND(G167&gt;I167*0.97,G167&lt;I167*1.03),"○","×")</f>
        <v>○</v>
      </c>
      <c r="P167" s="56" t="str">
        <f>IF(AND(H167&gt;I167*0.97,H167&lt;I167*1.03),"○","×")</f>
        <v>○</v>
      </c>
      <c r="Q167" s="65" t="str">
        <f>IF(COUNTIF(L167:P167,"○")=5,"同程度","―")</f>
        <v>同程度</v>
      </c>
      <c r="R167" s="55" t="str">
        <f>IF(E167-D167&gt;0,"↑",IF(E167-D167&lt;0,"↓","－"))</f>
        <v>↑</v>
      </c>
      <c r="S167" s="56" t="str">
        <f>IF(F167-E167&gt;0,"↑",IF(F167-E167&lt;0,"↓","－"))</f>
        <v>↓</v>
      </c>
      <c r="T167" s="56" t="str">
        <f>IF(G167-F167&gt;0,"↑",IF(G167-F167&lt;0,"↓","－"))</f>
        <v>↑</v>
      </c>
      <c r="U167" s="56" t="str">
        <f>IF(H167-G167&gt;0,"↑",IF(H167-G167&lt;0,"↓","－"))</f>
        <v>↑</v>
      </c>
      <c r="V167" s="56" t="str">
        <f>R167&amp;S167&amp;T167&amp;U167</f>
        <v>↑↓↑↑</v>
      </c>
      <c r="W167" s="66" t="str" cm="1">
        <f t="array" ref="W167">INDEX($AL$2:$AL$82,MATCH(V167,$AK$2:$AK$82,0),0)</f>
        <v>年度により増減</v>
      </c>
      <c r="X167" s="67" t="str">
        <f>IF(F167-D167&gt;0,"↑",IF(F167-D167&lt;0,"↓","－"))</f>
        <v>↓</v>
      </c>
      <c r="Y167" s="68" t="str">
        <f>IF(V167="↓↑↓↓",IF(X167="↓","減少傾向","×"),"判定外")</f>
        <v>判定外</v>
      </c>
      <c r="Z167" s="69" t="str">
        <f>IF(V167="↑↓↑↑",IF(X167="↑","増加傾向","×"),"判定外")</f>
        <v>×</v>
      </c>
      <c r="AA167" s="70" t="str">
        <f>IF(G167-E167&gt;0,"↑",IF(G167-E167&lt;0,"↓","－"))</f>
        <v>↓</v>
      </c>
      <c r="AB167" s="68" t="str">
        <f>IF(V167="↓↓↑↓",IF(AA167="↓","減少傾向","×"),"判定外")</f>
        <v>判定外</v>
      </c>
      <c r="AC167" s="69" t="str">
        <f>IF(V167="↑↑↓↑",IF(AA167="↑","増加傾向","×"),"判定外")</f>
        <v>判定外</v>
      </c>
      <c r="AD167" s="71"/>
      <c r="AE167" s="146"/>
    </row>
    <row r="168" spans="2:31" x14ac:dyDescent="0.15">
      <c r="B168" s="143"/>
      <c r="C168" s="36" t="s">
        <v>72</v>
      </c>
      <c r="D168" s="116">
        <f>D155</f>
        <v>430</v>
      </c>
      <c r="E168" s="116">
        <f t="shared" ref="E168:H168" si="78">E155</f>
        <v>421</v>
      </c>
      <c r="F168" s="116">
        <f t="shared" si="78"/>
        <v>351</v>
      </c>
      <c r="G168" s="116">
        <f t="shared" si="78"/>
        <v>326</v>
      </c>
      <c r="H168" s="116">
        <f t="shared" si="78"/>
        <v>429</v>
      </c>
      <c r="I168" s="89"/>
      <c r="J168" s="90"/>
      <c r="K168" s="90"/>
      <c r="L168" s="91"/>
      <c r="M168" s="91"/>
      <c r="N168" s="91"/>
      <c r="O168" s="91"/>
      <c r="P168" s="91"/>
      <c r="Q168" s="92"/>
      <c r="R168" s="93"/>
      <c r="S168" s="91"/>
      <c r="T168" s="91"/>
      <c r="U168" s="91"/>
      <c r="V168" s="91"/>
      <c r="W168" s="94"/>
      <c r="X168" s="95"/>
      <c r="Y168" s="96"/>
      <c r="Z168" s="97"/>
      <c r="AA168" s="98"/>
      <c r="AB168" s="96"/>
      <c r="AC168" s="97"/>
      <c r="AD168" s="71"/>
      <c r="AE168" s="146"/>
    </row>
    <row r="169" spans="2:31" x14ac:dyDescent="0.15">
      <c r="B169" s="143"/>
      <c r="C169" s="36" t="s">
        <v>73</v>
      </c>
      <c r="D169" s="116">
        <f>D156</f>
        <v>61</v>
      </c>
      <c r="E169" s="116">
        <f t="shared" ref="E169:H169" si="79">E156</f>
        <v>59</v>
      </c>
      <c r="F169" s="116">
        <f t="shared" si="79"/>
        <v>78</v>
      </c>
      <c r="G169" s="116">
        <f t="shared" si="79"/>
        <v>51</v>
      </c>
      <c r="H169" s="116">
        <f t="shared" si="79"/>
        <v>59</v>
      </c>
      <c r="I169" s="89"/>
      <c r="J169" s="90"/>
      <c r="K169" s="90"/>
      <c r="L169" s="91"/>
      <c r="M169" s="91"/>
      <c r="N169" s="91"/>
      <c r="O169" s="91"/>
      <c r="P169" s="91"/>
      <c r="Q169" s="92"/>
      <c r="R169" s="93"/>
      <c r="S169" s="91"/>
      <c r="T169" s="91"/>
      <c r="U169" s="91"/>
      <c r="V169" s="91"/>
      <c r="W169" s="94"/>
      <c r="X169" s="95"/>
      <c r="Y169" s="96"/>
      <c r="Z169" s="97"/>
      <c r="AA169" s="98"/>
      <c r="AB169" s="96"/>
      <c r="AC169" s="97"/>
      <c r="AD169" s="71"/>
      <c r="AE169" s="146"/>
    </row>
    <row r="170" spans="2:31" x14ac:dyDescent="0.15">
      <c r="B170" s="143"/>
      <c r="C170" s="61" t="s">
        <v>70</v>
      </c>
      <c r="D170" s="52">
        <f>SUM(D190,D210,D230,D250,D270)</f>
        <v>187</v>
      </c>
      <c r="E170" s="52">
        <f t="shared" ref="E170:H170" si="80">SUM(E190,E210,E230,E250,E270)</f>
        <v>185</v>
      </c>
      <c r="F170" s="52">
        <f t="shared" si="80"/>
        <v>182</v>
      </c>
      <c r="G170" s="52">
        <f t="shared" si="80"/>
        <v>181</v>
      </c>
      <c r="H170" s="52">
        <f t="shared" si="80"/>
        <v>182</v>
      </c>
      <c r="I170" s="63">
        <f>AVERAGE(D170:H170)</f>
        <v>183.4</v>
      </c>
      <c r="J170" s="64">
        <f>I170*0.97</f>
        <v>177.898</v>
      </c>
      <c r="K170" s="64">
        <f>I170*1.03</f>
        <v>188.90200000000002</v>
      </c>
      <c r="L170" s="56" t="str">
        <f>IF(AND(D170&gt;I170*0.97,D170&lt;I170*1.03),"○","×")</f>
        <v>○</v>
      </c>
      <c r="M170" s="56" t="str">
        <f>IF(AND(E170&gt;I170*0.97,E170&lt;I170*1.03),"○","×")</f>
        <v>○</v>
      </c>
      <c r="N170" s="56" t="str">
        <f>IF(AND(F170&gt;I170*0.97,F170&lt;I170*1.03),"○","×")</f>
        <v>○</v>
      </c>
      <c r="O170" s="56" t="str">
        <f>IF(AND(G170&gt;I170*0.97,G170&lt;I170*1.03),"○","×")</f>
        <v>○</v>
      </c>
      <c r="P170" s="56" t="str">
        <f>IF(AND(H170&gt;I170*0.97,H170&lt;I170*1.03),"○","×")</f>
        <v>○</v>
      </c>
      <c r="Q170" s="65" t="str">
        <f>IF(COUNTIF(L170:P170,"○")=5,"同程度","―")</f>
        <v>同程度</v>
      </c>
      <c r="R170" s="55" t="str">
        <f t="shared" ref="R170:U171" si="81">IF(E170-D170&gt;0,"↑",IF(E170-D170&lt;0,"↓","－"))</f>
        <v>↓</v>
      </c>
      <c r="S170" s="56" t="str">
        <f t="shared" si="81"/>
        <v>↓</v>
      </c>
      <c r="T170" s="56" t="str">
        <f t="shared" si="81"/>
        <v>↓</v>
      </c>
      <c r="U170" s="56" t="str">
        <f t="shared" si="81"/>
        <v>↑</v>
      </c>
      <c r="V170" s="56" t="str">
        <f>R170&amp;S170&amp;T170&amp;U170</f>
        <v>↓↓↓↑</v>
      </c>
      <c r="W170" s="66" t="str" cm="1">
        <f t="array" ref="W170">INDEX($AL$2:$AL$82,MATCH(V170,$AK$2:$AK$82,0),0)</f>
        <v>最新年度のみ増加</v>
      </c>
      <c r="X170" s="67" t="str">
        <f>IF(F170-D170&gt;0,"↑",IF(F170-D170&lt;0,"↓","－"))</f>
        <v>↓</v>
      </c>
      <c r="Y170" s="68" t="str">
        <f>IF(V170="↓↑↓↓",IF(X170="↓","減少傾向","×"),"判定外")</f>
        <v>判定外</v>
      </c>
      <c r="Z170" s="69" t="str">
        <f>IF(V170="↑↓↑↑",IF(X170="↑","増加傾向","×"),"判定外")</f>
        <v>判定外</v>
      </c>
      <c r="AA170" s="70" t="str">
        <f>IF(G170-E170&gt;0,"↑",IF(G170-E170&lt;0,"↓","－"))</f>
        <v>↓</v>
      </c>
      <c r="AB170" s="68" t="str">
        <f>IF(V170="↓↓↑↓",IF(AA170="↓","減少傾向","×"),"判定外")</f>
        <v>判定外</v>
      </c>
      <c r="AC170" s="69" t="str">
        <f>IF(V170="↑↑↓↑",IF(AA170="↑","増加傾向","×"),"判定外")</f>
        <v>判定外</v>
      </c>
      <c r="AD170" s="71"/>
      <c r="AE170" s="146"/>
    </row>
    <row r="171" spans="2:31" ht="14.25" thickBot="1" x14ac:dyDescent="0.2">
      <c r="B171" s="143"/>
      <c r="C171" s="61" t="s">
        <v>71</v>
      </c>
      <c r="D171" s="52">
        <f t="shared" ref="D171:H171" si="82">SUM(D191,D211,D231,D251,D271)</f>
        <v>62</v>
      </c>
      <c r="E171" s="52">
        <f t="shared" si="82"/>
        <v>66</v>
      </c>
      <c r="F171" s="52">
        <f t="shared" si="82"/>
        <v>62</v>
      </c>
      <c r="G171" s="52">
        <f t="shared" si="82"/>
        <v>64</v>
      </c>
      <c r="H171" s="52">
        <f t="shared" si="82"/>
        <v>64</v>
      </c>
      <c r="I171" s="75">
        <f>AVERAGE(D171:H171)</f>
        <v>63.6</v>
      </c>
      <c r="J171" s="76">
        <f>I171*0.97</f>
        <v>61.692</v>
      </c>
      <c r="K171" s="76">
        <f>I171*1.03</f>
        <v>65.50800000000001</v>
      </c>
      <c r="L171" s="41" t="str">
        <f>IF(AND(D171&gt;I171*0.97,D171&lt;I171*1.03),"○","×")</f>
        <v>○</v>
      </c>
      <c r="M171" s="41" t="str">
        <f>IF(AND(E171&gt;I171*0.97,E171&lt;I171*1.03),"○","×")</f>
        <v>×</v>
      </c>
      <c r="N171" s="41" t="str">
        <f>IF(AND(F171&gt;I171*0.97,F171&lt;I171*1.03),"○","×")</f>
        <v>○</v>
      </c>
      <c r="O171" s="41" t="str">
        <f>IF(AND(G171&gt;I171*0.97,G171&lt;I171*1.03),"○","×")</f>
        <v>○</v>
      </c>
      <c r="P171" s="41" t="str">
        <f>IF(AND(H171&gt;I171*0.97,H171&lt;I171*1.03),"○","×")</f>
        <v>○</v>
      </c>
      <c r="Q171" s="77" t="str">
        <f>IF(COUNTIF(L171:P171,"○")=5,"同程度","―")</f>
        <v>―</v>
      </c>
      <c r="R171" s="78" t="str">
        <f t="shared" si="81"/>
        <v>↑</v>
      </c>
      <c r="S171" s="41" t="str">
        <f t="shared" si="81"/>
        <v>↓</v>
      </c>
      <c r="T171" s="41" t="str">
        <f t="shared" si="81"/>
        <v>↑</v>
      </c>
      <c r="U171" s="41" t="str">
        <f t="shared" si="81"/>
        <v>－</v>
      </c>
      <c r="V171" s="41" t="str">
        <f>R171&amp;S171&amp;T171&amp;U171</f>
        <v>↑↓↑－</v>
      </c>
      <c r="W171" s="79" t="str" cm="1">
        <f t="array" ref="W171">INDEX($AL$2:$AL$82,MATCH(V171,$AK$2:$AK$82,0),0)</f>
        <v>年度により増減</v>
      </c>
      <c r="X171" s="80" t="str">
        <f>IF(F171-D171&gt;0,"↑",IF(F171-D171&lt;0,"↓","－"))</f>
        <v>－</v>
      </c>
      <c r="Y171" s="81" t="str">
        <f>IF(V171="↓↑↓↓",IF(X171="↓","減少傾向","×"),"判定外")</f>
        <v>判定外</v>
      </c>
      <c r="Z171" s="82" t="str">
        <f>IF(V171="↑↓↑↑",IF(X171="↑","増加傾向","×"),"判定外")</f>
        <v>判定外</v>
      </c>
      <c r="AA171" s="83" t="str">
        <f>IF(G171-E171&gt;0,"↑",IF(G171-E171&lt;0,"↓","－"))</f>
        <v>↓</v>
      </c>
      <c r="AB171" s="81" t="str">
        <f>IF(V171="↓↓↑↓",IF(AA171="↓","減少傾向","×"),"判定外")</f>
        <v>判定外</v>
      </c>
      <c r="AC171" s="82" t="str">
        <f>IF(V171="↑↑↓↑",IF(AA171="↑","増加傾向","×"),"判定外")</f>
        <v>判定外</v>
      </c>
      <c r="AD171" s="100"/>
      <c r="AE171" s="146"/>
    </row>
    <row r="172" spans="2:31" ht="14.25" thickBot="1" x14ac:dyDescent="0.2">
      <c r="B172" s="143"/>
      <c r="C172" s="144"/>
      <c r="D172" s="149"/>
      <c r="E172" s="149"/>
      <c r="F172" s="149"/>
      <c r="G172" s="149"/>
      <c r="H172" s="149"/>
      <c r="I172" s="149"/>
      <c r="J172" s="149"/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6"/>
    </row>
    <row r="173" spans="2:31" x14ac:dyDescent="0.15">
      <c r="B173" s="143" t="s">
        <v>39</v>
      </c>
      <c r="C173" s="144"/>
      <c r="D173" s="150"/>
      <c r="E173" s="150"/>
      <c r="F173" s="150"/>
      <c r="G173" s="150"/>
      <c r="H173" s="150"/>
      <c r="I173" s="289" t="s">
        <v>131</v>
      </c>
      <c r="J173" s="301"/>
      <c r="K173" s="301"/>
      <c r="L173" s="290"/>
      <c r="M173" s="290"/>
      <c r="N173" s="290"/>
      <c r="O173" s="290"/>
      <c r="P173" s="290"/>
      <c r="Q173" s="287" t="s">
        <v>132</v>
      </c>
      <c r="R173" s="289" t="s">
        <v>133</v>
      </c>
      <c r="S173" s="290"/>
      <c r="T173" s="290"/>
      <c r="U173" s="290"/>
      <c r="V173" s="291" t="s">
        <v>134</v>
      </c>
      <c r="W173" s="292"/>
      <c r="X173" s="295" t="s">
        <v>135</v>
      </c>
      <c r="Y173" s="299" t="s">
        <v>136</v>
      </c>
      <c r="Z173" s="300"/>
      <c r="AA173" s="302" t="s">
        <v>137</v>
      </c>
      <c r="AB173" s="299" t="s">
        <v>138</v>
      </c>
      <c r="AC173" s="300"/>
      <c r="AD173" s="297" t="s">
        <v>139</v>
      </c>
      <c r="AE173" s="146"/>
    </row>
    <row r="174" spans="2:31" x14ac:dyDescent="0.15">
      <c r="B174" s="143"/>
      <c r="C174" s="36" t="s">
        <v>24</v>
      </c>
      <c r="D174" s="52" t="str">
        <f>Q1</f>
        <v>R2</v>
      </c>
      <c r="E174" s="52" t="str">
        <f>R1</f>
        <v>R3</v>
      </c>
      <c r="F174" s="52" t="str">
        <f>S1</f>
        <v>R4</v>
      </c>
      <c r="G174" s="52" t="str">
        <f>T1</f>
        <v>R5</v>
      </c>
      <c r="H174" s="52" t="str">
        <f>U1</f>
        <v>R6</v>
      </c>
      <c r="I174" s="53" t="s">
        <v>142</v>
      </c>
      <c r="J174" s="54">
        <v>-0.03</v>
      </c>
      <c r="K174" s="54">
        <v>0.03</v>
      </c>
      <c r="L174" s="52" t="str">
        <f>Q1</f>
        <v>R2</v>
      </c>
      <c r="M174" s="52" t="str">
        <f>R1</f>
        <v>R3</v>
      </c>
      <c r="N174" s="52" t="str">
        <f>S1</f>
        <v>R4</v>
      </c>
      <c r="O174" s="52" t="str">
        <f>T1</f>
        <v>R5</v>
      </c>
      <c r="P174" s="52" t="str">
        <f>U1</f>
        <v>R6</v>
      </c>
      <c r="Q174" s="288"/>
      <c r="R174" s="55" t="s">
        <v>143</v>
      </c>
      <c r="S174" s="56" t="s">
        <v>144</v>
      </c>
      <c r="T174" s="56" t="s">
        <v>145</v>
      </c>
      <c r="U174" s="56" t="s">
        <v>146</v>
      </c>
      <c r="V174" s="293"/>
      <c r="W174" s="294"/>
      <c r="X174" s="296"/>
      <c r="Y174" s="57" t="s">
        <v>147</v>
      </c>
      <c r="Z174" s="58" t="s">
        <v>148</v>
      </c>
      <c r="AA174" s="303"/>
      <c r="AB174" s="59" t="s">
        <v>149</v>
      </c>
      <c r="AC174" s="60" t="s">
        <v>150</v>
      </c>
      <c r="AD174" s="298"/>
      <c r="AE174" s="146"/>
    </row>
    <row r="175" spans="2:31" x14ac:dyDescent="0.15">
      <c r="B175" s="143"/>
      <c r="C175" s="61" t="s">
        <v>55</v>
      </c>
      <c r="D175" s="37">
        <f>SUMIF('20.経年データ【高知大】'!K:K,D174,'20.経年データ【高知大】'!AH:AH)</f>
        <v>67</v>
      </c>
      <c r="E175" s="37">
        <f>SUMIF('20.経年データ【高知大】'!K:K,E174,'20.経年データ【高知大】'!AH:AH)</f>
        <v>53</v>
      </c>
      <c r="F175" s="37">
        <f>SUMIF('20.経年データ【高知大】'!K:K,F174,'20.経年データ【高知大】'!AH:AH)</f>
        <v>49</v>
      </c>
      <c r="G175" s="37">
        <f>SUMIF('20.経年データ【高知大】'!K:K,G174,'20.経年データ【高知大】'!AH:AH)</f>
        <v>41</v>
      </c>
      <c r="H175" s="37">
        <f>SUMIF('20.経年データ【高知大】'!K:K,H174,'20.経年データ【高知大】'!AH:AH)</f>
        <v>61</v>
      </c>
      <c r="I175" s="63">
        <f>AVERAGE(D175:H175)</f>
        <v>54.2</v>
      </c>
      <c r="J175" s="64">
        <f>I175*0.97</f>
        <v>52.573999999999998</v>
      </c>
      <c r="K175" s="64">
        <f>I175*1.03</f>
        <v>55.826000000000008</v>
      </c>
      <c r="L175" s="56" t="str">
        <f>IF(AND(D175&gt;I175*0.97,D175&lt;I175*1.03),"○","×")</f>
        <v>×</v>
      </c>
      <c r="M175" s="56" t="str">
        <f>IF(AND(E175&gt;I175*0.97,E175&lt;I175*1.03),"○","×")</f>
        <v>○</v>
      </c>
      <c r="N175" s="56" t="str">
        <f>IF(AND(F175&gt;I175*0.97,F175&lt;I175*1.03),"○","×")</f>
        <v>×</v>
      </c>
      <c r="O175" s="56" t="str">
        <f>IF(AND(G175&gt;I175*0.97,G175&lt;I175*1.03),"○","×")</f>
        <v>×</v>
      </c>
      <c r="P175" s="56" t="str">
        <f>IF(AND(H175&gt;I175*0.97,H175&lt;I175*1.03),"○","×")</f>
        <v>×</v>
      </c>
      <c r="Q175" s="65" t="str">
        <f>IF(COUNTIF(L175:P175,"○")=5,"同程度","―")</f>
        <v>―</v>
      </c>
      <c r="R175" s="55" t="str">
        <f t="shared" ref="R175:U179" si="83">IF(E175-D175&gt;0,"↑",IF(E175-D175&lt;0,"↓","－"))</f>
        <v>↓</v>
      </c>
      <c r="S175" s="56" t="str">
        <f t="shared" si="83"/>
        <v>↓</v>
      </c>
      <c r="T175" s="56" t="str">
        <f t="shared" si="83"/>
        <v>↓</v>
      </c>
      <c r="U175" s="56" t="str">
        <f t="shared" si="83"/>
        <v>↑</v>
      </c>
      <c r="V175" s="56" t="str">
        <f>R175&amp;S175&amp;T175&amp;U175</f>
        <v>↓↓↓↑</v>
      </c>
      <c r="W175" s="66" t="str" cm="1">
        <f t="array" ref="W175">INDEX($AL$2:$AL$82,MATCH(V175,$AK$2:$AK$82,0),0)</f>
        <v>最新年度のみ増加</v>
      </c>
      <c r="X175" s="67" t="str">
        <f>IF(F175-D175&gt;0,"↑",IF(F175-D175&lt;0,"↓","－"))</f>
        <v>↓</v>
      </c>
      <c r="Y175" s="68" t="str">
        <f>IF(V175="↓↑↓↓",IF(X175="↓","減少傾向","×"),"判定外")</f>
        <v>判定外</v>
      </c>
      <c r="Z175" s="69" t="str">
        <f>IF(V175="↑↓↑↑",IF(X175="↑","増加傾向","×"),"判定外")</f>
        <v>判定外</v>
      </c>
      <c r="AA175" s="70" t="str">
        <f>IF(G175-E175&gt;0,"↑",IF(G175-E175&lt;0,"↓","－"))</f>
        <v>↓</v>
      </c>
      <c r="AB175" s="68" t="str">
        <f>IF(V175="↓↓↑↓",IF(AA175="↓","減少傾向","×"),"判定外")</f>
        <v>判定外</v>
      </c>
      <c r="AC175" s="69" t="str">
        <f>IF(V175="↑↑↓↑",IF(AA175="↑","増加傾向","×"),"判定外")</f>
        <v>判定外</v>
      </c>
      <c r="AD175" s="71"/>
      <c r="AE175" s="146"/>
    </row>
    <row r="176" spans="2:31" x14ac:dyDescent="0.15">
      <c r="B176" s="143"/>
      <c r="C176" s="61" t="s">
        <v>56</v>
      </c>
      <c r="D176" s="37">
        <f>SUMIF('20.経年データ【高知大】'!K:K,D174,'20.経年データ【高知大】'!AI:AI)</f>
        <v>4</v>
      </c>
      <c r="E176" s="37">
        <f>SUMIF('20.経年データ【高知大】'!K:K,E174,'20.経年データ【高知大】'!AI:AI)</f>
        <v>5</v>
      </c>
      <c r="F176" s="37">
        <f>SUMIF('20.経年データ【高知大】'!K:K,F174,'20.経年データ【高知大】'!AI:AI)</f>
        <v>9</v>
      </c>
      <c r="G176" s="37">
        <f>SUMIF('20.経年データ【高知大】'!K:K,G174,'20.経年データ【高知大】'!AI:AI)</f>
        <v>5</v>
      </c>
      <c r="H176" s="37">
        <f>SUMIF('20.経年データ【高知大】'!K:K,H174,'20.経年データ【高知大】'!AI:AI)</f>
        <v>3</v>
      </c>
      <c r="I176" s="63">
        <f>AVERAGE(D176:H176)</f>
        <v>5.2</v>
      </c>
      <c r="J176" s="64">
        <f>I176*0.97</f>
        <v>5.0439999999999996</v>
      </c>
      <c r="K176" s="64">
        <f>I176*1.03</f>
        <v>5.3560000000000008</v>
      </c>
      <c r="L176" s="56" t="str">
        <f>IF(AND(D176&gt;I176*0.97,D176&lt;I176*1.03),"○","×")</f>
        <v>×</v>
      </c>
      <c r="M176" s="56" t="str">
        <f>IF(AND(E176&gt;I176*0.97,E176&lt;I176*1.03),"○","×")</f>
        <v>×</v>
      </c>
      <c r="N176" s="56" t="str">
        <f>IF(AND(F176&gt;I176*0.97,F176&lt;I176*1.03),"○","×")</f>
        <v>×</v>
      </c>
      <c r="O176" s="56" t="str">
        <f>IF(AND(G176&gt;I176*0.97,G176&lt;I176*1.03),"○","×")</f>
        <v>×</v>
      </c>
      <c r="P176" s="56" t="str">
        <f>IF(AND(H176&gt;I176*0.97,H176&lt;I176*1.03),"○","×")</f>
        <v>×</v>
      </c>
      <c r="Q176" s="65" t="str">
        <f>IF(COUNTIF(L176:P176,"○")=5,"同程度","―")</f>
        <v>―</v>
      </c>
      <c r="R176" s="55" t="str">
        <f t="shared" si="83"/>
        <v>↑</v>
      </c>
      <c r="S176" s="56" t="str">
        <f t="shared" si="83"/>
        <v>↑</v>
      </c>
      <c r="T176" s="56" t="str">
        <f t="shared" si="83"/>
        <v>↓</v>
      </c>
      <c r="U176" s="56" t="str">
        <f t="shared" si="83"/>
        <v>↓</v>
      </c>
      <c r="V176" s="56" t="str">
        <f>R176&amp;S176&amp;T176&amp;U176</f>
        <v>↑↑↓↓</v>
      </c>
      <c r="W176" s="66" t="str" cm="1">
        <f t="array" ref="W176">INDEX($AL$2:$AL$82,MATCH(V176,$AK$2:$AK$82,0),0)</f>
        <v>年度により増減</v>
      </c>
      <c r="X176" s="67" t="str">
        <f>IF(F176-D176&gt;0,"↑",IF(F176-D176&lt;0,"↓","－"))</f>
        <v>↑</v>
      </c>
      <c r="Y176" s="68" t="str">
        <f>IF(V176="↓↑↓↓",IF(X176="↓","減少傾向","×"),"判定外")</f>
        <v>判定外</v>
      </c>
      <c r="Z176" s="69" t="str">
        <f>IF(V176="↑↓↑↑",IF(X176="↑","増加傾向","×"),"判定外")</f>
        <v>判定外</v>
      </c>
      <c r="AA176" s="70" t="str">
        <f>IF(G176-E176&gt;0,"↑",IF(G176-E176&lt;0,"↓","－"))</f>
        <v>－</v>
      </c>
      <c r="AB176" s="68" t="str">
        <f>IF(V176="↓↓↑↓",IF(AA176="↓","減少傾向","×"),"判定外")</f>
        <v>判定外</v>
      </c>
      <c r="AC176" s="69" t="str">
        <f>IF(V176="↑↑↓↑",IF(AA176="↑","増加傾向","×"),"判定外")</f>
        <v>判定外</v>
      </c>
      <c r="AD176" s="71"/>
      <c r="AE176" s="146"/>
    </row>
    <row r="177" spans="2:31" x14ac:dyDescent="0.15">
      <c r="B177" s="143"/>
      <c r="C177" s="61" t="s">
        <v>259</v>
      </c>
      <c r="D177" s="37">
        <f>SUMIF('20.経年データ【高知大】'!K:K,D174,'20.経年データ【高知大】'!AF:AF)</f>
        <v>70</v>
      </c>
      <c r="E177" s="37">
        <f>SUMIF('20.経年データ【高知大】'!K:K,E174,'20.経年データ【高知大】'!AF:AF)</f>
        <v>58</v>
      </c>
      <c r="F177" s="37">
        <f>SUMIF('20.経年データ【高知大】'!K:K,F174,'20.経年データ【高知大】'!AF:AF)</f>
        <v>53</v>
      </c>
      <c r="G177" s="37">
        <f>SUMIF('20.経年データ【高知大】'!K:K,G174,'20.経年データ【高知大】'!AF:AF)</f>
        <v>43</v>
      </c>
      <c r="H177" s="37">
        <f>SUMIF('20.経年データ【高知大】'!K:K,H174,'20.経年データ【高知大】'!AF:AF)</f>
        <v>53</v>
      </c>
      <c r="I177" s="63">
        <f>AVERAGE(D177:H177)</f>
        <v>55.4</v>
      </c>
      <c r="J177" s="64">
        <f>I177*0.97</f>
        <v>53.738</v>
      </c>
      <c r="K177" s="64">
        <f>I177*1.03</f>
        <v>57.061999999999998</v>
      </c>
      <c r="L177" s="56" t="str">
        <f>IF(AND(D177&gt;I177*0.97,D177&lt;I177*1.03),"○","×")</f>
        <v>×</v>
      </c>
      <c r="M177" s="56" t="str">
        <f>IF(AND(E177&gt;I177*0.97,E177&lt;I177*1.03),"○","×")</f>
        <v>×</v>
      </c>
      <c r="N177" s="56" t="str">
        <f>IF(AND(F177&gt;I177*0.97,F177&lt;I177*1.03),"○","×")</f>
        <v>×</v>
      </c>
      <c r="O177" s="56" t="str">
        <f>IF(AND(G177&gt;I177*0.97,G177&lt;I177*1.03),"○","×")</f>
        <v>×</v>
      </c>
      <c r="P177" s="56" t="str">
        <f>IF(AND(H177&gt;I177*0.97,H177&lt;I177*1.03),"○","×")</f>
        <v>×</v>
      </c>
      <c r="Q177" s="65" t="str">
        <f>IF(COUNTIF(L177:P177,"○")=5,"同程度","―")</f>
        <v>―</v>
      </c>
      <c r="R177" s="55" t="str">
        <f t="shared" si="83"/>
        <v>↓</v>
      </c>
      <c r="S177" s="56" t="str">
        <f t="shared" si="83"/>
        <v>↓</v>
      </c>
      <c r="T177" s="56" t="str">
        <f t="shared" si="83"/>
        <v>↓</v>
      </c>
      <c r="U177" s="56" t="str">
        <f t="shared" si="83"/>
        <v>↑</v>
      </c>
      <c r="V177" s="56" t="str">
        <f>R177&amp;S177&amp;T177&amp;U177</f>
        <v>↓↓↓↑</v>
      </c>
      <c r="W177" s="66" t="str" cm="1">
        <f t="array" ref="W177">INDEX($AL$2:$AL$82,MATCH(V177,$AK$2:$AK$82,0),0)</f>
        <v>最新年度のみ増加</v>
      </c>
      <c r="X177" s="67" t="str">
        <f>IF(F177-D177&gt;0,"↑",IF(F177-D177&lt;0,"↓","－"))</f>
        <v>↓</v>
      </c>
      <c r="Y177" s="68" t="str">
        <f>IF(V177="↓↑↓↓",IF(X177="↓","減少傾向","×"),"判定外")</f>
        <v>判定外</v>
      </c>
      <c r="Z177" s="69" t="str">
        <f>IF(V177="↑↓↑↑",IF(X177="↑","増加傾向","×"),"判定外")</f>
        <v>判定外</v>
      </c>
      <c r="AA177" s="70" t="str">
        <f>IF(G177-E177&gt;0,"↑",IF(G177-E177&lt;0,"↓","－"))</f>
        <v>↓</v>
      </c>
      <c r="AB177" s="68" t="str">
        <f>IF(V177="↓↓↑↓",IF(AA177="↓","減少傾向","×"),"判定外")</f>
        <v>判定外</v>
      </c>
      <c r="AC177" s="69" t="str">
        <f>IF(V177="↑↑↓↑",IF(AA177="↑","増加傾向","×"),"判定外")</f>
        <v>判定外</v>
      </c>
      <c r="AD177" s="72" t="s">
        <v>241</v>
      </c>
      <c r="AE177" s="146"/>
    </row>
    <row r="178" spans="2:31" x14ac:dyDescent="0.15">
      <c r="B178" s="143"/>
      <c r="C178" s="61" t="s">
        <v>57</v>
      </c>
      <c r="D178" s="37">
        <f>SUMIF('20.経年データ【高知大】'!K:K,D174,'20.経年データ【高知大】'!AG:AG)</f>
        <v>1</v>
      </c>
      <c r="E178" s="37">
        <f>SUMIF('20.経年データ【高知大】'!K:K,E174,'20.経年データ【高知大】'!AG:AG)</f>
        <v>0</v>
      </c>
      <c r="F178" s="37">
        <f>SUMIF('20.経年データ【高知大】'!K:K,F174,'20.経年データ【高知大】'!AG:AG)</f>
        <v>5</v>
      </c>
      <c r="G178" s="37">
        <f>SUMIF('20.経年データ【高知大】'!K:K,G174,'20.経年データ【高知大】'!AG:AG)</f>
        <v>3</v>
      </c>
      <c r="H178" s="37">
        <f>SUMIF('20.経年データ【高知大】'!K:K,H174,'20.経年データ【高知大】'!AG:AG)</f>
        <v>11</v>
      </c>
      <c r="I178" s="63">
        <f>AVERAGE(D178:H178)</f>
        <v>4</v>
      </c>
      <c r="J178" s="64">
        <f>I178*0.97</f>
        <v>3.88</v>
      </c>
      <c r="K178" s="64">
        <f>I178*1.03</f>
        <v>4.12</v>
      </c>
      <c r="L178" s="56" t="str">
        <f>IF(AND(D178&gt;I178*0.97,D178&lt;I178*1.03),"○","×")</f>
        <v>×</v>
      </c>
      <c r="M178" s="56" t="str">
        <f>IF(AND(E178&gt;I178*0.97,E178&lt;I178*1.03),"○","×")</f>
        <v>×</v>
      </c>
      <c r="N178" s="56" t="str">
        <f>IF(AND(F178&gt;I178*0.97,F178&lt;I178*1.03),"○","×")</f>
        <v>×</v>
      </c>
      <c r="O178" s="56" t="str">
        <f>IF(AND(G178&gt;I178*0.97,G178&lt;I178*1.03),"○","×")</f>
        <v>×</v>
      </c>
      <c r="P178" s="56" t="str">
        <f>IF(AND(H178&gt;I178*0.97,H178&lt;I178*1.03),"○","×")</f>
        <v>×</v>
      </c>
      <c r="Q178" s="65" t="str">
        <f>IF(COUNTIF(L178:P178,"○")=5,"同程度","―")</f>
        <v>―</v>
      </c>
      <c r="R178" s="55" t="str">
        <f t="shared" si="83"/>
        <v>↓</v>
      </c>
      <c r="S178" s="56" t="str">
        <f t="shared" si="83"/>
        <v>↑</v>
      </c>
      <c r="T178" s="56" t="str">
        <f t="shared" si="83"/>
        <v>↓</v>
      </c>
      <c r="U178" s="56" t="str">
        <f t="shared" si="83"/>
        <v>↑</v>
      </c>
      <c r="V178" s="56" t="str">
        <f>R178&amp;S178&amp;T178&amp;U178</f>
        <v>↓↑↓↑</v>
      </c>
      <c r="W178" s="66" t="str" cm="1">
        <f t="array" ref="W178">INDEX($AL$2:$AL$82,MATCH(V178,$AK$2:$AK$82,0),0)</f>
        <v>隔年で増減</v>
      </c>
      <c r="X178" s="67" t="str">
        <f>IF(F178-D178&gt;0,"↑",IF(F178-D178&lt;0,"↓","－"))</f>
        <v>↑</v>
      </c>
      <c r="Y178" s="68" t="str">
        <f>IF(V178="↓↑↓↓",IF(X178="↓","減少傾向","×"),"判定外")</f>
        <v>判定外</v>
      </c>
      <c r="Z178" s="69" t="str">
        <f>IF(V178="↑↓↑↑",IF(X178="↑","増加傾向","×"),"判定外")</f>
        <v>判定外</v>
      </c>
      <c r="AA178" s="70" t="str">
        <f>IF(G178-E178&gt;0,"↑",IF(G178-E178&lt;0,"↓","－"))</f>
        <v>↑</v>
      </c>
      <c r="AB178" s="68" t="str">
        <f>IF(V178="↓↓↑↓",IF(AA178="↓","減少傾向","×"),"判定外")</f>
        <v>判定外</v>
      </c>
      <c r="AC178" s="69" t="str">
        <f>IF(V178="↑↑↓↑",IF(AA178="↑","増加傾向","×"),"判定外")</f>
        <v>判定外</v>
      </c>
      <c r="AD178" s="71"/>
      <c r="AE178" s="146"/>
    </row>
    <row r="179" spans="2:31" ht="14.25" thickBot="1" x14ac:dyDescent="0.2">
      <c r="B179" s="143"/>
      <c r="C179" s="73" t="s">
        <v>74</v>
      </c>
      <c r="D179" s="74">
        <f>SUM(D175:D176)</f>
        <v>71</v>
      </c>
      <c r="E179" s="74">
        <f>SUM(E175:E176)</f>
        <v>58</v>
      </c>
      <c r="F179" s="74">
        <f>SUM(F175:F176)</f>
        <v>58</v>
      </c>
      <c r="G179" s="74">
        <f>SUM(G175:G176)</f>
        <v>46</v>
      </c>
      <c r="H179" s="74">
        <f>SUM(H175:H176)</f>
        <v>64</v>
      </c>
      <c r="I179" s="75">
        <f>AVERAGE(D179:H179)</f>
        <v>59.4</v>
      </c>
      <c r="J179" s="76">
        <f>I179*0.97</f>
        <v>57.617999999999995</v>
      </c>
      <c r="K179" s="76">
        <f>I179*1.03</f>
        <v>61.182000000000002</v>
      </c>
      <c r="L179" s="41" t="str">
        <f>IF(AND(D179&gt;I179*0.97,D179&lt;I179*1.03),"○","×")</f>
        <v>×</v>
      </c>
      <c r="M179" s="41" t="str">
        <f>IF(AND(E179&gt;I179*0.97,E179&lt;I179*1.03),"○","×")</f>
        <v>○</v>
      </c>
      <c r="N179" s="41" t="str">
        <f>IF(AND(F179&gt;I179*0.97,F179&lt;I179*1.03),"○","×")</f>
        <v>○</v>
      </c>
      <c r="O179" s="41" t="str">
        <f>IF(AND(G179&gt;I179*0.97,G179&lt;I179*1.03),"○","×")</f>
        <v>×</v>
      </c>
      <c r="P179" s="41" t="str">
        <f>IF(AND(H179&gt;I179*0.97,H179&lt;I179*1.03),"○","×")</f>
        <v>×</v>
      </c>
      <c r="Q179" s="77" t="str">
        <f>IF(COUNTIF(L179:P179,"○")=5,"同程度","―")</f>
        <v>―</v>
      </c>
      <c r="R179" s="78" t="str">
        <f t="shared" si="83"/>
        <v>↓</v>
      </c>
      <c r="S179" s="41" t="str">
        <f t="shared" si="83"/>
        <v>－</v>
      </c>
      <c r="T179" s="41" t="str">
        <f t="shared" si="83"/>
        <v>↓</v>
      </c>
      <c r="U179" s="41" t="str">
        <f t="shared" si="83"/>
        <v>↑</v>
      </c>
      <c r="V179" s="41" t="str">
        <f>R179&amp;S179&amp;T179&amp;U179</f>
        <v>↓－↓↑</v>
      </c>
      <c r="W179" s="79" t="str" cm="1">
        <f t="array" ref="W179">INDEX($AL$2:$AL$82,MATCH(V179,$AK$2:$AK$82,0),0)</f>
        <v>最新年度のみ増加</v>
      </c>
      <c r="X179" s="80" t="str">
        <f>IF(F179-D179&gt;0,"↑",IF(F179-D179&lt;0,"↓","－"))</f>
        <v>↓</v>
      </c>
      <c r="Y179" s="81" t="str">
        <f>IF(V179="↓↑↓↓",IF(X179="↓","減少傾向","×"),"判定外")</f>
        <v>判定外</v>
      </c>
      <c r="Z179" s="82" t="str">
        <f>IF(V179="↑↓↑↑",IF(X179="↑","増加傾向","×"),"判定外")</f>
        <v>判定外</v>
      </c>
      <c r="AA179" s="83" t="str">
        <f>IF(G179-E179&gt;0,"↑",IF(G179-E179&lt;0,"↓","－"))</f>
        <v>↓</v>
      </c>
      <c r="AB179" s="81" t="str">
        <f>IF(V179="↓↓↑↓",IF(AA179="↓","減少傾向","×"),"判定外")</f>
        <v>判定外</v>
      </c>
      <c r="AC179" s="82" t="str">
        <f>IF(V179="↑↑↓↑",IF(AA179="↑","増加傾向","×"),"判定外")</f>
        <v>判定外</v>
      </c>
      <c r="AD179" s="84" t="s">
        <v>241</v>
      </c>
      <c r="AE179" s="146"/>
    </row>
    <row r="180" spans="2:31" ht="14.25" thickBot="1" x14ac:dyDescent="0.2">
      <c r="B180" s="143"/>
      <c r="C180" s="144"/>
      <c r="D180" s="149"/>
      <c r="E180" s="149"/>
      <c r="F180" s="149"/>
      <c r="G180" s="149"/>
      <c r="H180" s="149"/>
      <c r="I180" s="149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6"/>
    </row>
    <row r="181" spans="2:31" x14ac:dyDescent="0.15">
      <c r="B181" s="143"/>
      <c r="C181" s="144"/>
      <c r="D181" s="149"/>
      <c r="E181" s="149"/>
      <c r="F181" s="149"/>
      <c r="G181" s="149"/>
      <c r="H181" s="149"/>
      <c r="I181" s="289" t="s">
        <v>131</v>
      </c>
      <c r="J181" s="301"/>
      <c r="K181" s="301"/>
      <c r="L181" s="290"/>
      <c r="M181" s="290"/>
      <c r="N181" s="290"/>
      <c r="O181" s="290"/>
      <c r="P181" s="290"/>
      <c r="Q181" s="287" t="s">
        <v>132</v>
      </c>
      <c r="R181" s="289" t="s">
        <v>133</v>
      </c>
      <c r="S181" s="290"/>
      <c r="T181" s="290"/>
      <c r="U181" s="290"/>
      <c r="V181" s="291" t="s">
        <v>134</v>
      </c>
      <c r="W181" s="292"/>
      <c r="X181" s="295" t="s">
        <v>135</v>
      </c>
      <c r="Y181" s="299" t="s">
        <v>136</v>
      </c>
      <c r="Z181" s="300"/>
      <c r="AA181" s="302" t="s">
        <v>137</v>
      </c>
      <c r="AB181" s="299" t="s">
        <v>138</v>
      </c>
      <c r="AC181" s="300"/>
      <c r="AD181" s="297" t="s">
        <v>139</v>
      </c>
      <c r="AE181" s="146"/>
    </row>
    <row r="182" spans="2:31" x14ac:dyDescent="0.15">
      <c r="B182" s="143"/>
      <c r="C182" s="36" t="s">
        <v>27</v>
      </c>
      <c r="D182" s="52" t="str">
        <f>Q1</f>
        <v>R2</v>
      </c>
      <c r="E182" s="52" t="str">
        <f>R1</f>
        <v>R3</v>
      </c>
      <c r="F182" s="52" t="str">
        <f>S1</f>
        <v>R4</v>
      </c>
      <c r="G182" s="52" t="str">
        <f>T1</f>
        <v>R5</v>
      </c>
      <c r="H182" s="52" t="str">
        <f>U1</f>
        <v>R6</v>
      </c>
      <c r="I182" s="53" t="s">
        <v>142</v>
      </c>
      <c r="J182" s="54">
        <v>-0.03</v>
      </c>
      <c r="K182" s="54">
        <v>0.03</v>
      </c>
      <c r="L182" s="52" t="str">
        <f>Q1</f>
        <v>R2</v>
      </c>
      <c r="M182" s="52" t="str">
        <f>R1</f>
        <v>R3</v>
      </c>
      <c r="N182" s="52" t="str">
        <f>S1</f>
        <v>R4</v>
      </c>
      <c r="O182" s="52" t="str">
        <f>T1</f>
        <v>R5</v>
      </c>
      <c r="P182" s="52" t="str">
        <f>U1</f>
        <v>R6</v>
      </c>
      <c r="Q182" s="288"/>
      <c r="R182" s="55" t="s">
        <v>143</v>
      </c>
      <c r="S182" s="56" t="s">
        <v>144</v>
      </c>
      <c r="T182" s="56" t="s">
        <v>145</v>
      </c>
      <c r="U182" s="56" t="s">
        <v>146</v>
      </c>
      <c r="V182" s="293"/>
      <c r="W182" s="294"/>
      <c r="X182" s="296"/>
      <c r="Y182" s="57" t="s">
        <v>147</v>
      </c>
      <c r="Z182" s="58" t="s">
        <v>148</v>
      </c>
      <c r="AA182" s="303"/>
      <c r="AB182" s="59" t="s">
        <v>149</v>
      </c>
      <c r="AC182" s="60" t="s">
        <v>150</v>
      </c>
      <c r="AD182" s="298"/>
      <c r="AE182" s="146"/>
    </row>
    <row r="183" spans="2:31" x14ac:dyDescent="0.15">
      <c r="B183" s="143"/>
      <c r="C183" s="36" t="s">
        <v>100</v>
      </c>
      <c r="D183" s="86">
        <f>ROUND(D186/D187,2)</f>
        <v>1.97</v>
      </c>
      <c r="E183" s="86">
        <f>ROUND(E186/E187,2)</f>
        <v>1.66</v>
      </c>
      <c r="F183" s="86">
        <f>ROUND(F186/F187,2)</f>
        <v>1.71</v>
      </c>
      <c r="G183" s="86">
        <f>ROUND(G186/G187,2)</f>
        <v>1.35</v>
      </c>
      <c r="H183" s="86">
        <f>ROUND(H186/H187,2)</f>
        <v>2.06</v>
      </c>
      <c r="I183" s="87">
        <f>AVERAGE(D183:H183)</f>
        <v>1.75</v>
      </c>
      <c r="J183" s="88">
        <f>I183*0.97</f>
        <v>1.6975</v>
      </c>
      <c r="K183" s="88">
        <f>I183*1.03</f>
        <v>1.8025</v>
      </c>
      <c r="L183" s="56" t="str">
        <f>IF(AND(D183&gt;I183*0.97,D183&lt;I183*1.03),"○","×")</f>
        <v>×</v>
      </c>
      <c r="M183" s="56" t="str">
        <f>IF(AND(E183&gt;I183*0.97,E183&lt;I183*1.03),"○","×")</f>
        <v>×</v>
      </c>
      <c r="N183" s="56" t="str">
        <f>IF(AND(F183&gt;I183*0.97,F183&lt;I183*1.03),"○","×")</f>
        <v>○</v>
      </c>
      <c r="O183" s="56" t="str">
        <f>IF(AND(G183&gt;I183*0.97,G183&lt;I183*1.03),"○","×")</f>
        <v>×</v>
      </c>
      <c r="P183" s="56" t="str">
        <f>IF(AND(H183&gt;I183*0.97,H183&lt;I183*1.03),"○","×")</f>
        <v>×</v>
      </c>
      <c r="Q183" s="65" t="str">
        <f>IF(COUNTIF(L183:P183,"○")=5,"同程度","―")</f>
        <v>―</v>
      </c>
      <c r="R183" s="55" t="str">
        <f t="shared" ref="R183:U185" si="84">IF(E183-D183&gt;0,"↑",IF(E183-D183&lt;0,"↓","－"))</f>
        <v>↓</v>
      </c>
      <c r="S183" s="56" t="str">
        <f t="shared" si="84"/>
        <v>↑</v>
      </c>
      <c r="T183" s="56" t="str">
        <f t="shared" si="84"/>
        <v>↓</v>
      </c>
      <c r="U183" s="56" t="str">
        <f t="shared" si="84"/>
        <v>↑</v>
      </c>
      <c r="V183" s="56" t="str">
        <f>R183&amp;S183&amp;T183&amp;U183</f>
        <v>↓↑↓↑</v>
      </c>
      <c r="W183" s="66" t="str" cm="1">
        <f t="array" ref="W183">INDEX($AL$2:$AL$82,MATCH(V183,$AK$2:$AK$82,0),0)</f>
        <v>隔年で増減</v>
      </c>
      <c r="X183" s="67" t="str">
        <f>IF(F183-D183&gt;0,"↑",IF(F183-D183&lt;0,"↓","－"))</f>
        <v>↓</v>
      </c>
      <c r="Y183" s="68" t="str">
        <f>IF(V183="↓↑↓↓",IF(X183="↓","減少傾向","×"),"判定外")</f>
        <v>判定外</v>
      </c>
      <c r="Z183" s="69" t="str">
        <f>IF(V183="↑↓↑↑",IF(X183="↑","増加傾向","×"),"判定外")</f>
        <v>判定外</v>
      </c>
      <c r="AA183" s="70" t="str">
        <f>IF(G183-E183&gt;0,"↑",IF(G183-E183&lt;0,"↓","－"))</f>
        <v>↓</v>
      </c>
      <c r="AB183" s="68" t="str">
        <f>IF(V183="↓↓↑↓",IF(AA183="↓","減少傾向","×"),"判定外")</f>
        <v>判定外</v>
      </c>
      <c r="AC183" s="69" t="str">
        <f>IF(V183="↑↑↓↑",IF(AA183="↑","増加傾向","×"),"判定外")</f>
        <v>判定外</v>
      </c>
      <c r="AD183" s="72" t="s">
        <v>83</v>
      </c>
      <c r="AE183" s="146"/>
    </row>
    <row r="184" spans="2:31" x14ac:dyDescent="0.15">
      <c r="B184" s="143"/>
      <c r="C184" s="36" t="s">
        <v>58</v>
      </c>
      <c r="D184" s="86">
        <f t="shared" ref="D184:H185" si="85">ROUND(D188/D190,2)</f>
        <v>2.16</v>
      </c>
      <c r="E184" s="86">
        <f t="shared" si="85"/>
        <v>1.77</v>
      </c>
      <c r="F184" s="86">
        <f t="shared" si="85"/>
        <v>1.69</v>
      </c>
      <c r="G184" s="86">
        <f t="shared" si="85"/>
        <v>1.37</v>
      </c>
      <c r="H184" s="86">
        <f t="shared" si="85"/>
        <v>2.2599999999999998</v>
      </c>
      <c r="I184" s="87">
        <f>AVERAGE(D184:H184)</f>
        <v>1.85</v>
      </c>
      <c r="J184" s="88">
        <f>I184*0.97</f>
        <v>1.7945</v>
      </c>
      <c r="K184" s="88">
        <f>I184*1.03</f>
        <v>1.9055000000000002</v>
      </c>
      <c r="L184" s="56" t="str">
        <f>IF(AND(D184&gt;I184*0.97,D184&lt;I184*1.03),"○","×")</f>
        <v>×</v>
      </c>
      <c r="M184" s="56" t="str">
        <f>IF(AND(E184&gt;I184*0.97,E184&lt;I184*1.03),"○","×")</f>
        <v>×</v>
      </c>
      <c r="N184" s="56" t="str">
        <f>IF(AND(F184&gt;I184*0.97,F184&lt;I184*1.03),"○","×")</f>
        <v>×</v>
      </c>
      <c r="O184" s="56" t="str">
        <f>IF(AND(G184&gt;I184*0.97,G184&lt;I184*1.03),"○","×")</f>
        <v>×</v>
      </c>
      <c r="P184" s="56" t="str">
        <f>IF(AND(H184&gt;I184*0.97,H184&lt;I184*1.03),"○","×")</f>
        <v>×</v>
      </c>
      <c r="Q184" s="65" t="str">
        <f>IF(COUNTIF(L184:P184,"○")=5,"同程度","―")</f>
        <v>―</v>
      </c>
      <c r="R184" s="55" t="str">
        <f t="shared" si="84"/>
        <v>↓</v>
      </c>
      <c r="S184" s="56" t="str">
        <f t="shared" si="84"/>
        <v>↓</v>
      </c>
      <c r="T184" s="56" t="str">
        <f t="shared" si="84"/>
        <v>↓</v>
      </c>
      <c r="U184" s="56" t="str">
        <f t="shared" si="84"/>
        <v>↑</v>
      </c>
      <c r="V184" s="56" t="str">
        <f>R184&amp;S184&amp;T184&amp;U184</f>
        <v>↓↓↓↑</v>
      </c>
      <c r="W184" s="66" t="str" cm="1">
        <f t="array" ref="W184">INDEX($AL$2:$AL$82,MATCH(V184,$AK$2:$AK$82,0),0)</f>
        <v>最新年度のみ増加</v>
      </c>
      <c r="X184" s="67" t="str">
        <f>IF(F184-D184&gt;0,"↑",IF(F184-D184&lt;0,"↓","－"))</f>
        <v>↓</v>
      </c>
      <c r="Y184" s="68" t="str">
        <f>IF(V184="↓↑↓↓",IF(X184="↓","減少傾向","×"),"判定外")</f>
        <v>判定外</v>
      </c>
      <c r="Z184" s="69" t="str">
        <f>IF(V184="↑↓↑↑",IF(X184="↑","増加傾向","×"),"判定外")</f>
        <v>判定外</v>
      </c>
      <c r="AA184" s="70" t="str">
        <f>IF(G184-E184&gt;0,"↑",IF(G184-E184&lt;0,"↓","－"))</f>
        <v>↓</v>
      </c>
      <c r="AB184" s="68" t="str">
        <f>IF(V184="↓↓↑↓",IF(AA184="↓","減少傾向","×"),"判定外")</f>
        <v>判定外</v>
      </c>
      <c r="AC184" s="69" t="str">
        <f>IF(V184="↑↑↓↑",IF(AA184="↑","増加傾向","×"),"判定外")</f>
        <v>判定外</v>
      </c>
      <c r="AD184" s="72" t="s">
        <v>241</v>
      </c>
      <c r="AE184" s="146"/>
    </row>
    <row r="185" spans="2:31" x14ac:dyDescent="0.15">
      <c r="B185" s="143"/>
      <c r="C185" s="36" t="s">
        <v>59</v>
      </c>
      <c r="D185" s="86">
        <f t="shared" si="85"/>
        <v>0.8</v>
      </c>
      <c r="E185" s="86">
        <f t="shared" si="85"/>
        <v>1</v>
      </c>
      <c r="F185" s="86">
        <f t="shared" si="85"/>
        <v>1.8</v>
      </c>
      <c r="G185" s="86">
        <f t="shared" si="85"/>
        <v>1.25</v>
      </c>
      <c r="H185" s="86">
        <f t="shared" si="85"/>
        <v>0.75</v>
      </c>
      <c r="I185" s="87">
        <f>AVERAGE(D185:H185)</f>
        <v>1.1199999999999999</v>
      </c>
      <c r="J185" s="88">
        <f>I185*0.97</f>
        <v>1.0863999999999998</v>
      </c>
      <c r="K185" s="88">
        <f>I185*1.03</f>
        <v>1.1536</v>
      </c>
      <c r="L185" s="56" t="str">
        <f>IF(AND(D185&gt;I185*0.97,D185&lt;I185*1.03),"○","×")</f>
        <v>×</v>
      </c>
      <c r="M185" s="56" t="str">
        <f>IF(AND(E185&gt;I185*0.97,E185&lt;I185*1.03),"○","×")</f>
        <v>×</v>
      </c>
      <c r="N185" s="56" t="str">
        <f>IF(AND(F185&gt;I185*0.97,F185&lt;I185*1.03),"○","×")</f>
        <v>×</v>
      </c>
      <c r="O185" s="56" t="str">
        <f>IF(AND(G185&gt;I185*0.97,G185&lt;I185*1.03),"○","×")</f>
        <v>×</v>
      </c>
      <c r="P185" s="56" t="str">
        <f>IF(AND(H185&gt;I185*0.97,H185&lt;I185*1.03),"○","×")</f>
        <v>×</v>
      </c>
      <c r="Q185" s="65" t="str">
        <f>IF(COUNTIF(L185:P185,"○")=5,"同程度","―")</f>
        <v>―</v>
      </c>
      <c r="R185" s="55" t="str">
        <f t="shared" si="84"/>
        <v>↑</v>
      </c>
      <c r="S185" s="56" t="str">
        <f t="shared" si="84"/>
        <v>↑</v>
      </c>
      <c r="T185" s="56" t="str">
        <f t="shared" si="84"/>
        <v>↓</v>
      </c>
      <c r="U185" s="56" t="str">
        <f t="shared" si="84"/>
        <v>↓</v>
      </c>
      <c r="V185" s="56" t="str">
        <f>R185&amp;S185&amp;T185&amp;U185</f>
        <v>↑↑↓↓</v>
      </c>
      <c r="W185" s="66" t="str" cm="1">
        <f t="array" ref="W185">INDEX($AL$2:$AL$82,MATCH(V185,$AK$2:$AK$82,0),0)</f>
        <v>年度により増減</v>
      </c>
      <c r="X185" s="67" t="str">
        <f>IF(F185-D185&gt;0,"↑",IF(F185-D185&lt;0,"↓","－"))</f>
        <v>↑</v>
      </c>
      <c r="Y185" s="68" t="str">
        <f>IF(V185="↓↑↓↓",IF(X185="↓","減少傾向","×"),"判定外")</f>
        <v>判定外</v>
      </c>
      <c r="Z185" s="69" t="str">
        <f>IF(V185="↑↓↑↑",IF(X185="↑","増加傾向","×"),"判定外")</f>
        <v>判定外</v>
      </c>
      <c r="AA185" s="70" t="str">
        <f>IF(G185-E185&gt;0,"↑",IF(G185-E185&lt;0,"↓","－"))</f>
        <v>↑</v>
      </c>
      <c r="AB185" s="68" t="str">
        <f>IF(V185="↓↓↑↓",IF(AA185="↓","減少傾向","×"),"判定外")</f>
        <v>判定外</v>
      </c>
      <c r="AC185" s="69" t="str">
        <f>IF(V185="↑↑↓↑",IF(AA185="↑","増加傾向","×"),"判定外")</f>
        <v>判定外</v>
      </c>
      <c r="AD185" s="72" t="s">
        <v>141</v>
      </c>
      <c r="AE185" s="146"/>
    </row>
    <row r="186" spans="2:31" x14ac:dyDescent="0.15">
      <c r="B186" s="143"/>
      <c r="C186" s="73" t="s">
        <v>60</v>
      </c>
      <c r="D186" s="74">
        <f>SUM(D188:D189)</f>
        <v>71</v>
      </c>
      <c r="E186" s="74">
        <f>SUM(E188:E189)</f>
        <v>58</v>
      </c>
      <c r="F186" s="74">
        <f>SUM(F188:F189)</f>
        <v>58</v>
      </c>
      <c r="G186" s="74">
        <f>SUM(G188:G189)</f>
        <v>46</v>
      </c>
      <c r="H186" s="74">
        <f>SUM(H188:H189)</f>
        <v>64</v>
      </c>
      <c r="I186" s="89"/>
      <c r="J186" s="90"/>
      <c r="K186" s="90"/>
      <c r="L186" s="91"/>
      <c r="M186" s="91"/>
      <c r="N186" s="91"/>
      <c r="O186" s="91"/>
      <c r="P186" s="91"/>
      <c r="Q186" s="92"/>
      <c r="R186" s="93"/>
      <c r="S186" s="91"/>
      <c r="T186" s="91"/>
      <c r="U186" s="91"/>
      <c r="V186" s="91"/>
      <c r="W186" s="94"/>
      <c r="X186" s="95"/>
      <c r="Y186" s="96"/>
      <c r="Z186" s="97"/>
      <c r="AA186" s="98"/>
      <c r="AB186" s="96"/>
      <c r="AC186" s="97"/>
      <c r="AD186" s="71"/>
      <c r="AE186" s="146"/>
    </row>
    <row r="187" spans="2:31" x14ac:dyDescent="0.15">
      <c r="B187" s="143"/>
      <c r="C187" s="73" t="s">
        <v>99</v>
      </c>
      <c r="D187" s="74">
        <f>SUM(D190:D191)</f>
        <v>36</v>
      </c>
      <c r="E187" s="74">
        <f>SUM(E190:E191)</f>
        <v>35</v>
      </c>
      <c r="F187" s="74">
        <f>SUM(F190:F191)</f>
        <v>34</v>
      </c>
      <c r="G187" s="74">
        <f>SUM(G190:G191)</f>
        <v>34</v>
      </c>
      <c r="H187" s="74">
        <f>SUM(H190:H191)</f>
        <v>31</v>
      </c>
      <c r="I187" s="63">
        <f>AVERAGE(D187:H187)</f>
        <v>34</v>
      </c>
      <c r="J187" s="64">
        <f>I187*0.97</f>
        <v>32.979999999999997</v>
      </c>
      <c r="K187" s="64">
        <f>I187*1.03</f>
        <v>35.020000000000003</v>
      </c>
      <c r="L187" s="56" t="str">
        <f>IF(AND(D187&gt;I187*0.97,D187&lt;I187*1.03),"○","×")</f>
        <v>×</v>
      </c>
      <c r="M187" s="56" t="str">
        <f>IF(AND(E187&gt;I187*0.97,E187&lt;I187*1.03),"○","×")</f>
        <v>○</v>
      </c>
      <c r="N187" s="56" t="str">
        <f>IF(AND(F187&gt;I187*0.97,F187&lt;I187*1.03),"○","×")</f>
        <v>○</v>
      </c>
      <c r="O187" s="56" t="str">
        <f>IF(AND(G187&gt;I187*0.97,G187&lt;I187*1.03),"○","×")</f>
        <v>○</v>
      </c>
      <c r="P187" s="56" t="str">
        <f>IF(AND(H187&gt;I187*0.97,H187&lt;I187*1.03),"○","×")</f>
        <v>×</v>
      </c>
      <c r="Q187" s="65" t="str">
        <f>IF(COUNTIF(L187:P187,"○")=5,"同程度","―")</f>
        <v>―</v>
      </c>
      <c r="R187" s="55" t="str">
        <f>IF(E187-D187&gt;0,"↑",IF(E187-D187&lt;0,"↓","－"))</f>
        <v>↓</v>
      </c>
      <c r="S187" s="56" t="str">
        <f>IF(F187-E187&gt;0,"↑",IF(F187-E187&lt;0,"↓","－"))</f>
        <v>↓</v>
      </c>
      <c r="T187" s="56" t="str">
        <f>IF(G187-F187&gt;0,"↑",IF(G187-F187&lt;0,"↓","－"))</f>
        <v>－</v>
      </c>
      <c r="U187" s="56" t="str">
        <f>IF(H187-G187&gt;0,"↑",IF(H187-G187&lt;0,"↓","－"))</f>
        <v>↓</v>
      </c>
      <c r="V187" s="56" t="str">
        <f>R187&amp;S187&amp;T187&amp;U187</f>
        <v>↓↓－↓</v>
      </c>
      <c r="W187" s="66" t="str" cm="1">
        <f t="array" ref="W187">INDEX($AL$2:$AL$82,MATCH(V187,$AK$2:$AK$82,0),0)</f>
        <v>減少傾向⤵</v>
      </c>
      <c r="X187" s="67" t="str">
        <f>IF(F187-D187&gt;0,"↑",IF(F187-D187&lt;0,"↓","－"))</f>
        <v>↓</v>
      </c>
      <c r="Y187" s="68" t="str">
        <f>IF(V187="↓↑↓↓",IF(X187="↓","減少傾向","×"),"判定外")</f>
        <v>判定外</v>
      </c>
      <c r="Z187" s="69" t="str">
        <f>IF(V187="↑↓↑↑",IF(X187="↑","増加傾向","×"),"判定外")</f>
        <v>判定外</v>
      </c>
      <c r="AA187" s="70" t="str">
        <f>IF(G187-E187&gt;0,"↑",IF(G187-E187&lt;0,"↓","－"))</f>
        <v>↓</v>
      </c>
      <c r="AB187" s="68" t="str">
        <f>IF(V187="↓↓↑↓",IF(AA187="↓","減少傾向","×"),"判定外")</f>
        <v>判定外</v>
      </c>
      <c r="AC187" s="69" t="str">
        <f>IF(V187="↑↑↓↑",IF(AA187="↑","増加傾向","×"),"判定外")</f>
        <v>判定外</v>
      </c>
      <c r="AD187" s="71"/>
      <c r="AE187" s="146"/>
    </row>
    <row r="188" spans="2:31" x14ac:dyDescent="0.15">
      <c r="B188" s="143"/>
      <c r="C188" s="36" t="s">
        <v>72</v>
      </c>
      <c r="D188" s="116">
        <f>D175</f>
        <v>67</v>
      </c>
      <c r="E188" s="116">
        <f t="shared" ref="E188:H188" si="86">E175</f>
        <v>53</v>
      </c>
      <c r="F188" s="116">
        <f t="shared" si="86"/>
        <v>49</v>
      </c>
      <c r="G188" s="116">
        <f t="shared" si="86"/>
        <v>41</v>
      </c>
      <c r="H188" s="116">
        <f t="shared" si="86"/>
        <v>61</v>
      </c>
      <c r="I188" s="89"/>
      <c r="J188" s="90"/>
      <c r="K188" s="90"/>
      <c r="L188" s="91"/>
      <c r="M188" s="91"/>
      <c r="N188" s="91"/>
      <c r="O188" s="91"/>
      <c r="P188" s="91"/>
      <c r="Q188" s="92"/>
      <c r="R188" s="93"/>
      <c r="S188" s="91"/>
      <c r="T188" s="91"/>
      <c r="U188" s="91"/>
      <c r="V188" s="91"/>
      <c r="W188" s="94"/>
      <c r="X188" s="95"/>
      <c r="Y188" s="96"/>
      <c r="Z188" s="97"/>
      <c r="AA188" s="98"/>
      <c r="AB188" s="96"/>
      <c r="AC188" s="97"/>
      <c r="AD188" s="71"/>
      <c r="AE188" s="146"/>
    </row>
    <row r="189" spans="2:31" x14ac:dyDescent="0.15">
      <c r="B189" s="143"/>
      <c r="C189" s="36" t="s">
        <v>73</v>
      </c>
      <c r="D189" s="116">
        <f>D176</f>
        <v>4</v>
      </c>
      <c r="E189" s="116">
        <f t="shared" ref="E189:H189" si="87">E176</f>
        <v>5</v>
      </c>
      <c r="F189" s="116">
        <f t="shared" si="87"/>
        <v>9</v>
      </c>
      <c r="G189" s="116">
        <f t="shared" si="87"/>
        <v>5</v>
      </c>
      <c r="H189" s="116">
        <f t="shared" si="87"/>
        <v>3</v>
      </c>
      <c r="I189" s="89"/>
      <c r="J189" s="90"/>
      <c r="K189" s="90"/>
      <c r="L189" s="91"/>
      <c r="M189" s="91"/>
      <c r="N189" s="91"/>
      <c r="O189" s="91"/>
      <c r="P189" s="91"/>
      <c r="Q189" s="92"/>
      <c r="R189" s="93"/>
      <c r="S189" s="91"/>
      <c r="T189" s="91"/>
      <c r="U189" s="91"/>
      <c r="V189" s="91"/>
      <c r="W189" s="94"/>
      <c r="X189" s="95"/>
      <c r="Y189" s="96"/>
      <c r="Z189" s="97"/>
      <c r="AA189" s="98"/>
      <c r="AB189" s="96"/>
      <c r="AC189" s="97"/>
      <c r="AD189" s="71"/>
      <c r="AE189" s="146"/>
    </row>
    <row r="190" spans="2:31" x14ac:dyDescent="0.15">
      <c r="B190" s="143"/>
      <c r="C190" s="61" t="s">
        <v>70</v>
      </c>
      <c r="D190" s="116">
        <f>SUMIF('20.教員数【大学概要】'!A:A,D182,'20.教員数【大学概要】'!J:J)</f>
        <v>31</v>
      </c>
      <c r="E190" s="116">
        <f>SUMIF('20.教員数【大学概要】'!A:A,E182,'20.教員数【大学概要】'!J:J)</f>
        <v>30</v>
      </c>
      <c r="F190" s="116">
        <f>SUMIF('20.教員数【大学概要】'!A:A,F182,'20.教員数【大学概要】'!J:J)</f>
        <v>29</v>
      </c>
      <c r="G190" s="116">
        <f>SUMIF('20.教員数【大学概要】'!A:A,G182,'20.教員数【大学概要】'!J:J)</f>
        <v>30</v>
      </c>
      <c r="H190" s="116">
        <f>SUMIF('20.教員数【大学概要】'!A:A,H182,'20.教員数【大学概要】'!J:J)</f>
        <v>27</v>
      </c>
      <c r="I190" s="63">
        <f>AVERAGE(D190:H190)</f>
        <v>29.4</v>
      </c>
      <c r="J190" s="64">
        <f>I190*0.97</f>
        <v>28.517999999999997</v>
      </c>
      <c r="K190" s="64">
        <f>I190*1.03</f>
        <v>30.282</v>
      </c>
      <c r="L190" s="56" t="str">
        <f>IF(AND(D190&gt;I190*0.97,D190&lt;I190*1.03),"○","×")</f>
        <v>×</v>
      </c>
      <c r="M190" s="56" t="str">
        <f>IF(AND(E190&gt;I190*0.97,E190&lt;I190*1.03),"○","×")</f>
        <v>○</v>
      </c>
      <c r="N190" s="56" t="str">
        <f>IF(AND(F190&gt;I190*0.97,F190&lt;I190*1.03),"○","×")</f>
        <v>○</v>
      </c>
      <c r="O190" s="56" t="str">
        <f>IF(AND(G190&gt;I190*0.97,G190&lt;I190*1.03),"○","×")</f>
        <v>○</v>
      </c>
      <c r="P190" s="56" t="str">
        <f>IF(AND(H190&gt;I190*0.97,H190&lt;I190*1.03),"○","×")</f>
        <v>×</v>
      </c>
      <c r="Q190" s="65" t="str">
        <f>IF(COUNTIF(L190:P190,"○")=5,"同程度","―")</f>
        <v>―</v>
      </c>
      <c r="R190" s="55" t="str">
        <f t="shared" ref="R190:U191" si="88">IF(E190-D190&gt;0,"↑",IF(E190-D190&lt;0,"↓","－"))</f>
        <v>↓</v>
      </c>
      <c r="S190" s="56" t="str">
        <f t="shared" si="88"/>
        <v>↓</v>
      </c>
      <c r="T190" s="56" t="str">
        <f t="shared" si="88"/>
        <v>↑</v>
      </c>
      <c r="U190" s="56" t="str">
        <f t="shared" si="88"/>
        <v>↓</v>
      </c>
      <c r="V190" s="56" t="str">
        <f>R190&amp;S190&amp;T190&amp;U190</f>
        <v>↓↓↑↓</v>
      </c>
      <c r="W190" s="66" t="str" cm="1">
        <f t="array" ref="W190">INDEX($AL$2:$AL$82,MATCH(V190,$AK$2:$AK$82,0),0)</f>
        <v>年度により増減</v>
      </c>
      <c r="X190" s="67" t="str">
        <f>IF(F190-D190&gt;0,"↑",IF(F190-D190&lt;0,"↓","－"))</f>
        <v>↓</v>
      </c>
      <c r="Y190" s="68" t="str">
        <f>IF(V190="↓↑↓↓",IF(X190="↓","減少傾向","×"),"判定外")</f>
        <v>判定外</v>
      </c>
      <c r="Z190" s="69" t="str">
        <f>IF(V190="↑↓↑↑",IF(X190="↑","増加傾向","×"),"判定外")</f>
        <v>判定外</v>
      </c>
      <c r="AA190" s="70" t="str">
        <f>IF(G190-E190&gt;0,"↑",IF(G190-E190&lt;0,"↓","－"))</f>
        <v>－</v>
      </c>
      <c r="AB190" s="68" t="str">
        <f>IF(V190="↓↓↑↓",IF(AA190="↓","減少傾向","×"),"判定外")</f>
        <v>×</v>
      </c>
      <c r="AC190" s="69" t="str">
        <f>IF(V190="↑↑↓↑",IF(AA190="↑","増加傾向","×"),"判定外")</f>
        <v>判定外</v>
      </c>
      <c r="AD190" s="71"/>
      <c r="AE190" s="146"/>
    </row>
    <row r="191" spans="2:31" ht="14.25" thickBot="1" x14ac:dyDescent="0.2">
      <c r="B191" s="143"/>
      <c r="C191" s="61" t="s">
        <v>71</v>
      </c>
      <c r="D191" s="116">
        <f>SUMIF('20.教員数【大学概要】'!A:A,D182,'20.教員数【大学概要】'!K:K)</f>
        <v>5</v>
      </c>
      <c r="E191" s="116">
        <f>SUMIF('20.教員数【大学概要】'!A:A,E182,'20.教員数【大学概要】'!K:K)</f>
        <v>5</v>
      </c>
      <c r="F191" s="116">
        <f>SUMIF('20.教員数【大学概要】'!A:A,F182,'20.教員数【大学概要】'!K:K)</f>
        <v>5</v>
      </c>
      <c r="G191" s="116">
        <f>SUMIF('20.教員数【大学概要】'!A:A,G182,'20.教員数【大学概要】'!K:K)</f>
        <v>4</v>
      </c>
      <c r="H191" s="116">
        <f>SUMIF('20.教員数【大学概要】'!A:A,H182,'20.教員数【大学概要】'!K:K)</f>
        <v>4</v>
      </c>
      <c r="I191" s="75">
        <f>AVERAGE(D191:H191)</f>
        <v>4.5999999999999996</v>
      </c>
      <c r="J191" s="76">
        <f>I191*0.97</f>
        <v>4.4619999999999997</v>
      </c>
      <c r="K191" s="76">
        <f>I191*1.03</f>
        <v>4.7379999999999995</v>
      </c>
      <c r="L191" s="41" t="str">
        <f>IF(AND(D191&gt;I191*0.97,D191&lt;I191*1.03),"○","×")</f>
        <v>×</v>
      </c>
      <c r="M191" s="41" t="str">
        <f>IF(AND(E191&gt;I191*0.97,E191&lt;I191*1.03),"○","×")</f>
        <v>×</v>
      </c>
      <c r="N191" s="41" t="str">
        <f>IF(AND(F191&gt;I191*0.97,F191&lt;I191*1.03),"○","×")</f>
        <v>×</v>
      </c>
      <c r="O191" s="41" t="str">
        <f>IF(AND(G191&gt;I191*0.97,G191&lt;I191*1.03),"○","×")</f>
        <v>×</v>
      </c>
      <c r="P191" s="41" t="str">
        <f>IF(AND(H191&gt;I191*0.97,H191&lt;I191*1.03),"○","×")</f>
        <v>×</v>
      </c>
      <c r="Q191" s="77" t="str">
        <f>IF(COUNTIF(L191:P191,"○")=5,"同程度","―")</f>
        <v>―</v>
      </c>
      <c r="R191" s="78" t="str">
        <f t="shared" si="88"/>
        <v>－</v>
      </c>
      <c r="S191" s="41" t="str">
        <f t="shared" si="88"/>
        <v>－</v>
      </c>
      <c r="T191" s="41" t="str">
        <f t="shared" si="88"/>
        <v>↓</v>
      </c>
      <c r="U191" s="41" t="str">
        <f t="shared" si="88"/>
        <v>－</v>
      </c>
      <c r="V191" s="41" t="str">
        <f>R191&amp;S191&amp;T191&amp;U191</f>
        <v>－－↓－</v>
      </c>
      <c r="W191" s="79" t="str" cm="1">
        <f t="array" ref="W191">INDEX($AL$2:$AL$82,MATCH(V191,$AK$2:$AK$82,0),0)</f>
        <v>同程度で推移</v>
      </c>
      <c r="X191" s="80" t="str">
        <f>IF(F191-D191&gt;0,"↑",IF(F191-D191&lt;0,"↓","－"))</f>
        <v>－</v>
      </c>
      <c r="Y191" s="81" t="str">
        <f>IF(V191="↓↑↓↓",IF(X191="↓","減少傾向","×"),"判定外")</f>
        <v>判定外</v>
      </c>
      <c r="Z191" s="82" t="str">
        <f>IF(V191="↑↓↑↑",IF(X191="↑","増加傾向","×"),"判定外")</f>
        <v>判定外</v>
      </c>
      <c r="AA191" s="83" t="str">
        <f>IF(G191-E191&gt;0,"↑",IF(G191-E191&lt;0,"↓","－"))</f>
        <v>↓</v>
      </c>
      <c r="AB191" s="81" t="str">
        <f>IF(V191="↓↓↑↓",IF(AA191="↓","減少傾向","×"),"判定外")</f>
        <v>判定外</v>
      </c>
      <c r="AC191" s="82" t="str">
        <f>IF(V191="↑↑↓↑",IF(AA191="↑","増加傾向","×"),"判定外")</f>
        <v>判定外</v>
      </c>
      <c r="AD191" s="100"/>
      <c r="AE191" s="146"/>
    </row>
    <row r="192" spans="2:31" ht="14.25" thickBot="1" x14ac:dyDescent="0.2">
      <c r="B192" s="143"/>
      <c r="C192" s="144"/>
      <c r="D192" s="149"/>
      <c r="E192" s="149"/>
      <c r="F192" s="149"/>
      <c r="G192" s="149"/>
      <c r="H192" s="149"/>
      <c r="I192" s="149"/>
      <c r="J192" s="149"/>
      <c r="K192" s="149"/>
      <c r="L192" s="149"/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  <c r="AA192" s="149"/>
      <c r="AB192" s="149"/>
      <c r="AC192" s="149"/>
      <c r="AD192" s="149"/>
      <c r="AE192" s="146"/>
    </row>
    <row r="193" spans="2:31" x14ac:dyDescent="0.15">
      <c r="B193" s="143" t="s">
        <v>40</v>
      </c>
      <c r="C193" s="144"/>
      <c r="D193" s="150"/>
      <c r="E193" s="150"/>
      <c r="F193" s="150"/>
      <c r="G193" s="150"/>
      <c r="H193" s="150"/>
      <c r="I193" s="289" t="s">
        <v>131</v>
      </c>
      <c r="J193" s="301"/>
      <c r="K193" s="301"/>
      <c r="L193" s="290"/>
      <c r="M193" s="290"/>
      <c r="N193" s="290"/>
      <c r="O193" s="290"/>
      <c r="P193" s="290"/>
      <c r="Q193" s="287" t="s">
        <v>132</v>
      </c>
      <c r="R193" s="289" t="s">
        <v>133</v>
      </c>
      <c r="S193" s="290"/>
      <c r="T193" s="290"/>
      <c r="U193" s="290"/>
      <c r="V193" s="291" t="s">
        <v>134</v>
      </c>
      <c r="W193" s="292"/>
      <c r="X193" s="295" t="s">
        <v>135</v>
      </c>
      <c r="Y193" s="299" t="s">
        <v>136</v>
      </c>
      <c r="Z193" s="300"/>
      <c r="AA193" s="302" t="s">
        <v>137</v>
      </c>
      <c r="AB193" s="299" t="s">
        <v>138</v>
      </c>
      <c r="AC193" s="300"/>
      <c r="AD193" s="297" t="s">
        <v>139</v>
      </c>
      <c r="AE193" s="146"/>
    </row>
    <row r="194" spans="2:31" x14ac:dyDescent="0.15">
      <c r="B194" s="143"/>
      <c r="C194" s="36" t="s">
        <v>24</v>
      </c>
      <c r="D194" s="52" t="str">
        <f>Q1</f>
        <v>R2</v>
      </c>
      <c r="E194" s="52" t="str">
        <f>R1</f>
        <v>R3</v>
      </c>
      <c r="F194" s="52" t="str">
        <f>S1</f>
        <v>R4</v>
      </c>
      <c r="G194" s="52" t="str">
        <f>T1</f>
        <v>R5</v>
      </c>
      <c r="H194" s="52" t="str">
        <f>U1</f>
        <v>R6</v>
      </c>
      <c r="I194" s="53" t="s">
        <v>142</v>
      </c>
      <c r="J194" s="54">
        <v>-0.03</v>
      </c>
      <c r="K194" s="54">
        <v>0.03</v>
      </c>
      <c r="L194" s="52" t="str">
        <f>Q1</f>
        <v>R2</v>
      </c>
      <c r="M194" s="52" t="str">
        <f>R1</f>
        <v>R3</v>
      </c>
      <c r="N194" s="52" t="str">
        <f>S1</f>
        <v>R4</v>
      </c>
      <c r="O194" s="52" t="str">
        <f>T1</f>
        <v>R5</v>
      </c>
      <c r="P194" s="52" t="str">
        <f>U1</f>
        <v>R6</v>
      </c>
      <c r="Q194" s="288"/>
      <c r="R194" s="55" t="s">
        <v>143</v>
      </c>
      <c r="S194" s="56" t="s">
        <v>144</v>
      </c>
      <c r="T194" s="56" t="s">
        <v>145</v>
      </c>
      <c r="U194" s="56" t="s">
        <v>146</v>
      </c>
      <c r="V194" s="293"/>
      <c r="W194" s="294"/>
      <c r="X194" s="296"/>
      <c r="Y194" s="57" t="s">
        <v>147</v>
      </c>
      <c r="Z194" s="58" t="s">
        <v>148</v>
      </c>
      <c r="AA194" s="303"/>
      <c r="AB194" s="59" t="s">
        <v>149</v>
      </c>
      <c r="AC194" s="60" t="s">
        <v>150</v>
      </c>
      <c r="AD194" s="298"/>
      <c r="AE194" s="146"/>
    </row>
    <row r="195" spans="2:31" x14ac:dyDescent="0.15">
      <c r="B195" s="143"/>
      <c r="C195" s="36" t="s">
        <v>0</v>
      </c>
      <c r="D195" s="37">
        <f>SUMIF('20.経年データ【高知大】'!K:K,D194,'20.経年データ【高知大】'!AM:AM)</f>
        <v>28</v>
      </c>
      <c r="E195" s="37">
        <f>SUMIF('20.経年データ【高知大】'!K:K,E194,'20.経年データ【高知大】'!AM:AM)</f>
        <v>85</v>
      </c>
      <c r="F195" s="37">
        <f>SUMIF('20.経年データ【高知大】'!K:K,F194,'20.経年データ【高知大】'!AM:AM)</f>
        <v>42</v>
      </c>
      <c r="G195" s="37">
        <f>SUMIF('20.経年データ【高知大】'!K:K,G194,'20.経年データ【高知大】'!AM:AM)</f>
        <v>21</v>
      </c>
      <c r="H195" s="37">
        <f>SUMIF('20.経年データ【高知大】'!K:K,H194,'20.経年データ【高知大】'!AM:AM)</f>
        <v>77</v>
      </c>
      <c r="I195" s="63">
        <f>AVERAGE(D195:H195)</f>
        <v>50.6</v>
      </c>
      <c r="J195" s="64">
        <f>I195*0.97</f>
        <v>49.082000000000001</v>
      </c>
      <c r="K195" s="64">
        <f>I195*1.03</f>
        <v>52.118000000000002</v>
      </c>
      <c r="L195" s="56" t="str">
        <f>IF(AND(D195&gt;I195*0.97,D195&lt;I195*1.03),"○","×")</f>
        <v>×</v>
      </c>
      <c r="M195" s="56" t="str">
        <f>IF(AND(E195&gt;I195*0.97,E195&lt;I195*1.03),"○","×")</f>
        <v>×</v>
      </c>
      <c r="N195" s="56" t="str">
        <f>IF(AND(F195&gt;I195*0.97,F195&lt;I195*1.03),"○","×")</f>
        <v>×</v>
      </c>
      <c r="O195" s="56" t="str">
        <f>IF(AND(G195&gt;I195*0.97,G195&lt;I195*1.03),"○","×")</f>
        <v>×</v>
      </c>
      <c r="P195" s="56" t="str">
        <f>IF(AND(H195&gt;I195*0.97,H195&lt;I195*1.03),"○","×")</f>
        <v>×</v>
      </c>
      <c r="Q195" s="65" t="str">
        <f>IF(COUNTIF(L195:P195,"○")=5,"同程度","―")</f>
        <v>―</v>
      </c>
      <c r="R195" s="55" t="str">
        <f t="shared" ref="R195:U199" si="89">IF(E195-D195&gt;0,"↑",IF(E195-D195&lt;0,"↓","－"))</f>
        <v>↑</v>
      </c>
      <c r="S195" s="56" t="str">
        <f t="shared" si="89"/>
        <v>↓</v>
      </c>
      <c r="T195" s="56" t="str">
        <f t="shared" si="89"/>
        <v>↓</v>
      </c>
      <c r="U195" s="56" t="str">
        <f t="shared" si="89"/>
        <v>↑</v>
      </c>
      <c r="V195" s="56" t="str">
        <f>R195&amp;S195&amp;T195&amp;U195</f>
        <v>↑↓↓↑</v>
      </c>
      <c r="W195" s="66" t="str" cm="1">
        <f t="array" ref="W195">INDEX($AL$2:$AL$82,MATCH(V195,$AK$2:$AK$82,0),0)</f>
        <v>年度により増減</v>
      </c>
      <c r="X195" s="67" t="str">
        <f>IF(F195-D195&gt;0,"↑",IF(F195-D195&lt;0,"↓","－"))</f>
        <v>↑</v>
      </c>
      <c r="Y195" s="68" t="str">
        <f>IF(V195="↓↑↓↓",IF(X195="↓","減少傾向","×"),"判定外")</f>
        <v>判定外</v>
      </c>
      <c r="Z195" s="69" t="str">
        <f>IF(V195="↑↓↑↑",IF(X195="↑","増加傾向","×"),"判定外")</f>
        <v>判定外</v>
      </c>
      <c r="AA195" s="70" t="str">
        <f>IF(G195-E195&gt;0,"↑",IF(G195-E195&lt;0,"↓","－"))</f>
        <v>↓</v>
      </c>
      <c r="AB195" s="68" t="str">
        <f>IF(V195="↓↓↑↓",IF(AA195="↓","減少傾向","×"),"判定外")</f>
        <v>判定外</v>
      </c>
      <c r="AC195" s="69" t="str">
        <f>IF(V195="↑↑↓↑",IF(AA195="↑","増加傾向","×"),"判定外")</f>
        <v>判定外</v>
      </c>
      <c r="AD195" s="71"/>
      <c r="AE195" s="146"/>
    </row>
    <row r="196" spans="2:31" x14ac:dyDescent="0.15">
      <c r="B196" s="143"/>
      <c r="C196" s="36" t="s">
        <v>1</v>
      </c>
      <c r="D196" s="37">
        <f>SUMIF('20.経年データ【高知大】'!K:K,D194,'20.経年データ【高知大】'!AN:AN)</f>
        <v>1</v>
      </c>
      <c r="E196" s="37">
        <f>SUMIF('20.経年データ【高知大】'!K:K,E194,'20.経年データ【高知大】'!AN:AN)</f>
        <v>7</v>
      </c>
      <c r="F196" s="37">
        <f>SUMIF('20.経年データ【高知大】'!K:K,F194,'20.経年データ【高知大】'!AN:AN)</f>
        <v>8</v>
      </c>
      <c r="G196" s="37">
        <f>SUMIF('20.経年データ【高知大】'!K:K,G194,'20.経年データ【高知大】'!AN:AN)</f>
        <v>3</v>
      </c>
      <c r="H196" s="37">
        <f>SUMIF('20.経年データ【高知大】'!K:K,H194,'20.経年データ【高知大】'!AN:AN)</f>
        <v>6</v>
      </c>
      <c r="I196" s="63">
        <f>AVERAGE(D196:H196)</f>
        <v>5</v>
      </c>
      <c r="J196" s="64">
        <f>I196*0.97</f>
        <v>4.8499999999999996</v>
      </c>
      <c r="K196" s="64">
        <f>I196*1.03</f>
        <v>5.15</v>
      </c>
      <c r="L196" s="56" t="str">
        <f>IF(AND(D196&gt;I196*0.97,D196&lt;I196*1.03),"○","×")</f>
        <v>×</v>
      </c>
      <c r="M196" s="56" t="str">
        <f>IF(AND(E196&gt;I196*0.97,E196&lt;I196*1.03),"○","×")</f>
        <v>×</v>
      </c>
      <c r="N196" s="56" t="str">
        <f>IF(AND(F196&gt;I196*0.97,F196&lt;I196*1.03),"○","×")</f>
        <v>×</v>
      </c>
      <c r="O196" s="56" t="str">
        <f>IF(AND(G196&gt;I196*0.97,G196&lt;I196*1.03),"○","×")</f>
        <v>×</v>
      </c>
      <c r="P196" s="56" t="str">
        <f>IF(AND(H196&gt;I196*0.97,H196&lt;I196*1.03),"○","×")</f>
        <v>×</v>
      </c>
      <c r="Q196" s="65" t="str">
        <f>IF(COUNTIF(L196:P196,"○")=5,"同程度","―")</f>
        <v>―</v>
      </c>
      <c r="R196" s="55" t="str">
        <f t="shared" si="89"/>
        <v>↑</v>
      </c>
      <c r="S196" s="56" t="str">
        <f t="shared" si="89"/>
        <v>↑</v>
      </c>
      <c r="T196" s="56" t="str">
        <f t="shared" si="89"/>
        <v>↓</v>
      </c>
      <c r="U196" s="56" t="str">
        <f t="shared" si="89"/>
        <v>↑</v>
      </c>
      <c r="V196" s="56" t="str">
        <f>R196&amp;S196&amp;T196&amp;U196</f>
        <v>↑↑↓↑</v>
      </c>
      <c r="W196" s="66" t="str" cm="1">
        <f t="array" ref="W196">INDEX($AL$2:$AL$82,MATCH(V196,$AK$2:$AK$82,0),0)</f>
        <v>年度により増減</v>
      </c>
      <c r="X196" s="67" t="str">
        <f>IF(F196-D196&gt;0,"↑",IF(F196-D196&lt;0,"↓","－"))</f>
        <v>↑</v>
      </c>
      <c r="Y196" s="68" t="str">
        <f>IF(V196="↓↑↓↓",IF(X196="↓","減少傾向","×"),"判定外")</f>
        <v>判定外</v>
      </c>
      <c r="Z196" s="69" t="str">
        <f>IF(V196="↑↓↑↑",IF(X196="↑","増加傾向","×"),"判定外")</f>
        <v>判定外</v>
      </c>
      <c r="AA196" s="70" t="str">
        <f>IF(G196-E196&gt;0,"↑",IF(G196-E196&lt;0,"↓","－"))</f>
        <v>↓</v>
      </c>
      <c r="AB196" s="68" t="str">
        <f>IF(V196="↓↓↑↓",IF(AA196="↓","減少傾向","×"),"判定外")</f>
        <v>判定外</v>
      </c>
      <c r="AC196" s="69" t="str">
        <f>IF(V196="↑↑↓↑",IF(AA196="↑","増加傾向","×"),"判定外")</f>
        <v>×</v>
      </c>
      <c r="AD196" s="71"/>
      <c r="AE196" s="146"/>
    </row>
    <row r="197" spans="2:31" x14ac:dyDescent="0.15">
      <c r="B197" s="143"/>
      <c r="C197" s="36" t="s">
        <v>25</v>
      </c>
      <c r="D197" s="37">
        <f>SUMIF('20.経年データ【高知大】'!K:K,D194,'20.経年データ【高知大】'!AK:AK)</f>
        <v>28</v>
      </c>
      <c r="E197" s="37">
        <f>SUMIF('20.経年データ【高知大】'!K:K,E194,'20.経年データ【高知大】'!AK:AK)</f>
        <v>89</v>
      </c>
      <c r="F197" s="37">
        <f>SUMIF('20.経年データ【高知大】'!K:K,F194,'20.経年データ【高知大】'!AK:AK)</f>
        <v>40</v>
      </c>
      <c r="G197" s="37">
        <f>SUMIF('20.経年データ【高知大】'!K:K,G194,'20.経年データ【高知大】'!AK:AK)</f>
        <v>23</v>
      </c>
      <c r="H197" s="37">
        <f>SUMIF('20.経年データ【高知大】'!K:K,H194,'20.経年データ【高知大】'!AK:AK)</f>
        <v>75</v>
      </c>
      <c r="I197" s="63">
        <f>AVERAGE(D197:H197)</f>
        <v>51</v>
      </c>
      <c r="J197" s="64">
        <f>I197*0.97</f>
        <v>49.47</v>
      </c>
      <c r="K197" s="64">
        <f>I197*1.03</f>
        <v>52.53</v>
      </c>
      <c r="L197" s="56" t="str">
        <f>IF(AND(D197&gt;I197*0.97,D197&lt;I197*1.03),"○","×")</f>
        <v>×</v>
      </c>
      <c r="M197" s="56" t="str">
        <f>IF(AND(E197&gt;I197*0.97,E197&lt;I197*1.03),"○","×")</f>
        <v>×</v>
      </c>
      <c r="N197" s="56" t="str">
        <f>IF(AND(F197&gt;I197*0.97,F197&lt;I197*1.03),"○","×")</f>
        <v>×</v>
      </c>
      <c r="O197" s="56" t="str">
        <f>IF(AND(G197&gt;I197*0.97,G197&lt;I197*1.03),"○","×")</f>
        <v>×</v>
      </c>
      <c r="P197" s="56" t="str">
        <f>IF(AND(H197&gt;I197*0.97,H197&lt;I197*1.03),"○","×")</f>
        <v>×</v>
      </c>
      <c r="Q197" s="65" t="str">
        <f>IF(COUNTIF(L197:P197,"○")=5,"同程度","―")</f>
        <v>―</v>
      </c>
      <c r="R197" s="55" t="str">
        <f t="shared" si="89"/>
        <v>↑</v>
      </c>
      <c r="S197" s="56" t="str">
        <f t="shared" si="89"/>
        <v>↓</v>
      </c>
      <c r="T197" s="56" t="str">
        <f t="shared" si="89"/>
        <v>↓</v>
      </c>
      <c r="U197" s="56" t="str">
        <f t="shared" si="89"/>
        <v>↑</v>
      </c>
      <c r="V197" s="56" t="str">
        <f>R197&amp;S197&amp;T197&amp;U197</f>
        <v>↑↓↓↑</v>
      </c>
      <c r="W197" s="66" t="str" cm="1">
        <f t="array" ref="W197">INDEX($AL$2:$AL$82,MATCH(V197,$AK$2:$AK$82,0),0)</f>
        <v>年度により増減</v>
      </c>
      <c r="X197" s="67" t="str">
        <f>IF(F197-D197&gt;0,"↑",IF(F197-D197&lt;0,"↓","－"))</f>
        <v>↑</v>
      </c>
      <c r="Y197" s="68" t="str">
        <f>IF(V197="↓↑↓↓",IF(X197="↓","減少傾向","×"),"判定外")</f>
        <v>判定外</v>
      </c>
      <c r="Z197" s="69" t="str">
        <f>IF(V197="↑↓↑↑",IF(X197="↑","増加傾向","×"),"判定外")</f>
        <v>判定外</v>
      </c>
      <c r="AA197" s="70" t="str">
        <f>IF(G197-E197&gt;0,"↑",IF(G197-E197&lt;0,"↓","－"))</f>
        <v>↓</v>
      </c>
      <c r="AB197" s="68" t="str">
        <f>IF(V197="↓↓↑↓",IF(AA197="↓","減少傾向","×"),"判定外")</f>
        <v>判定外</v>
      </c>
      <c r="AC197" s="69" t="str">
        <f>IF(V197="↑↑↓↑",IF(AA197="↑","増加傾向","×"),"判定外")</f>
        <v>判定外</v>
      </c>
      <c r="AD197" s="72" t="s">
        <v>141</v>
      </c>
      <c r="AE197" s="146"/>
    </row>
    <row r="198" spans="2:31" x14ac:dyDescent="0.15">
      <c r="B198" s="143"/>
      <c r="C198" s="36" t="s">
        <v>26</v>
      </c>
      <c r="D198" s="37">
        <f>SUMIF('20.経年データ【高知大】'!K:K,D194,'20.経年データ【高知大】'!AL:AL)</f>
        <v>1</v>
      </c>
      <c r="E198" s="37">
        <f>SUMIF('20.経年データ【高知大】'!K:K,E194,'20.経年データ【高知大】'!AL:AL)</f>
        <v>3</v>
      </c>
      <c r="F198" s="37">
        <f>SUMIF('20.経年データ【高知大】'!K:K,F194,'20.経年データ【高知大】'!AL:AL)</f>
        <v>10</v>
      </c>
      <c r="G198" s="37">
        <f>SUMIF('20.経年データ【高知大】'!K:K,G194,'20.経年データ【高知大】'!AL:AL)</f>
        <v>1</v>
      </c>
      <c r="H198" s="37">
        <f>SUMIF('20.経年データ【高知大】'!K:K,H194,'20.経年データ【高知大】'!AL:AL)</f>
        <v>8</v>
      </c>
      <c r="I198" s="63">
        <f>AVERAGE(D198:H198)</f>
        <v>4.5999999999999996</v>
      </c>
      <c r="J198" s="64">
        <f>I198*0.97</f>
        <v>4.4619999999999997</v>
      </c>
      <c r="K198" s="64">
        <f>I198*1.03</f>
        <v>4.7379999999999995</v>
      </c>
      <c r="L198" s="56" t="str">
        <f>IF(AND(D198&gt;I198*0.97,D198&lt;I198*1.03),"○","×")</f>
        <v>×</v>
      </c>
      <c r="M198" s="56" t="str">
        <f>IF(AND(E198&gt;I198*0.97,E198&lt;I198*1.03),"○","×")</f>
        <v>×</v>
      </c>
      <c r="N198" s="56" t="str">
        <f>IF(AND(F198&gt;I198*0.97,F198&lt;I198*1.03),"○","×")</f>
        <v>×</v>
      </c>
      <c r="O198" s="56" t="str">
        <f>IF(AND(G198&gt;I198*0.97,G198&lt;I198*1.03),"○","×")</f>
        <v>×</v>
      </c>
      <c r="P198" s="56" t="str">
        <f>IF(AND(H198&gt;I198*0.97,H198&lt;I198*1.03),"○","×")</f>
        <v>×</v>
      </c>
      <c r="Q198" s="65" t="str">
        <f>IF(COUNTIF(L198:P198,"○")=5,"同程度","―")</f>
        <v>―</v>
      </c>
      <c r="R198" s="55" t="str">
        <f t="shared" si="89"/>
        <v>↑</v>
      </c>
      <c r="S198" s="56" t="str">
        <f t="shared" si="89"/>
        <v>↑</v>
      </c>
      <c r="T198" s="56" t="str">
        <f t="shared" si="89"/>
        <v>↓</v>
      </c>
      <c r="U198" s="56" t="str">
        <f t="shared" si="89"/>
        <v>↑</v>
      </c>
      <c r="V198" s="56" t="str">
        <f>R198&amp;S198&amp;T198&amp;U198</f>
        <v>↑↑↓↑</v>
      </c>
      <c r="W198" s="66" t="str" cm="1">
        <f t="array" ref="W198">INDEX($AL$2:$AL$82,MATCH(V198,$AK$2:$AK$82,0),0)</f>
        <v>年度により増減</v>
      </c>
      <c r="X198" s="67" t="str">
        <f>IF(F198-D198&gt;0,"↑",IF(F198-D198&lt;0,"↓","－"))</f>
        <v>↑</v>
      </c>
      <c r="Y198" s="68" t="str">
        <f>IF(V198="↓↑↓↓",IF(X198="↓","減少傾向","×"),"判定外")</f>
        <v>判定外</v>
      </c>
      <c r="Z198" s="69" t="str">
        <f>IF(V198="↑↓↑↑",IF(X198="↑","増加傾向","×"),"判定外")</f>
        <v>判定外</v>
      </c>
      <c r="AA198" s="70" t="str">
        <f>IF(G198-E198&gt;0,"↑",IF(G198-E198&lt;0,"↓","－"))</f>
        <v>↓</v>
      </c>
      <c r="AB198" s="68" t="str">
        <f>IF(V198="↓↓↑↓",IF(AA198="↓","減少傾向","×"),"判定外")</f>
        <v>判定外</v>
      </c>
      <c r="AC198" s="69" t="str">
        <f>IF(V198="↑↑↓↑",IF(AA198="↑","増加傾向","×"),"判定外")</f>
        <v>×</v>
      </c>
      <c r="AD198" s="71"/>
      <c r="AE198" s="146"/>
    </row>
    <row r="199" spans="2:31" ht="14.25" thickBot="1" x14ac:dyDescent="0.2">
      <c r="B199" s="143"/>
      <c r="C199" s="73" t="s">
        <v>75</v>
      </c>
      <c r="D199" s="74">
        <f>SUM(D195:D196)</f>
        <v>29</v>
      </c>
      <c r="E199" s="74">
        <f>SUM(E195:E196)</f>
        <v>92</v>
      </c>
      <c r="F199" s="74">
        <f>SUM(F195:F196)</f>
        <v>50</v>
      </c>
      <c r="G199" s="74">
        <f>SUM(G195:G196)</f>
        <v>24</v>
      </c>
      <c r="H199" s="74">
        <f>SUM(H195:H196)</f>
        <v>83</v>
      </c>
      <c r="I199" s="75">
        <f>AVERAGE(D199:H199)</f>
        <v>55.6</v>
      </c>
      <c r="J199" s="76">
        <f>I199*0.97</f>
        <v>53.932000000000002</v>
      </c>
      <c r="K199" s="76">
        <f>I199*1.03</f>
        <v>57.268000000000001</v>
      </c>
      <c r="L199" s="41" t="str">
        <f>IF(AND(D199&gt;I199*0.97,D199&lt;I199*1.03),"○","×")</f>
        <v>×</v>
      </c>
      <c r="M199" s="41" t="str">
        <f>IF(AND(E199&gt;I199*0.97,E199&lt;I199*1.03),"○","×")</f>
        <v>×</v>
      </c>
      <c r="N199" s="41" t="str">
        <f>IF(AND(F199&gt;I199*0.97,F199&lt;I199*1.03),"○","×")</f>
        <v>×</v>
      </c>
      <c r="O199" s="41" t="str">
        <f>IF(AND(G199&gt;I199*0.97,G199&lt;I199*1.03),"○","×")</f>
        <v>×</v>
      </c>
      <c r="P199" s="41" t="str">
        <f>IF(AND(H199&gt;I199*0.97,H199&lt;I199*1.03),"○","×")</f>
        <v>×</v>
      </c>
      <c r="Q199" s="77" t="str">
        <f>IF(COUNTIF(L199:P199,"○")=5,"同程度","―")</f>
        <v>―</v>
      </c>
      <c r="R199" s="78" t="str">
        <f t="shared" si="89"/>
        <v>↑</v>
      </c>
      <c r="S199" s="41" t="str">
        <f t="shared" si="89"/>
        <v>↓</v>
      </c>
      <c r="T199" s="41" t="str">
        <f t="shared" si="89"/>
        <v>↓</v>
      </c>
      <c r="U199" s="41" t="str">
        <f t="shared" si="89"/>
        <v>↑</v>
      </c>
      <c r="V199" s="41" t="str">
        <f>R199&amp;S199&amp;T199&amp;U199</f>
        <v>↑↓↓↑</v>
      </c>
      <c r="W199" s="79" t="str" cm="1">
        <f t="array" ref="W199">INDEX($AL$2:$AL$82,MATCH(V199,$AK$2:$AK$82,0),0)</f>
        <v>年度により増減</v>
      </c>
      <c r="X199" s="80" t="str">
        <f>IF(F199-D199&gt;0,"↑",IF(F199-D199&lt;0,"↓","－"))</f>
        <v>↑</v>
      </c>
      <c r="Y199" s="81" t="str">
        <f>IF(V199="↓↑↓↓",IF(X199="↓","減少傾向","×"),"判定外")</f>
        <v>判定外</v>
      </c>
      <c r="Z199" s="82" t="str">
        <f>IF(V199="↑↓↑↑",IF(X199="↑","増加傾向","×"),"判定外")</f>
        <v>判定外</v>
      </c>
      <c r="AA199" s="83" t="str">
        <f>IF(G199-E199&gt;0,"↑",IF(G199-E199&lt;0,"↓","－"))</f>
        <v>↓</v>
      </c>
      <c r="AB199" s="81" t="str">
        <f>IF(V199="↓↓↑↓",IF(AA199="↓","減少傾向","×"),"判定外")</f>
        <v>判定外</v>
      </c>
      <c r="AC199" s="82" t="str">
        <f>IF(V199="↑↑↓↑",IF(AA199="↑","増加傾向","×"),"判定外")</f>
        <v>判定外</v>
      </c>
      <c r="AD199" s="84" t="s">
        <v>141</v>
      </c>
      <c r="AE199" s="146"/>
    </row>
    <row r="200" spans="2:31" ht="14.25" thickBot="1" x14ac:dyDescent="0.2">
      <c r="B200" s="143"/>
      <c r="C200" s="144"/>
      <c r="D200" s="149"/>
      <c r="E200" s="149"/>
      <c r="F200" s="149"/>
      <c r="G200" s="149"/>
      <c r="H200" s="149"/>
      <c r="I200" s="149"/>
      <c r="J200" s="149"/>
      <c r="K200" s="149"/>
      <c r="L200" s="149"/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  <c r="AA200" s="149"/>
      <c r="AB200" s="149"/>
      <c r="AC200" s="149"/>
      <c r="AD200" s="149"/>
      <c r="AE200" s="146"/>
    </row>
    <row r="201" spans="2:31" x14ac:dyDescent="0.15">
      <c r="B201" s="143"/>
      <c r="C201" s="144"/>
      <c r="D201" s="149"/>
      <c r="E201" s="149"/>
      <c r="F201" s="149"/>
      <c r="G201" s="149"/>
      <c r="H201" s="149"/>
      <c r="I201" s="289" t="s">
        <v>131</v>
      </c>
      <c r="J201" s="301"/>
      <c r="K201" s="301"/>
      <c r="L201" s="290"/>
      <c r="M201" s="290"/>
      <c r="N201" s="290"/>
      <c r="O201" s="290"/>
      <c r="P201" s="290"/>
      <c r="Q201" s="287" t="s">
        <v>132</v>
      </c>
      <c r="R201" s="289" t="s">
        <v>133</v>
      </c>
      <c r="S201" s="290"/>
      <c r="T201" s="290"/>
      <c r="U201" s="290"/>
      <c r="V201" s="291" t="s">
        <v>134</v>
      </c>
      <c r="W201" s="292"/>
      <c r="X201" s="295" t="s">
        <v>135</v>
      </c>
      <c r="Y201" s="299" t="s">
        <v>136</v>
      </c>
      <c r="Z201" s="300"/>
      <c r="AA201" s="302" t="s">
        <v>137</v>
      </c>
      <c r="AB201" s="299" t="s">
        <v>138</v>
      </c>
      <c r="AC201" s="300"/>
      <c r="AD201" s="297" t="s">
        <v>139</v>
      </c>
      <c r="AE201" s="146"/>
    </row>
    <row r="202" spans="2:31" x14ac:dyDescent="0.15">
      <c r="B202" s="143"/>
      <c r="C202" s="36" t="s">
        <v>27</v>
      </c>
      <c r="D202" s="52" t="str">
        <f>Q1</f>
        <v>R2</v>
      </c>
      <c r="E202" s="52" t="str">
        <f>R1</f>
        <v>R3</v>
      </c>
      <c r="F202" s="52" t="str">
        <f>S1</f>
        <v>R4</v>
      </c>
      <c r="G202" s="52" t="str">
        <f>T1</f>
        <v>R5</v>
      </c>
      <c r="H202" s="52" t="str">
        <f>U1</f>
        <v>R6</v>
      </c>
      <c r="I202" s="53" t="s">
        <v>142</v>
      </c>
      <c r="J202" s="54">
        <v>-0.03</v>
      </c>
      <c r="K202" s="54">
        <v>0.03</v>
      </c>
      <c r="L202" s="52" t="str">
        <f>Q1</f>
        <v>R2</v>
      </c>
      <c r="M202" s="52" t="str">
        <f>R1</f>
        <v>R3</v>
      </c>
      <c r="N202" s="52" t="str">
        <f>S1</f>
        <v>R4</v>
      </c>
      <c r="O202" s="52" t="str">
        <f>T1</f>
        <v>R5</v>
      </c>
      <c r="P202" s="52" t="str">
        <f>U1</f>
        <v>R6</v>
      </c>
      <c r="Q202" s="288"/>
      <c r="R202" s="55" t="s">
        <v>143</v>
      </c>
      <c r="S202" s="56" t="s">
        <v>144</v>
      </c>
      <c r="T202" s="56" t="s">
        <v>145</v>
      </c>
      <c r="U202" s="56" t="s">
        <v>146</v>
      </c>
      <c r="V202" s="293"/>
      <c r="W202" s="294"/>
      <c r="X202" s="296"/>
      <c r="Y202" s="57" t="s">
        <v>147</v>
      </c>
      <c r="Z202" s="58" t="s">
        <v>148</v>
      </c>
      <c r="AA202" s="303"/>
      <c r="AB202" s="59" t="s">
        <v>149</v>
      </c>
      <c r="AC202" s="60" t="s">
        <v>150</v>
      </c>
      <c r="AD202" s="298"/>
      <c r="AE202" s="146"/>
    </row>
    <row r="203" spans="2:31" x14ac:dyDescent="0.15">
      <c r="B203" s="143"/>
      <c r="C203" s="36" t="s">
        <v>100</v>
      </c>
      <c r="D203" s="86">
        <f>ROUND(D206/D207,2)</f>
        <v>1.53</v>
      </c>
      <c r="E203" s="86">
        <f>ROUND(E206/E207,2)</f>
        <v>4.18</v>
      </c>
      <c r="F203" s="86">
        <f>ROUND(F206/F207,2)</f>
        <v>2.5</v>
      </c>
      <c r="G203" s="86">
        <f>ROUND(G206/G207,2)</f>
        <v>1.26</v>
      </c>
      <c r="H203" s="86">
        <f>ROUND(H206/H207,2)</f>
        <v>3.95</v>
      </c>
      <c r="I203" s="87">
        <f>AVERAGE(D203:H203)</f>
        <v>2.6840000000000002</v>
      </c>
      <c r="J203" s="88">
        <f>I203*0.97</f>
        <v>2.6034800000000002</v>
      </c>
      <c r="K203" s="88">
        <f>I203*1.03</f>
        <v>2.7645200000000001</v>
      </c>
      <c r="L203" s="56" t="str">
        <f>IF(AND(D203&gt;I203*0.97,D203&lt;I203*1.03),"○","×")</f>
        <v>×</v>
      </c>
      <c r="M203" s="56" t="str">
        <f>IF(AND(E203&gt;I203*0.97,E203&lt;I203*1.03),"○","×")</f>
        <v>×</v>
      </c>
      <c r="N203" s="56" t="str">
        <f>IF(AND(F203&gt;I203*0.97,F203&lt;I203*1.03),"○","×")</f>
        <v>×</v>
      </c>
      <c r="O203" s="56" t="str">
        <f>IF(AND(G203&gt;I203*0.97,G203&lt;I203*1.03),"○","×")</f>
        <v>×</v>
      </c>
      <c r="P203" s="56" t="str">
        <f>IF(AND(H203&gt;I203*0.97,H203&lt;I203*1.03),"○","×")</f>
        <v>×</v>
      </c>
      <c r="Q203" s="65" t="str">
        <f>IF(COUNTIF(L203:P203,"○")=5,"同程度","―")</f>
        <v>―</v>
      </c>
      <c r="R203" s="55" t="str">
        <f t="shared" ref="R203:U205" si="90">IF(E203-D203&gt;0,"↑",IF(E203-D203&lt;0,"↓","－"))</f>
        <v>↑</v>
      </c>
      <c r="S203" s="56" t="str">
        <f t="shared" si="90"/>
        <v>↓</v>
      </c>
      <c r="T203" s="56" t="str">
        <f t="shared" si="90"/>
        <v>↓</v>
      </c>
      <c r="U203" s="56" t="str">
        <f t="shared" si="90"/>
        <v>↑</v>
      </c>
      <c r="V203" s="56" t="str">
        <f>R203&amp;S203&amp;T203&amp;U203</f>
        <v>↑↓↓↑</v>
      </c>
      <c r="W203" s="66" t="str" cm="1">
        <f t="array" ref="W203">INDEX($AL$2:$AL$82,MATCH(V203,$AK$2:$AK$82,0),0)</f>
        <v>年度により増減</v>
      </c>
      <c r="X203" s="67" t="str">
        <f>IF(F203-D203&gt;0,"↑",IF(F203-D203&lt;0,"↓","－"))</f>
        <v>↑</v>
      </c>
      <c r="Y203" s="68" t="str">
        <f>IF(V203="↓↑↓↓",IF(X203="↓","減少傾向","×"),"判定外")</f>
        <v>判定外</v>
      </c>
      <c r="Z203" s="69" t="str">
        <f>IF(V203="↑↓↑↑",IF(X203="↑","増加傾向","×"),"判定外")</f>
        <v>判定外</v>
      </c>
      <c r="AA203" s="70" t="str">
        <f>IF(G203-E203&gt;0,"↑",IF(G203-E203&lt;0,"↓","－"))</f>
        <v>↓</v>
      </c>
      <c r="AB203" s="68" t="str">
        <f>IF(V203="↓↓↑↓",IF(AA203="↓","減少傾向","×"),"判定外")</f>
        <v>判定外</v>
      </c>
      <c r="AC203" s="69" t="str">
        <f>IF(V203="↑↑↓↑",IF(AA203="↑","増加傾向","×"),"判定外")</f>
        <v>判定外</v>
      </c>
      <c r="AD203" s="72" t="s">
        <v>141</v>
      </c>
      <c r="AE203" s="146"/>
    </row>
    <row r="204" spans="2:31" x14ac:dyDescent="0.15">
      <c r="B204" s="143"/>
      <c r="C204" s="36" t="s">
        <v>58</v>
      </c>
      <c r="D204" s="86">
        <f t="shared" ref="D204:H205" si="91">ROUND(D208/D210,2)</f>
        <v>1.87</v>
      </c>
      <c r="E204" s="86">
        <f t="shared" si="91"/>
        <v>5.31</v>
      </c>
      <c r="F204" s="86">
        <f t="shared" si="91"/>
        <v>2.8</v>
      </c>
      <c r="G204" s="86">
        <f t="shared" si="91"/>
        <v>1.5</v>
      </c>
      <c r="H204" s="86">
        <f t="shared" si="91"/>
        <v>4.8099999999999996</v>
      </c>
      <c r="I204" s="87">
        <f>AVERAGE(D204:H204)</f>
        <v>3.258</v>
      </c>
      <c r="J204" s="88">
        <f>I204*0.97</f>
        <v>3.1602600000000001</v>
      </c>
      <c r="K204" s="88">
        <f>I204*1.03</f>
        <v>3.3557399999999999</v>
      </c>
      <c r="L204" s="56" t="str">
        <f>IF(AND(D204&gt;I204*0.97,D204&lt;I204*1.03),"○","×")</f>
        <v>×</v>
      </c>
      <c r="M204" s="56" t="str">
        <f>IF(AND(E204&gt;I204*0.97,E204&lt;I204*1.03),"○","×")</f>
        <v>×</v>
      </c>
      <c r="N204" s="56" t="str">
        <f>IF(AND(F204&gt;I204*0.97,F204&lt;I204*1.03),"○","×")</f>
        <v>×</v>
      </c>
      <c r="O204" s="56" t="str">
        <f>IF(AND(G204&gt;I204*0.97,G204&lt;I204*1.03),"○","×")</f>
        <v>×</v>
      </c>
      <c r="P204" s="56" t="str">
        <f>IF(AND(H204&gt;I204*0.97,H204&lt;I204*1.03),"○","×")</f>
        <v>×</v>
      </c>
      <c r="Q204" s="65" t="str">
        <f>IF(COUNTIF(L204:P204,"○")=5,"同程度","―")</f>
        <v>―</v>
      </c>
      <c r="R204" s="55" t="str">
        <f t="shared" si="90"/>
        <v>↑</v>
      </c>
      <c r="S204" s="56" t="str">
        <f t="shared" si="90"/>
        <v>↓</v>
      </c>
      <c r="T204" s="56" t="str">
        <f t="shared" si="90"/>
        <v>↓</v>
      </c>
      <c r="U204" s="56" t="str">
        <f t="shared" si="90"/>
        <v>↑</v>
      </c>
      <c r="V204" s="56" t="str">
        <f>R204&amp;S204&amp;T204&amp;U204</f>
        <v>↑↓↓↑</v>
      </c>
      <c r="W204" s="66" t="str" cm="1">
        <f t="array" ref="W204">INDEX($AL$2:$AL$82,MATCH(V204,$AK$2:$AK$82,0),0)</f>
        <v>年度により増減</v>
      </c>
      <c r="X204" s="67" t="str">
        <f>IF(F204-D204&gt;0,"↑",IF(F204-D204&lt;0,"↓","－"))</f>
        <v>↑</v>
      </c>
      <c r="Y204" s="68" t="str">
        <f>IF(V204="↓↑↓↓",IF(X204="↓","減少傾向","×"),"判定外")</f>
        <v>判定外</v>
      </c>
      <c r="Z204" s="69" t="str">
        <f>IF(V204="↑↓↑↑",IF(X204="↑","増加傾向","×"),"判定外")</f>
        <v>判定外</v>
      </c>
      <c r="AA204" s="70" t="str">
        <f>IF(G204-E204&gt;0,"↑",IF(G204-E204&lt;0,"↓","－"))</f>
        <v>↓</v>
      </c>
      <c r="AB204" s="68" t="str">
        <f>IF(V204="↓↓↑↓",IF(AA204="↓","減少傾向","×"),"判定外")</f>
        <v>判定外</v>
      </c>
      <c r="AC204" s="69" t="str">
        <f>IF(V204="↑↑↓↑",IF(AA204="↑","増加傾向","×"),"判定外")</f>
        <v>判定外</v>
      </c>
      <c r="AD204" s="72" t="s">
        <v>141</v>
      </c>
      <c r="AE204" s="146"/>
    </row>
    <row r="205" spans="2:31" x14ac:dyDescent="0.15">
      <c r="B205" s="143"/>
      <c r="C205" s="36" t="s">
        <v>59</v>
      </c>
      <c r="D205" s="86">
        <f t="shared" si="91"/>
        <v>0.25</v>
      </c>
      <c r="E205" s="86">
        <f t="shared" si="91"/>
        <v>1.17</v>
      </c>
      <c r="F205" s="86">
        <f t="shared" si="91"/>
        <v>1.6</v>
      </c>
      <c r="G205" s="86">
        <f t="shared" si="91"/>
        <v>0.6</v>
      </c>
      <c r="H205" s="86">
        <f t="shared" si="91"/>
        <v>1.2</v>
      </c>
      <c r="I205" s="87">
        <f>AVERAGE(D205:H205)</f>
        <v>0.96400000000000008</v>
      </c>
      <c r="J205" s="88">
        <f>I205*0.97</f>
        <v>0.93508000000000002</v>
      </c>
      <c r="K205" s="88">
        <f>I205*1.03</f>
        <v>0.99292000000000014</v>
      </c>
      <c r="L205" s="56" t="str">
        <f>IF(AND(D205&gt;I205*0.97,D205&lt;I205*1.03),"○","×")</f>
        <v>×</v>
      </c>
      <c r="M205" s="56" t="str">
        <f>IF(AND(E205&gt;I205*0.97,E205&lt;I205*1.03),"○","×")</f>
        <v>×</v>
      </c>
      <c r="N205" s="56" t="str">
        <f>IF(AND(F205&gt;I205*0.97,F205&lt;I205*1.03),"○","×")</f>
        <v>×</v>
      </c>
      <c r="O205" s="56" t="str">
        <f>IF(AND(G205&gt;I205*0.97,G205&lt;I205*1.03),"○","×")</f>
        <v>×</v>
      </c>
      <c r="P205" s="56" t="str">
        <f>IF(AND(H205&gt;I205*0.97,H205&lt;I205*1.03),"○","×")</f>
        <v>×</v>
      </c>
      <c r="Q205" s="65" t="str">
        <f>IF(COUNTIF(L205:P205,"○")=5,"同程度","―")</f>
        <v>―</v>
      </c>
      <c r="R205" s="55" t="str">
        <f t="shared" si="90"/>
        <v>↑</v>
      </c>
      <c r="S205" s="56" t="str">
        <f t="shared" si="90"/>
        <v>↑</v>
      </c>
      <c r="T205" s="56" t="str">
        <f t="shared" si="90"/>
        <v>↓</v>
      </c>
      <c r="U205" s="56" t="str">
        <f t="shared" si="90"/>
        <v>↑</v>
      </c>
      <c r="V205" s="56" t="str">
        <f>R205&amp;S205&amp;T205&amp;U205</f>
        <v>↑↑↓↑</v>
      </c>
      <c r="W205" s="66" t="str" cm="1">
        <f t="array" ref="W205">INDEX($AL$2:$AL$82,MATCH(V205,$AK$2:$AK$82,0),0)</f>
        <v>年度により増減</v>
      </c>
      <c r="X205" s="67" t="str">
        <f>IF(F205-D205&gt;0,"↑",IF(F205-D205&lt;0,"↓","－"))</f>
        <v>↑</v>
      </c>
      <c r="Y205" s="68" t="str">
        <f>IF(V205="↓↑↓↓",IF(X205="↓","減少傾向","×"),"判定外")</f>
        <v>判定外</v>
      </c>
      <c r="Z205" s="69" t="str">
        <f>IF(V205="↑↓↑↑",IF(X205="↑","増加傾向","×"),"判定外")</f>
        <v>判定外</v>
      </c>
      <c r="AA205" s="70" t="str">
        <f>IF(G205-E205&gt;0,"↑",IF(G205-E205&lt;0,"↓","－"))</f>
        <v>↓</v>
      </c>
      <c r="AB205" s="68" t="str">
        <f>IF(V205="↓↓↑↓",IF(AA205="↓","減少傾向","×"),"判定外")</f>
        <v>判定外</v>
      </c>
      <c r="AC205" s="69" t="str">
        <f>IF(V205="↑↑↓↑",IF(AA205="↑","増加傾向","×"),"判定外")</f>
        <v>×</v>
      </c>
      <c r="AD205" s="72" t="s">
        <v>141</v>
      </c>
      <c r="AE205" s="146"/>
    </row>
    <row r="206" spans="2:31" x14ac:dyDescent="0.15">
      <c r="B206" s="143"/>
      <c r="C206" s="73" t="s">
        <v>60</v>
      </c>
      <c r="D206" s="74">
        <f>SUM(D208:D209)</f>
        <v>29</v>
      </c>
      <c r="E206" s="74">
        <f>SUM(E208:E209)</f>
        <v>92</v>
      </c>
      <c r="F206" s="74">
        <f>SUM(F208:F209)</f>
        <v>50</v>
      </c>
      <c r="G206" s="74">
        <f>SUM(G208:G209)</f>
        <v>24</v>
      </c>
      <c r="H206" s="74">
        <f>SUM(H208:H209)</f>
        <v>83</v>
      </c>
      <c r="I206" s="89"/>
      <c r="J206" s="90"/>
      <c r="K206" s="90"/>
      <c r="L206" s="91"/>
      <c r="M206" s="91"/>
      <c r="N206" s="91"/>
      <c r="O206" s="91"/>
      <c r="P206" s="91"/>
      <c r="Q206" s="92"/>
      <c r="R206" s="93"/>
      <c r="S206" s="91"/>
      <c r="T206" s="91"/>
      <c r="U206" s="91"/>
      <c r="V206" s="91"/>
      <c r="W206" s="94"/>
      <c r="X206" s="95"/>
      <c r="Y206" s="96"/>
      <c r="Z206" s="97"/>
      <c r="AA206" s="98"/>
      <c r="AB206" s="96"/>
      <c r="AC206" s="97"/>
      <c r="AD206" s="71"/>
      <c r="AE206" s="146"/>
    </row>
    <row r="207" spans="2:31" x14ac:dyDescent="0.15">
      <c r="B207" s="143"/>
      <c r="C207" s="73" t="s">
        <v>99</v>
      </c>
      <c r="D207" s="74">
        <f>SUM(D210:D211)</f>
        <v>19</v>
      </c>
      <c r="E207" s="74">
        <f>SUM(E210:E211)</f>
        <v>22</v>
      </c>
      <c r="F207" s="74">
        <f>SUM(F210:F211)</f>
        <v>20</v>
      </c>
      <c r="G207" s="74">
        <f>SUM(G210:G211)</f>
        <v>19</v>
      </c>
      <c r="H207" s="74">
        <f>SUM(H210:H211)</f>
        <v>21</v>
      </c>
      <c r="I207" s="63">
        <f>AVERAGE(D207:H207)</f>
        <v>20.2</v>
      </c>
      <c r="J207" s="64">
        <f>I207*0.97</f>
        <v>19.593999999999998</v>
      </c>
      <c r="K207" s="64">
        <f>I207*1.03</f>
        <v>20.806000000000001</v>
      </c>
      <c r="L207" s="56" t="str">
        <f>IF(AND(D207&gt;I207*0.97,D207&lt;I207*1.03),"○","×")</f>
        <v>×</v>
      </c>
      <c r="M207" s="56" t="str">
        <f>IF(AND(E207&gt;I207*0.97,E207&lt;I207*1.03),"○","×")</f>
        <v>×</v>
      </c>
      <c r="N207" s="56" t="str">
        <f>IF(AND(F207&gt;I207*0.97,F207&lt;I207*1.03),"○","×")</f>
        <v>○</v>
      </c>
      <c r="O207" s="56" t="str">
        <f>IF(AND(G207&gt;I207*0.97,G207&lt;I207*1.03),"○","×")</f>
        <v>×</v>
      </c>
      <c r="P207" s="56" t="str">
        <f>IF(AND(H207&gt;I207*0.97,H207&lt;I207*1.03),"○","×")</f>
        <v>×</v>
      </c>
      <c r="Q207" s="65" t="str">
        <f>IF(COUNTIF(L207:P207,"○")=5,"同程度","―")</f>
        <v>―</v>
      </c>
      <c r="R207" s="55" t="str">
        <f>IF(E207-D207&gt;0,"↑",IF(E207-D207&lt;0,"↓","－"))</f>
        <v>↑</v>
      </c>
      <c r="S207" s="56" t="str">
        <f>IF(F207-E207&gt;0,"↑",IF(F207-E207&lt;0,"↓","－"))</f>
        <v>↓</v>
      </c>
      <c r="T207" s="56" t="str">
        <f>IF(G207-F207&gt;0,"↑",IF(G207-F207&lt;0,"↓","－"))</f>
        <v>↓</v>
      </c>
      <c r="U207" s="56" t="str">
        <f>IF(H207-G207&gt;0,"↑",IF(H207-G207&lt;0,"↓","－"))</f>
        <v>↑</v>
      </c>
      <c r="V207" s="56" t="str">
        <f>R207&amp;S207&amp;T207&amp;U207</f>
        <v>↑↓↓↑</v>
      </c>
      <c r="W207" s="66" t="str" cm="1">
        <f t="array" ref="W207">INDEX($AL$2:$AL$82,MATCH(V207,$AK$2:$AK$82,0),0)</f>
        <v>年度により増減</v>
      </c>
      <c r="X207" s="67" t="str">
        <f>IF(F207-D207&gt;0,"↑",IF(F207-D207&lt;0,"↓","－"))</f>
        <v>↑</v>
      </c>
      <c r="Y207" s="68" t="str">
        <f>IF(V207="↓↑↓↓",IF(X207="↓","減少傾向","×"),"判定外")</f>
        <v>判定外</v>
      </c>
      <c r="Z207" s="69" t="str">
        <f>IF(V207="↑↓↑↑",IF(X207="↑","増加傾向","×"),"判定外")</f>
        <v>判定外</v>
      </c>
      <c r="AA207" s="70" t="str">
        <f>IF(G207-E207&gt;0,"↑",IF(G207-E207&lt;0,"↓","－"))</f>
        <v>↓</v>
      </c>
      <c r="AB207" s="68" t="str">
        <f>IF(V207="↓↓↑↓",IF(AA207="↓","減少傾向","×"),"判定外")</f>
        <v>判定外</v>
      </c>
      <c r="AC207" s="69" t="str">
        <f>IF(V207="↑↑↓↑",IF(AA207="↑","増加傾向","×"),"判定外")</f>
        <v>判定外</v>
      </c>
      <c r="AD207" s="71"/>
      <c r="AE207" s="146"/>
    </row>
    <row r="208" spans="2:31" x14ac:dyDescent="0.15">
      <c r="B208" s="143"/>
      <c r="C208" s="36" t="s">
        <v>72</v>
      </c>
      <c r="D208" s="116">
        <f>D195</f>
        <v>28</v>
      </c>
      <c r="E208" s="116">
        <f t="shared" ref="E208:H208" si="92">E195</f>
        <v>85</v>
      </c>
      <c r="F208" s="116">
        <f t="shared" si="92"/>
        <v>42</v>
      </c>
      <c r="G208" s="116">
        <f t="shared" si="92"/>
        <v>21</v>
      </c>
      <c r="H208" s="116">
        <f t="shared" si="92"/>
        <v>77</v>
      </c>
      <c r="I208" s="89"/>
      <c r="J208" s="90"/>
      <c r="K208" s="90"/>
      <c r="L208" s="91"/>
      <c r="M208" s="91"/>
      <c r="N208" s="91"/>
      <c r="O208" s="91"/>
      <c r="P208" s="91"/>
      <c r="Q208" s="92"/>
      <c r="R208" s="93"/>
      <c r="S208" s="91"/>
      <c r="T208" s="91"/>
      <c r="U208" s="91"/>
      <c r="V208" s="91"/>
      <c r="W208" s="94"/>
      <c r="X208" s="95"/>
      <c r="Y208" s="96"/>
      <c r="Z208" s="97"/>
      <c r="AA208" s="98"/>
      <c r="AB208" s="96"/>
      <c r="AC208" s="97"/>
      <c r="AD208" s="71"/>
      <c r="AE208" s="146"/>
    </row>
    <row r="209" spans="2:31" x14ac:dyDescent="0.15">
      <c r="B209" s="143"/>
      <c r="C209" s="36" t="s">
        <v>73</v>
      </c>
      <c r="D209" s="116">
        <f>D196</f>
        <v>1</v>
      </c>
      <c r="E209" s="116">
        <f t="shared" ref="E209:H209" si="93">E196</f>
        <v>7</v>
      </c>
      <c r="F209" s="116">
        <f t="shared" si="93"/>
        <v>8</v>
      </c>
      <c r="G209" s="116">
        <f t="shared" si="93"/>
        <v>3</v>
      </c>
      <c r="H209" s="116">
        <f t="shared" si="93"/>
        <v>6</v>
      </c>
      <c r="I209" s="89"/>
      <c r="J209" s="90"/>
      <c r="K209" s="90"/>
      <c r="L209" s="91"/>
      <c r="M209" s="91"/>
      <c r="N209" s="91"/>
      <c r="O209" s="91"/>
      <c r="P209" s="91"/>
      <c r="Q209" s="92"/>
      <c r="R209" s="93"/>
      <c r="S209" s="91"/>
      <c r="T209" s="91"/>
      <c r="U209" s="91"/>
      <c r="V209" s="91"/>
      <c r="W209" s="94"/>
      <c r="X209" s="95"/>
      <c r="Y209" s="96"/>
      <c r="Z209" s="97"/>
      <c r="AA209" s="98"/>
      <c r="AB209" s="96"/>
      <c r="AC209" s="97"/>
      <c r="AD209" s="71"/>
      <c r="AE209" s="146"/>
    </row>
    <row r="210" spans="2:31" x14ac:dyDescent="0.15">
      <c r="B210" s="143"/>
      <c r="C210" s="61" t="s">
        <v>70</v>
      </c>
      <c r="D210" s="116">
        <f>SUMIF('20.教員数【大学概要】'!A:A,D202,'20.教員数【大学概要】'!L:L)</f>
        <v>15</v>
      </c>
      <c r="E210" s="116">
        <f>SUMIF('20.教員数【大学概要】'!A:A,E202,'20.教員数【大学概要】'!L:L)</f>
        <v>16</v>
      </c>
      <c r="F210" s="116">
        <f>SUMIF('20.教員数【大学概要】'!A:A,F202,'20.教員数【大学概要】'!L:L)</f>
        <v>15</v>
      </c>
      <c r="G210" s="116">
        <f>SUMIF('20.教員数【大学概要】'!A:A,G202,'20.教員数【大学概要】'!L:L)</f>
        <v>14</v>
      </c>
      <c r="H210" s="116">
        <f>SUMIF('20.教員数【大学概要】'!A:A,H202,'20.教員数【大学概要】'!L:L)</f>
        <v>16</v>
      </c>
      <c r="I210" s="63">
        <f>AVERAGE(D210:H210)</f>
        <v>15.2</v>
      </c>
      <c r="J210" s="64">
        <f>I210*0.97</f>
        <v>14.744</v>
      </c>
      <c r="K210" s="64">
        <f>I210*1.03</f>
        <v>15.655999999999999</v>
      </c>
      <c r="L210" s="56" t="str">
        <f>IF(AND(D210&gt;I210*0.97,D210&lt;I210*1.03),"○","×")</f>
        <v>○</v>
      </c>
      <c r="M210" s="56" t="str">
        <f>IF(AND(E210&gt;I210*0.97,E210&lt;I210*1.03),"○","×")</f>
        <v>×</v>
      </c>
      <c r="N210" s="56" t="str">
        <f>IF(AND(F210&gt;I210*0.97,F210&lt;I210*1.03),"○","×")</f>
        <v>○</v>
      </c>
      <c r="O210" s="56" t="str">
        <f>IF(AND(G210&gt;I210*0.97,G210&lt;I210*1.03),"○","×")</f>
        <v>×</v>
      </c>
      <c r="P210" s="56" t="str">
        <f>IF(AND(H210&gt;I210*0.97,H210&lt;I210*1.03),"○","×")</f>
        <v>×</v>
      </c>
      <c r="Q210" s="65" t="str">
        <f>IF(COUNTIF(L210:P210,"○")=5,"同程度","―")</f>
        <v>―</v>
      </c>
      <c r="R210" s="55" t="str">
        <f t="shared" ref="R210:U211" si="94">IF(E210-D210&gt;0,"↑",IF(E210-D210&lt;0,"↓","－"))</f>
        <v>↑</v>
      </c>
      <c r="S210" s="56" t="str">
        <f t="shared" si="94"/>
        <v>↓</v>
      </c>
      <c r="T210" s="56" t="str">
        <f t="shared" si="94"/>
        <v>↓</v>
      </c>
      <c r="U210" s="56" t="str">
        <f t="shared" si="94"/>
        <v>↑</v>
      </c>
      <c r="V210" s="56" t="str">
        <f>R210&amp;S210&amp;T210&amp;U210</f>
        <v>↑↓↓↑</v>
      </c>
      <c r="W210" s="66" t="str" cm="1">
        <f t="array" ref="W210">INDEX($AL$2:$AL$82,MATCH(V210,$AK$2:$AK$82,0),0)</f>
        <v>年度により増減</v>
      </c>
      <c r="X210" s="67" t="str">
        <f>IF(F210-D210&gt;0,"↑",IF(F210-D210&lt;0,"↓","－"))</f>
        <v>－</v>
      </c>
      <c r="Y210" s="68" t="str">
        <f>IF(V210="↓↑↓↓",IF(X210="↓","減少傾向","×"),"判定外")</f>
        <v>判定外</v>
      </c>
      <c r="Z210" s="69" t="str">
        <f>IF(V210="↑↓↑↑",IF(X210="↑","増加傾向","×"),"判定外")</f>
        <v>判定外</v>
      </c>
      <c r="AA210" s="70" t="str">
        <f>IF(G210-E210&gt;0,"↑",IF(G210-E210&lt;0,"↓","－"))</f>
        <v>↓</v>
      </c>
      <c r="AB210" s="68" t="str">
        <f>IF(V210="↓↓↑↓",IF(AA210="↓","減少傾向","×"),"判定外")</f>
        <v>判定外</v>
      </c>
      <c r="AC210" s="69" t="str">
        <f>IF(V210="↑↑↓↑",IF(AA210="↑","増加傾向","×"),"判定外")</f>
        <v>判定外</v>
      </c>
      <c r="AD210" s="71"/>
      <c r="AE210" s="146"/>
    </row>
    <row r="211" spans="2:31" ht="14.25" thickBot="1" x14ac:dyDescent="0.2">
      <c r="B211" s="143"/>
      <c r="C211" s="61" t="s">
        <v>71</v>
      </c>
      <c r="D211" s="116">
        <f>SUMIF('20.教員数【大学概要】'!A:A,D202,'20.教員数【大学概要】'!M:M)</f>
        <v>4</v>
      </c>
      <c r="E211" s="116">
        <f>SUMIF('20.教員数【大学概要】'!A:A,E202,'20.教員数【大学概要】'!M:M)</f>
        <v>6</v>
      </c>
      <c r="F211" s="116">
        <f>SUMIF('20.教員数【大学概要】'!A:A,F202,'20.教員数【大学概要】'!M:M)</f>
        <v>5</v>
      </c>
      <c r="G211" s="116">
        <f>SUMIF('20.教員数【大学概要】'!A:A,G202,'20.教員数【大学概要】'!M:M)</f>
        <v>5</v>
      </c>
      <c r="H211" s="116">
        <f>SUMIF('20.教員数【大学概要】'!A:A,H202,'20.教員数【大学概要】'!M:M)</f>
        <v>5</v>
      </c>
      <c r="I211" s="75">
        <f>AVERAGE(D211:H211)</f>
        <v>5</v>
      </c>
      <c r="J211" s="76">
        <f>I211*0.97</f>
        <v>4.8499999999999996</v>
      </c>
      <c r="K211" s="76">
        <f>I211*1.03</f>
        <v>5.15</v>
      </c>
      <c r="L211" s="41" t="str">
        <f>IF(AND(D211&gt;I211*0.97,D211&lt;I211*1.03),"○","×")</f>
        <v>×</v>
      </c>
      <c r="M211" s="41" t="str">
        <f>IF(AND(E211&gt;I211*0.97,E211&lt;I211*1.03),"○","×")</f>
        <v>×</v>
      </c>
      <c r="N211" s="41" t="str">
        <f>IF(AND(F211&gt;I211*0.97,F211&lt;I211*1.03),"○","×")</f>
        <v>○</v>
      </c>
      <c r="O211" s="41" t="str">
        <f>IF(AND(G211&gt;I211*0.97,G211&lt;I211*1.03),"○","×")</f>
        <v>○</v>
      </c>
      <c r="P211" s="41" t="str">
        <f>IF(AND(H211&gt;I211*0.97,H211&lt;I211*1.03),"○","×")</f>
        <v>○</v>
      </c>
      <c r="Q211" s="77" t="str">
        <f>IF(COUNTIF(L211:P211,"○")=5,"同程度","―")</f>
        <v>―</v>
      </c>
      <c r="R211" s="78" t="str">
        <f t="shared" si="94"/>
        <v>↑</v>
      </c>
      <c r="S211" s="41" t="str">
        <f t="shared" si="94"/>
        <v>↓</v>
      </c>
      <c r="T211" s="41" t="str">
        <f t="shared" si="94"/>
        <v>－</v>
      </c>
      <c r="U211" s="41" t="str">
        <f t="shared" si="94"/>
        <v>－</v>
      </c>
      <c r="V211" s="41" t="str">
        <f>R211&amp;S211&amp;T211&amp;U211</f>
        <v>↑↓－－</v>
      </c>
      <c r="W211" s="79" t="str" cm="1">
        <f t="array" ref="W211">INDEX($AL$2:$AL$82,MATCH(V211,$AK$2:$AK$82,0),0)</f>
        <v>減少傾向⤵</v>
      </c>
      <c r="X211" s="80" t="str">
        <f>IF(F211-D211&gt;0,"↑",IF(F211-D211&lt;0,"↓","－"))</f>
        <v>↑</v>
      </c>
      <c r="Y211" s="81" t="str">
        <f>IF(V211="↓↑↓↓",IF(X211="↓","減少傾向","×"),"判定外")</f>
        <v>判定外</v>
      </c>
      <c r="Z211" s="82" t="str">
        <f>IF(V211="↑↓↑↑",IF(X211="↑","増加傾向","×"),"判定外")</f>
        <v>判定外</v>
      </c>
      <c r="AA211" s="83" t="str">
        <f>IF(G211-E211&gt;0,"↑",IF(G211-E211&lt;0,"↓","－"))</f>
        <v>↓</v>
      </c>
      <c r="AB211" s="81" t="str">
        <f>IF(V211="↓↓↑↓",IF(AA211="↓","減少傾向","×"),"判定外")</f>
        <v>判定外</v>
      </c>
      <c r="AC211" s="82" t="str">
        <f>IF(V211="↑↑↓↑",IF(AA211="↑","増加傾向","×"),"判定外")</f>
        <v>判定外</v>
      </c>
      <c r="AD211" s="100"/>
      <c r="AE211" s="146"/>
    </row>
    <row r="212" spans="2:31" ht="14.25" thickBot="1" x14ac:dyDescent="0.2">
      <c r="B212" s="143"/>
      <c r="C212" s="144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6"/>
    </row>
    <row r="213" spans="2:31" x14ac:dyDescent="0.15">
      <c r="B213" s="143" t="s">
        <v>41</v>
      </c>
      <c r="C213" s="144"/>
      <c r="D213" s="150"/>
      <c r="E213" s="150"/>
      <c r="F213" s="150"/>
      <c r="G213" s="150"/>
      <c r="H213" s="150"/>
      <c r="I213" s="289" t="s">
        <v>131</v>
      </c>
      <c r="J213" s="301"/>
      <c r="K213" s="301"/>
      <c r="L213" s="290"/>
      <c r="M213" s="290"/>
      <c r="N213" s="290"/>
      <c r="O213" s="290"/>
      <c r="P213" s="290"/>
      <c r="Q213" s="287" t="s">
        <v>132</v>
      </c>
      <c r="R213" s="289" t="s">
        <v>133</v>
      </c>
      <c r="S213" s="290"/>
      <c r="T213" s="290"/>
      <c r="U213" s="290"/>
      <c r="V213" s="291" t="s">
        <v>134</v>
      </c>
      <c r="W213" s="292"/>
      <c r="X213" s="295" t="s">
        <v>135</v>
      </c>
      <c r="Y213" s="299" t="s">
        <v>136</v>
      </c>
      <c r="Z213" s="300"/>
      <c r="AA213" s="302" t="s">
        <v>137</v>
      </c>
      <c r="AB213" s="299" t="s">
        <v>138</v>
      </c>
      <c r="AC213" s="300"/>
      <c r="AD213" s="297" t="s">
        <v>139</v>
      </c>
      <c r="AE213" s="146"/>
    </row>
    <row r="214" spans="2:31" x14ac:dyDescent="0.15">
      <c r="B214" s="143"/>
      <c r="C214" s="36" t="s">
        <v>24</v>
      </c>
      <c r="D214" s="52" t="str">
        <f>Q1</f>
        <v>R2</v>
      </c>
      <c r="E214" s="52" t="str">
        <f>R1</f>
        <v>R3</v>
      </c>
      <c r="F214" s="52" t="str">
        <f>S1</f>
        <v>R4</v>
      </c>
      <c r="G214" s="52" t="str">
        <f>T1</f>
        <v>R5</v>
      </c>
      <c r="H214" s="52" t="str">
        <f>U1</f>
        <v>R6</v>
      </c>
      <c r="I214" s="53" t="s">
        <v>142</v>
      </c>
      <c r="J214" s="54">
        <v>-0.03</v>
      </c>
      <c r="K214" s="54">
        <v>0.03</v>
      </c>
      <c r="L214" s="52" t="str">
        <f>Q1</f>
        <v>R2</v>
      </c>
      <c r="M214" s="52" t="str">
        <f>R1</f>
        <v>R3</v>
      </c>
      <c r="N214" s="52" t="str">
        <f>S1</f>
        <v>R4</v>
      </c>
      <c r="O214" s="52" t="str">
        <f>T1</f>
        <v>R5</v>
      </c>
      <c r="P214" s="52" t="str">
        <f>U1</f>
        <v>R6</v>
      </c>
      <c r="Q214" s="288"/>
      <c r="R214" s="55" t="s">
        <v>143</v>
      </c>
      <c r="S214" s="56" t="s">
        <v>144</v>
      </c>
      <c r="T214" s="56" t="s">
        <v>145</v>
      </c>
      <c r="U214" s="56" t="s">
        <v>146</v>
      </c>
      <c r="V214" s="293"/>
      <c r="W214" s="294"/>
      <c r="X214" s="296"/>
      <c r="Y214" s="57" t="s">
        <v>147</v>
      </c>
      <c r="Z214" s="58" t="s">
        <v>148</v>
      </c>
      <c r="AA214" s="303"/>
      <c r="AB214" s="59" t="s">
        <v>149</v>
      </c>
      <c r="AC214" s="60" t="s">
        <v>150</v>
      </c>
      <c r="AD214" s="298"/>
      <c r="AE214" s="146"/>
    </row>
    <row r="215" spans="2:31" x14ac:dyDescent="0.15">
      <c r="B215" s="143"/>
      <c r="C215" s="61" t="s">
        <v>55</v>
      </c>
      <c r="D215" s="37">
        <f>SUMIF('20.経年データ【高知大】'!K:K,D214,'20.経年データ【高知大】'!AR:AR)</f>
        <v>329</v>
      </c>
      <c r="E215" s="37">
        <f>SUMIF('20.経年データ【高知大】'!K:K,E214,'20.経年データ【高知大】'!AR:AR)</f>
        <v>277</v>
      </c>
      <c r="F215" s="37">
        <f>SUMIF('20.経年データ【高知大】'!K:K,F214,'20.経年データ【高知大】'!AR:AR)</f>
        <v>254</v>
      </c>
      <c r="G215" s="37">
        <f>SUMIF('20.経年データ【高知大】'!K:K,G214,'20.経年データ【高知大】'!AR:AR)</f>
        <v>256</v>
      </c>
      <c r="H215" s="37">
        <f>SUMIF('20.経年データ【高知大】'!K:K,H214,'20.経年データ【高知大】'!AR:AR)</f>
        <v>282</v>
      </c>
      <c r="I215" s="63">
        <f>AVERAGE(D215:H215)</f>
        <v>279.60000000000002</v>
      </c>
      <c r="J215" s="64">
        <f>I215*0.97</f>
        <v>271.21199999999999</v>
      </c>
      <c r="K215" s="64">
        <f>I215*1.03</f>
        <v>287.98800000000006</v>
      </c>
      <c r="L215" s="56" t="str">
        <f>IF(AND(D215&gt;I215*0.97,D215&lt;I215*1.03),"○","×")</f>
        <v>×</v>
      </c>
      <c r="M215" s="56" t="str">
        <f>IF(AND(E215&gt;I215*0.97,E215&lt;I215*1.03),"○","×")</f>
        <v>○</v>
      </c>
      <c r="N215" s="56" t="str">
        <f>IF(AND(F215&gt;I215*0.97,F215&lt;I215*1.03),"○","×")</f>
        <v>×</v>
      </c>
      <c r="O215" s="56" t="str">
        <f>IF(AND(G215&gt;I215*0.97,G215&lt;I215*1.03),"○","×")</f>
        <v>×</v>
      </c>
      <c r="P215" s="56" t="str">
        <f>IF(AND(H215&gt;I215*0.97,H215&lt;I215*1.03),"○","×")</f>
        <v>○</v>
      </c>
      <c r="Q215" s="65" t="str">
        <f>IF(COUNTIF(L215:P215,"○")=5,"同程度","―")</f>
        <v>―</v>
      </c>
      <c r="R215" s="55" t="str">
        <f t="shared" ref="R215:U219" si="95">IF(E215-D215&gt;0,"↑",IF(E215-D215&lt;0,"↓","－"))</f>
        <v>↓</v>
      </c>
      <c r="S215" s="56" t="str">
        <f t="shared" si="95"/>
        <v>↓</v>
      </c>
      <c r="T215" s="56" t="str">
        <f t="shared" si="95"/>
        <v>↑</v>
      </c>
      <c r="U215" s="56" t="str">
        <f t="shared" si="95"/>
        <v>↑</v>
      </c>
      <c r="V215" s="56" t="str">
        <f>R215&amp;S215&amp;T215&amp;U215</f>
        <v>↓↓↑↑</v>
      </c>
      <c r="W215" s="66" t="str" cm="1">
        <f t="array" ref="W215">INDEX($AL$2:$AL$82,MATCH(V215,$AK$2:$AK$82,0),0)</f>
        <v>年度により増減</v>
      </c>
      <c r="X215" s="67" t="str">
        <f>IF(F215-D215&gt;0,"↑",IF(F215-D215&lt;0,"↓","－"))</f>
        <v>↓</v>
      </c>
      <c r="Y215" s="68" t="str">
        <f>IF(V215="↓↑↓↓",IF(X215="↓","減少傾向","×"),"判定外")</f>
        <v>判定外</v>
      </c>
      <c r="Z215" s="69" t="str">
        <f>IF(V215="↑↓↑↑",IF(X215="↑","増加傾向","×"),"判定外")</f>
        <v>判定外</v>
      </c>
      <c r="AA215" s="70" t="str">
        <f>IF(G215-E215&gt;0,"↑",IF(G215-E215&lt;0,"↓","－"))</f>
        <v>↓</v>
      </c>
      <c r="AB215" s="68" t="str">
        <f>IF(V215="↓↓↑↓",IF(AA215="↓","減少傾向","×"),"判定外")</f>
        <v>判定外</v>
      </c>
      <c r="AC215" s="69" t="str">
        <f>IF(V215="↑↑↓↑",IF(AA215="↑","増加傾向","×"),"判定外")</f>
        <v>判定外</v>
      </c>
      <c r="AD215" s="71"/>
      <c r="AE215" s="146"/>
    </row>
    <row r="216" spans="2:31" x14ac:dyDescent="0.15">
      <c r="B216" s="143"/>
      <c r="C216" s="61" t="s">
        <v>56</v>
      </c>
      <c r="D216" s="37">
        <f>SUMIF('20.経年データ【高知大】'!K:K,D214,'20.経年データ【高知大】'!AS:AS)</f>
        <v>27</v>
      </c>
      <c r="E216" s="37">
        <f>SUMIF('20.経年データ【高知大】'!K:K,E214,'20.経年データ【高知大】'!AS:AS)</f>
        <v>34</v>
      </c>
      <c r="F216" s="37">
        <f>SUMIF('20.経年データ【高知大】'!K:K,F214,'20.経年データ【高知大】'!AS:AS)</f>
        <v>36</v>
      </c>
      <c r="G216" s="37">
        <f>SUMIF('20.経年データ【高知大】'!K:K,G214,'20.経年データ【高知大】'!AS:AS)</f>
        <v>26</v>
      </c>
      <c r="H216" s="37">
        <f>SUMIF('20.経年データ【高知大】'!K:K,H214,'20.経年データ【高知大】'!AS:AS)</f>
        <v>41</v>
      </c>
      <c r="I216" s="63">
        <f>AVERAGE(D216:H216)</f>
        <v>32.799999999999997</v>
      </c>
      <c r="J216" s="64">
        <f>I216*0.97</f>
        <v>31.815999999999995</v>
      </c>
      <c r="K216" s="64">
        <f>I216*1.03</f>
        <v>33.783999999999999</v>
      </c>
      <c r="L216" s="56" t="str">
        <f>IF(AND(D216&gt;I216*0.97,D216&lt;I216*1.03),"○","×")</f>
        <v>×</v>
      </c>
      <c r="M216" s="56" t="str">
        <f>IF(AND(E216&gt;I216*0.97,E216&lt;I216*1.03),"○","×")</f>
        <v>×</v>
      </c>
      <c r="N216" s="56" t="str">
        <f>IF(AND(F216&gt;I216*0.97,F216&lt;I216*1.03),"○","×")</f>
        <v>×</v>
      </c>
      <c r="O216" s="56" t="str">
        <f>IF(AND(G216&gt;I216*0.97,G216&lt;I216*1.03),"○","×")</f>
        <v>×</v>
      </c>
      <c r="P216" s="56" t="str">
        <f>IF(AND(H216&gt;I216*0.97,H216&lt;I216*1.03),"○","×")</f>
        <v>×</v>
      </c>
      <c r="Q216" s="65" t="str">
        <f>IF(COUNTIF(L216:P216,"○")=5,"同程度","―")</f>
        <v>―</v>
      </c>
      <c r="R216" s="55" t="str">
        <f t="shared" si="95"/>
        <v>↑</v>
      </c>
      <c r="S216" s="56" t="str">
        <f t="shared" si="95"/>
        <v>↑</v>
      </c>
      <c r="T216" s="56" t="str">
        <f t="shared" si="95"/>
        <v>↓</v>
      </c>
      <c r="U216" s="56" t="str">
        <f t="shared" si="95"/>
        <v>↑</v>
      </c>
      <c r="V216" s="56" t="str">
        <f>R216&amp;S216&amp;T216&amp;U216</f>
        <v>↑↑↓↑</v>
      </c>
      <c r="W216" s="66" t="str" cm="1">
        <f t="array" ref="W216">INDEX($AL$2:$AL$82,MATCH(V216,$AK$2:$AK$82,0),0)</f>
        <v>年度により増減</v>
      </c>
      <c r="X216" s="67" t="str">
        <f>IF(F216-D216&gt;0,"↑",IF(F216-D216&lt;0,"↓","－"))</f>
        <v>↑</v>
      </c>
      <c r="Y216" s="68" t="str">
        <f>IF(V216="↓↑↓↓",IF(X216="↓","減少傾向","×"),"判定外")</f>
        <v>判定外</v>
      </c>
      <c r="Z216" s="69" t="str">
        <f>IF(V216="↑↓↑↑",IF(X216="↑","増加傾向","×"),"判定外")</f>
        <v>判定外</v>
      </c>
      <c r="AA216" s="70" t="str">
        <f>IF(G216-E216&gt;0,"↑",IF(G216-E216&lt;0,"↓","－"))</f>
        <v>↓</v>
      </c>
      <c r="AB216" s="68" t="str">
        <f>IF(V216="↓↓↑↓",IF(AA216="↓","減少傾向","×"),"判定外")</f>
        <v>判定外</v>
      </c>
      <c r="AC216" s="69" t="str">
        <f>IF(V216="↑↑↓↑",IF(AA216="↑","増加傾向","×"),"判定外")</f>
        <v>×</v>
      </c>
      <c r="AD216" s="71"/>
      <c r="AE216" s="146"/>
    </row>
    <row r="217" spans="2:31" x14ac:dyDescent="0.15">
      <c r="B217" s="143"/>
      <c r="C217" s="61" t="s">
        <v>259</v>
      </c>
      <c r="D217" s="37">
        <f>SUMIF('20.経年データ【高知大】'!K:K,D214,'20.経年データ【高知大】'!AP:AP)</f>
        <v>312</v>
      </c>
      <c r="E217" s="37">
        <f>SUMIF('20.経年データ【高知大】'!K:K,E214,'20.経年データ【高知大】'!AP:AP)</f>
        <v>283</v>
      </c>
      <c r="F217" s="37">
        <f>SUMIF('20.経年データ【高知大】'!K:K,F214,'20.経年データ【高知大】'!AP:AP)</f>
        <v>269</v>
      </c>
      <c r="G217" s="37">
        <f>SUMIF('20.経年データ【高知大】'!K:K,G214,'20.経年データ【高知大】'!AP:AP)</f>
        <v>230</v>
      </c>
      <c r="H217" s="37">
        <f>SUMIF('20.経年データ【高知大】'!K:K,H214,'20.経年データ【高知大】'!AP:AP)</f>
        <v>223</v>
      </c>
      <c r="I217" s="63">
        <f>AVERAGE(D217:H217)</f>
        <v>263.39999999999998</v>
      </c>
      <c r="J217" s="64">
        <f>I217*0.97</f>
        <v>255.49799999999996</v>
      </c>
      <c r="K217" s="64">
        <f>I217*1.03</f>
        <v>271.30199999999996</v>
      </c>
      <c r="L217" s="56" t="str">
        <f>IF(AND(D217&gt;I217*0.97,D217&lt;I217*1.03),"○","×")</f>
        <v>×</v>
      </c>
      <c r="M217" s="56" t="str">
        <f>IF(AND(E217&gt;I217*0.97,E217&lt;I217*1.03),"○","×")</f>
        <v>×</v>
      </c>
      <c r="N217" s="56" t="str">
        <f>IF(AND(F217&gt;I217*0.97,F217&lt;I217*1.03),"○","×")</f>
        <v>○</v>
      </c>
      <c r="O217" s="56" t="str">
        <f>IF(AND(G217&gt;I217*0.97,G217&lt;I217*1.03),"○","×")</f>
        <v>×</v>
      </c>
      <c r="P217" s="56" t="str">
        <f>IF(AND(H217&gt;I217*0.97,H217&lt;I217*1.03),"○","×")</f>
        <v>×</v>
      </c>
      <c r="Q217" s="65" t="str">
        <f>IF(COUNTIF(L217:P217,"○")=5,"同程度","―")</f>
        <v>―</v>
      </c>
      <c r="R217" s="55" t="str">
        <f t="shared" si="95"/>
        <v>↓</v>
      </c>
      <c r="S217" s="56" t="str">
        <f t="shared" si="95"/>
        <v>↓</v>
      </c>
      <c r="T217" s="56" t="str">
        <f t="shared" si="95"/>
        <v>↓</v>
      </c>
      <c r="U217" s="56" t="str">
        <f t="shared" si="95"/>
        <v>↓</v>
      </c>
      <c r="V217" s="56" t="str">
        <f>R217&amp;S217&amp;T217&amp;U217</f>
        <v>↓↓↓↓</v>
      </c>
      <c r="W217" s="66" t="str" cm="1">
        <f t="array" ref="W217">INDEX($AL$2:$AL$82,MATCH(V217,$AK$2:$AK$82,0),0)</f>
        <v>減少傾向⤵</v>
      </c>
      <c r="X217" s="67" t="str">
        <f>IF(F217-D217&gt;0,"↑",IF(F217-D217&lt;0,"↓","－"))</f>
        <v>↓</v>
      </c>
      <c r="Y217" s="68" t="str">
        <f>IF(V217="↓↑↓↓",IF(X217="↓","減少傾向","×"),"判定外")</f>
        <v>判定外</v>
      </c>
      <c r="Z217" s="69" t="str">
        <f>IF(V217="↑↓↑↑",IF(X217="↑","増加傾向","×"),"判定外")</f>
        <v>判定外</v>
      </c>
      <c r="AA217" s="70" t="str">
        <f>IF(G217-E217&gt;0,"↑",IF(G217-E217&lt;0,"↓","－"))</f>
        <v>↓</v>
      </c>
      <c r="AB217" s="68" t="str">
        <f>IF(V217="↓↓↑↓",IF(AA217="↓","減少傾向","×"),"判定外")</f>
        <v>判定外</v>
      </c>
      <c r="AC217" s="69" t="str">
        <f>IF(V217="↑↑↓↑",IF(AA217="↑","増加傾向","×"),"判定外")</f>
        <v>判定外</v>
      </c>
      <c r="AD217" s="72" t="s">
        <v>79</v>
      </c>
      <c r="AE217" s="146"/>
    </row>
    <row r="218" spans="2:31" x14ac:dyDescent="0.15">
      <c r="B218" s="143"/>
      <c r="C218" s="61" t="s">
        <v>57</v>
      </c>
      <c r="D218" s="37">
        <f>SUMIF('20.経年データ【高知大】'!K:K,D214,'20.経年データ【高知大】'!AQ:AQ)</f>
        <v>44</v>
      </c>
      <c r="E218" s="37">
        <f>SUMIF('20.経年データ【高知大】'!K:K,E214,'20.経年データ【高知大】'!AQ:AQ)</f>
        <v>28</v>
      </c>
      <c r="F218" s="37">
        <f>SUMIF('20.経年データ【高知大】'!K:K,F214,'20.経年データ【高知大】'!AQ:AQ)</f>
        <v>21</v>
      </c>
      <c r="G218" s="37">
        <f>SUMIF('20.経年データ【高知大】'!K:K,G214,'20.経年データ【高知大】'!AQ:AQ)</f>
        <v>52</v>
      </c>
      <c r="H218" s="37">
        <f>SUMIF('20.経年データ【高知大】'!K:K,H214,'20.経年データ【高知大】'!AQ:AQ)</f>
        <v>100</v>
      </c>
      <c r="I218" s="63">
        <f>AVERAGE(D218:H218)</f>
        <v>49</v>
      </c>
      <c r="J218" s="64">
        <f>I218*0.97</f>
        <v>47.53</v>
      </c>
      <c r="K218" s="64">
        <f>I218*1.03</f>
        <v>50.47</v>
      </c>
      <c r="L218" s="56" t="str">
        <f>IF(AND(D218&gt;I218*0.97,D218&lt;I218*1.03),"○","×")</f>
        <v>×</v>
      </c>
      <c r="M218" s="56" t="str">
        <f>IF(AND(E218&gt;I218*0.97,E218&lt;I218*1.03),"○","×")</f>
        <v>×</v>
      </c>
      <c r="N218" s="56" t="str">
        <f>IF(AND(F218&gt;I218*0.97,F218&lt;I218*1.03),"○","×")</f>
        <v>×</v>
      </c>
      <c r="O218" s="56" t="str">
        <f>IF(AND(G218&gt;I218*0.97,G218&lt;I218*1.03),"○","×")</f>
        <v>×</v>
      </c>
      <c r="P218" s="56" t="str">
        <f>IF(AND(H218&gt;I218*0.97,H218&lt;I218*1.03),"○","×")</f>
        <v>×</v>
      </c>
      <c r="Q218" s="65" t="str">
        <f>IF(COUNTIF(L218:P218,"○")=5,"同程度","―")</f>
        <v>―</v>
      </c>
      <c r="R218" s="55" t="str">
        <f t="shared" si="95"/>
        <v>↓</v>
      </c>
      <c r="S218" s="56" t="str">
        <f t="shared" si="95"/>
        <v>↓</v>
      </c>
      <c r="T218" s="56" t="str">
        <f t="shared" si="95"/>
        <v>↑</v>
      </c>
      <c r="U218" s="56" t="str">
        <f t="shared" si="95"/>
        <v>↑</v>
      </c>
      <c r="V218" s="56" t="str">
        <f>R218&amp;S218&amp;T218&amp;U218</f>
        <v>↓↓↑↑</v>
      </c>
      <c r="W218" s="66" t="str" cm="1">
        <f t="array" ref="W218">INDEX($AL$2:$AL$82,MATCH(V218,$AK$2:$AK$82,0),0)</f>
        <v>年度により増減</v>
      </c>
      <c r="X218" s="67" t="str">
        <f>IF(F218-D218&gt;0,"↑",IF(F218-D218&lt;0,"↓","－"))</f>
        <v>↓</v>
      </c>
      <c r="Y218" s="68" t="str">
        <f>IF(V218="↓↑↓↓",IF(X218="↓","減少傾向","×"),"判定外")</f>
        <v>判定外</v>
      </c>
      <c r="Z218" s="69" t="str">
        <f>IF(V218="↑↓↑↑",IF(X218="↑","増加傾向","×"),"判定外")</f>
        <v>判定外</v>
      </c>
      <c r="AA218" s="70" t="str">
        <f>IF(G218-E218&gt;0,"↑",IF(G218-E218&lt;0,"↓","－"))</f>
        <v>↑</v>
      </c>
      <c r="AB218" s="68" t="str">
        <f>IF(V218="↓↓↑↓",IF(AA218="↓","減少傾向","×"),"判定外")</f>
        <v>判定外</v>
      </c>
      <c r="AC218" s="69" t="str">
        <f>IF(V218="↑↑↓↑",IF(AA218="↑","増加傾向","×"),"判定外")</f>
        <v>判定外</v>
      </c>
      <c r="AD218" s="71" t="s">
        <v>79</v>
      </c>
      <c r="AE218" s="146"/>
    </row>
    <row r="219" spans="2:31" ht="14.25" thickBot="1" x14ac:dyDescent="0.2">
      <c r="B219" s="143"/>
      <c r="C219" s="73" t="s">
        <v>74</v>
      </c>
      <c r="D219" s="74">
        <f>SUM(D215:D216)</f>
        <v>356</v>
      </c>
      <c r="E219" s="74">
        <f>SUM(E215:E216)</f>
        <v>311</v>
      </c>
      <c r="F219" s="74">
        <f>SUM(F215:F216)</f>
        <v>290</v>
      </c>
      <c r="G219" s="74">
        <f>SUM(G215:G216)</f>
        <v>282</v>
      </c>
      <c r="H219" s="74">
        <f>SUM(H215:H216)</f>
        <v>323</v>
      </c>
      <c r="I219" s="75">
        <f>AVERAGE(D219:H219)</f>
        <v>312.39999999999998</v>
      </c>
      <c r="J219" s="76">
        <f>I219*0.97</f>
        <v>303.02799999999996</v>
      </c>
      <c r="K219" s="76">
        <f>I219*1.03</f>
        <v>321.77199999999999</v>
      </c>
      <c r="L219" s="41" t="str">
        <f>IF(AND(D219&gt;I219*0.97,D219&lt;I219*1.03),"○","×")</f>
        <v>×</v>
      </c>
      <c r="M219" s="41" t="str">
        <f>IF(AND(E219&gt;I219*0.97,E219&lt;I219*1.03),"○","×")</f>
        <v>○</v>
      </c>
      <c r="N219" s="41" t="str">
        <f>IF(AND(F219&gt;I219*0.97,F219&lt;I219*1.03),"○","×")</f>
        <v>×</v>
      </c>
      <c r="O219" s="41" t="str">
        <f>IF(AND(G219&gt;I219*0.97,G219&lt;I219*1.03),"○","×")</f>
        <v>×</v>
      </c>
      <c r="P219" s="41" t="str">
        <f>IF(AND(H219&gt;I219*0.97,H219&lt;I219*1.03),"○","×")</f>
        <v>×</v>
      </c>
      <c r="Q219" s="77" t="str">
        <f>IF(COUNTIF(L219:P219,"○")=5,"同程度","―")</f>
        <v>―</v>
      </c>
      <c r="R219" s="78" t="str">
        <f t="shared" si="95"/>
        <v>↓</v>
      </c>
      <c r="S219" s="41" t="str">
        <f t="shared" si="95"/>
        <v>↓</v>
      </c>
      <c r="T219" s="41" t="str">
        <f t="shared" si="95"/>
        <v>↓</v>
      </c>
      <c r="U219" s="41" t="str">
        <f t="shared" si="95"/>
        <v>↑</v>
      </c>
      <c r="V219" s="41" t="str">
        <f>R219&amp;S219&amp;T219&amp;U219</f>
        <v>↓↓↓↑</v>
      </c>
      <c r="W219" s="79" t="str" cm="1">
        <f t="array" ref="W219">INDEX($AL$2:$AL$82,MATCH(V219,$AK$2:$AK$82,0),0)</f>
        <v>最新年度のみ増加</v>
      </c>
      <c r="X219" s="80" t="str">
        <f>IF(F219-D219&gt;0,"↑",IF(F219-D219&lt;0,"↓","－"))</f>
        <v>↓</v>
      </c>
      <c r="Y219" s="81" t="str">
        <f>IF(V219="↓↑↓↓",IF(X219="↓","減少傾向","×"),"判定外")</f>
        <v>判定外</v>
      </c>
      <c r="Z219" s="82" t="str">
        <f>IF(V219="↑↓↑↑",IF(X219="↑","増加傾向","×"),"判定外")</f>
        <v>判定外</v>
      </c>
      <c r="AA219" s="83" t="str">
        <f>IF(G219-E219&gt;0,"↑",IF(G219-E219&lt;0,"↓","－"))</f>
        <v>↓</v>
      </c>
      <c r="AB219" s="81" t="str">
        <f>IF(V219="↓↓↑↓",IF(AA219="↓","減少傾向","×"),"判定外")</f>
        <v>判定外</v>
      </c>
      <c r="AC219" s="82" t="str">
        <f>IF(V219="↑↑↓↑",IF(AA219="↑","増加傾向","×"),"判定外")</f>
        <v>判定外</v>
      </c>
      <c r="AD219" s="84" t="s">
        <v>241</v>
      </c>
      <c r="AE219" s="146"/>
    </row>
    <row r="220" spans="2:31" ht="14.25" thickBot="1" x14ac:dyDescent="0.2">
      <c r="B220" s="143"/>
      <c r="C220" s="144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6"/>
    </row>
    <row r="221" spans="2:31" x14ac:dyDescent="0.15">
      <c r="B221" s="143"/>
      <c r="C221" s="144"/>
      <c r="D221" s="149"/>
      <c r="E221" s="149"/>
      <c r="F221" s="149"/>
      <c r="G221" s="149"/>
      <c r="H221" s="149"/>
      <c r="I221" s="289" t="s">
        <v>131</v>
      </c>
      <c r="J221" s="301"/>
      <c r="K221" s="301"/>
      <c r="L221" s="290"/>
      <c r="M221" s="290"/>
      <c r="N221" s="290"/>
      <c r="O221" s="290"/>
      <c r="P221" s="290"/>
      <c r="Q221" s="287" t="s">
        <v>132</v>
      </c>
      <c r="R221" s="289" t="s">
        <v>133</v>
      </c>
      <c r="S221" s="290"/>
      <c r="T221" s="290"/>
      <c r="U221" s="290"/>
      <c r="V221" s="291" t="s">
        <v>134</v>
      </c>
      <c r="W221" s="292"/>
      <c r="X221" s="295" t="s">
        <v>135</v>
      </c>
      <c r="Y221" s="299" t="s">
        <v>136</v>
      </c>
      <c r="Z221" s="300"/>
      <c r="AA221" s="302" t="s">
        <v>137</v>
      </c>
      <c r="AB221" s="299" t="s">
        <v>138</v>
      </c>
      <c r="AC221" s="300"/>
      <c r="AD221" s="297" t="s">
        <v>139</v>
      </c>
      <c r="AE221" s="146"/>
    </row>
    <row r="222" spans="2:31" x14ac:dyDescent="0.15">
      <c r="B222" s="143"/>
      <c r="C222" s="36" t="s">
        <v>27</v>
      </c>
      <c r="D222" s="52" t="str">
        <f>Q1</f>
        <v>R2</v>
      </c>
      <c r="E222" s="52" t="str">
        <f>R1</f>
        <v>R3</v>
      </c>
      <c r="F222" s="52" t="str">
        <f>S1</f>
        <v>R4</v>
      </c>
      <c r="G222" s="52" t="str">
        <f>T1</f>
        <v>R5</v>
      </c>
      <c r="H222" s="52" t="str">
        <f>U1</f>
        <v>R6</v>
      </c>
      <c r="I222" s="53" t="s">
        <v>142</v>
      </c>
      <c r="J222" s="54">
        <v>-0.03</v>
      </c>
      <c r="K222" s="54">
        <v>0.03</v>
      </c>
      <c r="L222" s="52" t="str">
        <f>Q1</f>
        <v>R2</v>
      </c>
      <c r="M222" s="52" t="str">
        <f>R1</f>
        <v>R3</v>
      </c>
      <c r="N222" s="52" t="str">
        <f>S1</f>
        <v>R4</v>
      </c>
      <c r="O222" s="52" t="str">
        <f>T1</f>
        <v>R5</v>
      </c>
      <c r="P222" s="52" t="str">
        <f>U1</f>
        <v>R6</v>
      </c>
      <c r="Q222" s="288"/>
      <c r="R222" s="55" t="s">
        <v>143</v>
      </c>
      <c r="S222" s="56" t="s">
        <v>144</v>
      </c>
      <c r="T222" s="56" t="s">
        <v>145</v>
      </c>
      <c r="U222" s="56" t="s">
        <v>146</v>
      </c>
      <c r="V222" s="293"/>
      <c r="W222" s="294"/>
      <c r="X222" s="296"/>
      <c r="Y222" s="57" t="s">
        <v>147</v>
      </c>
      <c r="Z222" s="58" t="s">
        <v>148</v>
      </c>
      <c r="AA222" s="303"/>
      <c r="AB222" s="59" t="s">
        <v>149</v>
      </c>
      <c r="AC222" s="60" t="s">
        <v>150</v>
      </c>
      <c r="AD222" s="298"/>
      <c r="AE222" s="146"/>
    </row>
    <row r="223" spans="2:31" x14ac:dyDescent="0.15">
      <c r="B223" s="143"/>
      <c r="C223" s="36" t="s">
        <v>100</v>
      </c>
      <c r="D223" s="86">
        <f>ROUND(D226/D227,2)</f>
        <v>2.23</v>
      </c>
      <c r="E223" s="86">
        <f>ROUND(E226/E227,2)</f>
        <v>1.94</v>
      </c>
      <c r="F223" s="86">
        <f>ROUND(F226/F227,2)</f>
        <v>1.8</v>
      </c>
      <c r="G223" s="86">
        <f>ROUND(G226/G227,2)</f>
        <v>1.75</v>
      </c>
      <c r="H223" s="86">
        <f>ROUND(H226/H227,2)</f>
        <v>1.98</v>
      </c>
      <c r="I223" s="87">
        <f>AVERAGE(D223:H223)</f>
        <v>1.94</v>
      </c>
      <c r="J223" s="88">
        <f>I223*0.97</f>
        <v>1.8817999999999999</v>
      </c>
      <c r="K223" s="88">
        <f>I223*1.03</f>
        <v>1.9982</v>
      </c>
      <c r="L223" s="56" t="str">
        <f>IF(AND(D223&gt;I223*0.97,D223&lt;I223*1.03),"○","×")</f>
        <v>×</v>
      </c>
      <c r="M223" s="56" t="str">
        <f>IF(AND(E223&gt;I223*0.97,E223&lt;I223*1.03),"○","×")</f>
        <v>○</v>
      </c>
      <c r="N223" s="56" t="str">
        <f>IF(AND(F223&gt;I223*0.97,F223&lt;I223*1.03),"○","×")</f>
        <v>×</v>
      </c>
      <c r="O223" s="56" t="str">
        <f>IF(AND(G223&gt;I223*0.97,G223&lt;I223*1.03),"○","×")</f>
        <v>×</v>
      </c>
      <c r="P223" s="56" t="str">
        <f>IF(AND(H223&gt;I223*0.97,H223&lt;I223*1.03),"○","×")</f>
        <v>○</v>
      </c>
      <c r="Q223" s="65" t="str">
        <f>IF(COUNTIF(L223:P223,"○")=5,"同程度","―")</f>
        <v>―</v>
      </c>
      <c r="R223" s="55" t="str">
        <f t="shared" ref="R223:U225" si="96">IF(E223-D223&gt;0,"↑",IF(E223-D223&lt;0,"↓","－"))</f>
        <v>↓</v>
      </c>
      <c r="S223" s="56" t="str">
        <f t="shared" si="96"/>
        <v>↓</v>
      </c>
      <c r="T223" s="56" t="str">
        <f t="shared" si="96"/>
        <v>↓</v>
      </c>
      <c r="U223" s="56" t="str">
        <f t="shared" si="96"/>
        <v>↑</v>
      </c>
      <c r="V223" s="56" t="str">
        <f>R223&amp;S223&amp;T223&amp;U223</f>
        <v>↓↓↓↑</v>
      </c>
      <c r="W223" s="66" t="str" cm="1">
        <f t="array" ref="W223">INDEX($AL$2:$AL$82,MATCH(V223,$AK$2:$AK$82,0),0)</f>
        <v>最新年度のみ増加</v>
      </c>
      <c r="X223" s="67" t="str">
        <f>IF(F223-D223&gt;0,"↑",IF(F223-D223&lt;0,"↓","－"))</f>
        <v>↓</v>
      </c>
      <c r="Y223" s="68" t="str">
        <f>IF(V223="↓↑↓↓",IF(X223="↓","減少傾向","×"),"判定外")</f>
        <v>判定外</v>
      </c>
      <c r="Z223" s="69" t="str">
        <f>IF(V223="↑↓↑↑",IF(X223="↑","増加傾向","×"),"判定外")</f>
        <v>判定外</v>
      </c>
      <c r="AA223" s="70" t="str">
        <f>IF(G223-E223&gt;0,"↑",IF(G223-E223&lt;0,"↓","－"))</f>
        <v>↓</v>
      </c>
      <c r="AB223" s="68" t="str">
        <f>IF(V223="↓↓↑↓",IF(AA223="↓","減少傾向","×"),"判定外")</f>
        <v>判定外</v>
      </c>
      <c r="AC223" s="69" t="str">
        <f>IF(V223="↑↑↓↑",IF(AA223="↑","増加傾向","×"),"判定外")</f>
        <v>判定外</v>
      </c>
      <c r="AD223" s="72" t="s">
        <v>241</v>
      </c>
      <c r="AE223" s="146"/>
    </row>
    <row r="224" spans="2:31" x14ac:dyDescent="0.15">
      <c r="B224" s="143"/>
      <c r="C224" s="36" t="s">
        <v>58</v>
      </c>
      <c r="D224" s="86">
        <f t="shared" ref="D224:H225" si="97">ROUND(D228/D230,2)</f>
        <v>2.5499999999999998</v>
      </c>
      <c r="E224" s="86">
        <f t="shared" si="97"/>
        <v>2.16</v>
      </c>
      <c r="F224" s="86">
        <f t="shared" si="97"/>
        <v>1.95</v>
      </c>
      <c r="G224" s="86">
        <f t="shared" si="97"/>
        <v>2</v>
      </c>
      <c r="H224" s="86">
        <f t="shared" si="97"/>
        <v>2.15</v>
      </c>
      <c r="I224" s="87">
        <f>AVERAGE(D224:H224)</f>
        <v>2.1619999999999999</v>
      </c>
      <c r="J224" s="88">
        <f>I224*0.97</f>
        <v>2.09714</v>
      </c>
      <c r="K224" s="88">
        <f>I224*1.03</f>
        <v>2.2268599999999998</v>
      </c>
      <c r="L224" s="56" t="str">
        <f>IF(AND(D224&gt;I224*0.97,D224&lt;I224*1.03),"○","×")</f>
        <v>×</v>
      </c>
      <c r="M224" s="56" t="str">
        <f>IF(AND(E224&gt;I224*0.97,E224&lt;I224*1.03),"○","×")</f>
        <v>○</v>
      </c>
      <c r="N224" s="56" t="str">
        <f>IF(AND(F224&gt;I224*0.97,F224&lt;I224*1.03),"○","×")</f>
        <v>×</v>
      </c>
      <c r="O224" s="56" t="str">
        <f>IF(AND(G224&gt;I224*0.97,G224&lt;I224*1.03),"○","×")</f>
        <v>×</v>
      </c>
      <c r="P224" s="56" t="str">
        <f>IF(AND(H224&gt;I224*0.97,H224&lt;I224*1.03),"○","×")</f>
        <v>○</v>
      </c>
      <c r="Q224" s="65" t="str">
        <f>IF(COUNTIF(L224:P224,"○")=5,"同程度","―")</f>
        <v>―</v>
      </c>
      <c r="R224" s="55" t="str">
        <f t="shared" si="96"/>
        <v>↓</v>
      </c>
      <c r="S224" s="56" t="str">
        <f t="shared" si="96"/>
        <v>↓</v>
      </c>
      <c r="T224" s="56" t="str">
        <f t="shared" si="96"/>
        <v>↑</v>
      </c>
      <c r="U224" s="56" t="str">
        <f t="shared" si="96"/>
        <v>↑</v>
      </c>
      <c r="V224" s="56" t="str">
        <f>R224&amp;S224&amp;T224&amp;U224</f>
        <v>↓↓↑↑</v>
      </c>
      <c r="W224" s="66" t="str" cm="1">
        <f t="array" ref="W224">INDEX($AL$2:$AL$82,MATCH(V224,$AK$2:$AK$82,0),0)</f>
        <v>年度により増減</v>
      </c>
      <c r="X224" s="67" t="str">
        <f>IF(F224-D224&gt;0,"↑",IF(F224-D224&lt;0,"↓","－"))</f>
        <v>↓</v>
      </c>
      <c r="Y224" s="68" t="str">
        <f>IF(V224="↓↑↓↓",IF(X224="↓","減少傾向","×"),"判定外")</f>
        <v>判定外</v>
      </c>
      <c r="Z224" s="69" t="str">
        <f>IF(V224="↑↓↑↑",IF(X224="↑","増加傾向","×"),"判定外")</f>
        <v>判定外</v>
      </c>
      <c r="AA224" s="70" t="str">
        <f>IF(G224-E224&gt;0,"↑",IF(G224-E224&lt;0,"↓","－"))</f>
        <v>↓</v>
      </c>
      <c r="AB224" s="68" t="str">
        <f>IF(V224="↓↓↑↓",IF(AA224="↓","減少傾向","×"),"判定外")</f>
        <v>判定外</v>
      </c>
      <c r="AC224" s="69" t="str">
        <f>IF(V224="↑↑↓↑",IF(AA224="↑","増加傾向","×"),"判定外")</f>
        <v>判定外</v>
      </c>
      <c r="AD224" s="72" t="s">
        <v>141</v>
      </c>
      <c r="AE224" s="146"/>
    </row>
    <row r="225" spans="2:31" x14ac:dyDescent="0.15">
      <c r="B225" s="143"/>
      <c r="C225" s="36" t="s">
        <v>59</v>
      </c>
      <c r="D225" s="86">
        <f t="shared" si="97"/>
        <v>0.87</v>
      </c>
      <c r="E225" s="86">
        <f t="shared" si="97"/>
        <v>1.06</v>
      </c>
      <c r="F225" s="86">
        <f t="shared" si="97"/>
        <v>1.1599999999999999</v>
      </c>
      <c r="G225" s="86">
        <f t="shared" si="97"/>
        <v>0.79</v>
      </c>
      <c r="H225" s="86">
        <f t="shared" si="97"/>
        <v>1.28</v>
      </c>
      <c r="I225" s="87">
        <f>AVERAGE(D225:H225)</f>
        <v>1.032</v>
      </c>
      <c r="J225" s="88">
        <f>I225*0.97</f>
        <v>1.0010399999999999</v>
      </c>
      <c r="K225" s="88">
        <f>I225*1.03</f>
        <v>1.0629600000000001</v>
      </c>
      <c r="L225" s="56" t="str">
        <f>IF(AND(D225&gt;I225*0.97,D225&lt;I225*1.03),"○","×")</f>
        <v>×</v>
      </c>
      <c r="M225" s="56" t="str">
        <f>IF(AND(E225&gt;I225*0.97,E225&lt;I225*1.03),"○","×")</f>
        <v>○</v>
      </c>
      <c r="N225" s="56" t="str">
        <f>IF(AND(F225&gt;I225*0.97,F225&lt;I225*1.03),"○","×")</f>
        <v>×</v>
      </c>
      <c r="O225" s="56" t="str">
        <f>IF(AND(G225&gt;I225*0.97,G225&lt;I225*1.03),"○","×")</f>
        <v>×</v>
      </c>
      <c r="P225" s="56" t="str">
        <f>IF(AND(H225&gt;I225*0.97,H225&lt;I225*1.03),"○","×")</f>
        <v>×</v>
      </c>
      <c r="Q225" s="65" t="str">
        <f>IF(COUNTIF(L225:P225,"○")=5,"同程度","―")</f>
        <v>―</v>
      </c>
      <c r="R225" s="55" t="str">
        <f t="shared" si="96"/>
        <v>↑</v>
      </c>
      <c r="S225" s="56" t="str">
        <f t="shared" si="96"/>
        <v>↑</v>
      </c>
      <c r="T225" s="56" t="str">
        <f t="shared" si="96"/>
        <v>↓</v>
      </c>
      <c r="U225" s="56" t="str">
        <f t="shared" si="96"/>
        <v>↑</v>
      </c>
      <c r="V225" s="56" t="str">
        <f>R225&amp;S225&amp;T225&amp;U225</f>
        <v>↑↑↓↑</v>
      </c>
      <c r="W225" s="66" t="str" cm="1">
        <f t="array" ref="W225">INDEX($AL$2:$AL$82,MATCH(V225,$AK$2:$AK$82,0),0)</f>
        <v>年度により増減</v>
      </c>
      <c r="X225" s="67" t="str">
        <f>IF(F225-D225&gt;0,"↑",IF(F225-D225&lt;0,"↓","－"))</f>
        <v>↑</v>
      </c>
      <c r="Y225" s="68" t="str">
        <f>IF(V225="↓↑↓↓",IF(X225="↓","減少傾向","×"),"判定外")</f>
        <v>判定外</v>
      </c>
      <c r="Z225" s="69" t="str">
        <f>IF(V225="↑↓↑↑",IF(X225="↑","増加傾向","×"),"判定外")</f>
        <v>判定外</v>
      </c>
      <c r="AA225" s="70" t="str">
        <f>IF(G225-E225&gt;0,"↑",IF(G225-E225&lt;0,"↓","－"))</f>
        <v>↓</v>
      </c>
      <c r="AB225" s="68" t="str">
        <f>IF(V225="↓↓↑↓",IF(AA225="↓","減少傾向","×"),"判定外")</f>
        <v>判定外</v>
      </c>
      <c r="AC225" s="69" t="str">
        <f>IF(V225="↑↑↓↑",IF(AA225="↑","増加傾向","×"),"判定外")</f>
        <v>×</v>
      </c>
      <c r="AD225" s="72" t="s">
        <v>141</v>
      </c>
      <c r="AE225" s="146"/>
    </row>
    <row r="226" spans="2:31" x14ac:dyDescent="0.15">
      <c r="B226" s="143"/>
      <c r="C226" s="73" t="s">
        <v>60</v>
      </c>
      <c r="D226" s="74">
        <f>SUM(D228:D229)</f>
        <v>356</v>
      </c>
      <c r="E226" s="74">
        <f>SUM(E228:E229)</f>
        <v>311</v>
      </c>
      <c r="F226" s="74">
        <f>SUM(F228:F229)</f>
        <v>290</v>
      </c>
      <c r="G226" s="74">
        <f>SUM(G228:G229)</f>
        <v>282</v>
      </c>
      <c r="H226" s="74">
        <f>SUM(H228:H229)</f>
        <v>323</v>
      </c>
      <c r="I226" s="89"/>
      <c r="J226" s="90"/>
      <c r="K226" s="90"/>
      <c r="L226" s="91"/>
      <c r="M226" s="91"/>
      <c r="N226" s="91"/>
      <c r="O226" s="91"/>
      <c r="P226" s="91"/>
      <c r="Q226" s="92"/>
      <c r="R226" s="93"/>
      <c r="S226" s="91"/>
      <c r="T226" s="91"/>
      <c r="U226" s="91"/>
      <c r="V226" s="91"/>
      <c r="W226" s="94"/>
      <c r="X226" s="95"/>
      <c r="Y226" s="96"/>
      <c r="Z226" s="97"/>
      <c r="AA226" s="98"/>
      <c r="AB226" s="96"/>
      <c r="AC226" s="97"/>
      <c r="AD226" s="71"/>
      <c r="AE226" s="146"/>
    </row>
    <row r="227" spans="2:31" x14ac:dyDescent="0.15">
      <c r="B227" s="143"/>
      <c r="C227" s="73" t="s">
        <v>99</v>
      </c>
      <c r="D227" s="74">
        <f>SUM(D230:D231)</f>
        <v>160</v>
      </c>
      <c r="E227" s="74">
        <f>SUM(E230:E231)</f>
        <v>160</v>
      </c>
      <c r="F227" s="74">
        <f>SUM(F230:F231)</f>
        <v>161</v>
      </c>
      <c r="G227" s="74">
        <f>SUM(G230:G231)</f>
        <v>161</v>
      </c>
      <c r="H227" s="74">
        <f>SUM(H230:H231)</f>
        <v>163</v>
      </c>
      <c r="I227" s="63">
        <f>AVERAGE(D227:H227)</f>
        <v>161</v>
      </c>
      <c r="J227" s="64">
        <f>I227*0.97</f>
        <v>156.16999999999999</v>
      </c>
      <c r="K227" s="64">
        <f>I227*1.03</f>
        <v>165.83</v>
      </c>
      <c r="L227" s="56" t="str">
        <f>IF(AND(D227&gt;I227*0.97,D227&lt;I227*1.03),"○","×")</f>
        <v>○</v>
      </c>
      <c r="M227" s="56" t="str">
        <f>IF(AND(E227&gt;I227*0.97,E227&lt;I227*1.03),"○","×")</f>
        <v>○</v>
      </c>
      <c r="N227" s="56" t="str">
        <f>IF(AND(F227&gt;I227*0.97,F227&lt;I227*1.03),"○","×")</f>
        <v>○</v>
      </c>
      <c r="O227" s="56" t="str">
        <f>IF(AND(G227&gt;I227*0.97,G227&lt;I227*1.03),"○","×")</f>
        <v>○</v>
      </c>
      <c r="P227" s="56" t="str">
        <f>IF(AND(H227&gt;I227*0.97,H227&lt;I227*1.03),"○","×")</f>
        <v>○</v>
      </c>
      <c r="Q227" s="65" t="str">
        <f>IF(COUNTIF(L227:P227,"○")=5,"同程度","―")</f>
        <v>同程度</v>
      </c>
      <c r="R227" s="55" t="str">
        <f>IF(E227-D227&gt;0,"↑",IF(E227-D227&lt;0,"↓","－"))</f>
        <v>－</v>
      </c>
      <c r="S227" s="56" t="str">
        <f>IF(F227-E227&gt;0,"↑",IF(F227-E227&lt;0,"↓","－"))</f>
        <v>↑</v>
      </c>
      <c r="T227" s="56" t="str">
        <f>IF(G227-F227&gt;0,"↑",IF(G227-F227&lt;0,"↓","－"))</f>
        <v>－</v>
      </c>
      <c r="U227" s="56" t="str">
        <f>IF(H227-G227&gt;0,"↑",IF(H227-G227&lt;0,"↓","－"))</f>
        <v>↑</v>
      </c>
      <c r="V227" s="56" t="str">
        <f>R227&amp;S227&amp;T227&amp;U227</f>
        <v>－↑－↑</v>
      </c>
      <c r="W227" s="66" t="str" cm="1">
        <f t="array" ref="W227">INDEX($AL$2:$AL$82,MATCH(V227,$AK$2:$AK$82,0),0)</f>
        <v>増加傾向⤴</v>
      </c>
      <c r="X227" s="67" t="str">
        <f>IF(F227-D227&gt;0,"↑",IF(F227-D227&lt;0,"↓","－"))</f>
        <v>↑</v>
      </c>
      <c r="Y227" s="68" t="str">
        <f>IF(V227="↓↑↓↓",IF(X227="↓","減少傾向","×"),"判定外")</f>
        <v>判定外</v>
      </c>
      <c r="Z227" s="69" t="str">
        <f>IF(V227="↑↓↑↑",IF(X227="↑","増加傾向","×"),"判定外")</f>
        <v>判定外</v>
      </c>
      <c r="AA227" s="70" t="str">
        <f>IF(G227-E227&gt;0,"↑",IF(G227-E227&lt;0,"↓","－"))</f>
        <v>↑</v>
      </c>
      <c r="AB227" s="68" t="str">
        <f>IF(V227="↓↓↑↓",IF(AA227="↓","減少傾向","×"),"判定外")</f>
        <v>判定外</v>
      </c>
      <c r="AC227" s="69" t="str">
        <f>IF(V227="↑↑↓↑",IF(AA227="↑","増加傾向","×"),"判定外")</f>
        <v>判定外</v>
      </c>
      <c r="AD227" s="71"/>
      <c r="AE227" s="146"/>
    </row>
    <row r="228" spans="2:31" x14ac:dyDescent="0.15">
      <c r="B228" s="143"/>
      <c r="C228" s="36" t="s">
        <v>72</v>
      </c>
      <c r="D228" s="116">
        <f>D215</f>
        <v>329</v>
      </c>
      <c r="E228" s="116">
        <f t="shared" ref="E228:H228" si="98">E215</f>
        <v>277</v>
      </c>
      <c r="F228" s="116">
        <f t="shared" si="98"/>
        <v>254</v>
      </c>
      <c r="G228" s="116">
        <f t="shared" si="98"/>
        <v>256</v>
      </c>
      <c r="H228" s="116">
        <f t="shared" si="98"/>
        <v>282</v>
      </c>
      <c r="I228" s="89"/>
      <c r="J228" s="90"/>
      <c r="K228" s="90"/>
      <c r="L228" s="91"/>
      <c r="M228" s="91"/>
      <c r="N228" s="91"/>
      <c r="O228" s="91"/>
      <c r="P228" s="91"/>
      <c r="Q228" s="92"/>
      <c r="R228" s="93"/>
      <c r="S228" s="91"/>
      <c r="T228" s="91"/>
      <c r="U228" s="91"/>
      <c r="V228" s="91"/>
      <c r="W228" s="94"/>
      <c r="X228" s="95"/>
      <c r="Y228" s="96"/>
      <c r="Z228" s="97"/>
      <c r="AA228" s="98"/>
      <c r="AB228" s="96"/>
      <c r="AC228" s="97"/>
      <c r="AD228" s="71"/>
      <c r="AE228" s="146"/>
    </row>
    <row r="229" spans="2:31" x14ac:dyDescent="0.15">
      <c r="B229" s="143"/>
      <c r="C229" s="36" t="s">
        <v>73</v>
      </c>
      <c r="D229" s="116">
        <f>D216</f>
        <v>27</v>
      </c>
      <c r="E229" s="116">
        <f t="shared" ref="E229:H229" si="99">E216</f>
        <v>34</v>
      </c>
      <c r="F229" s="116">
        <f t="shared" si="99"/>
        <v>36</v>
      </c>
      <c r="G229" s="116">
        <f t="shared" si="99"/>
        <v>26</v>
      </c>
      <c r="H229" s="116">
        <f t="shared" si="99"/>
        <v>41</v>
      </c>
      <c r="I229" s="89"/>
      <c r="J229" s="90"/>
      <c r="K229" s="90"/>
      <c r="L229" s="91"/>
      <c r="M229" s="91"/>
      <c r="N229" s="91"/>
      <c r="O229" s="91"/>
      <c r="P229" s="91"/>
      <c r="Q229" s="92"/>
      <c r="R229" s="93"/>
      <c r="S229" s="91"/>
      <c r="T229" s="91"/>
      <c r="U229" s="91"/>
      <c r="V229" s="91"/>
      <c r="W229" s="94"/>
      <c r="X229" s="95"/>
      <c r="Y229" s="96"/>
      <c r="Z229" s="97"/>
      <c r="AA229" s="98"/>
      <c r="AB229" s="96"/>
      <c r="AC229" s="97"/>
      <c r="AD229" s="71"/>
      <c r="AE229" s="146"/>
    </row>
    <row r="230" spans="2:31" x14ac:dyDescent="0.15">
      <c r="B230" s="143"/>
      <c r="C230" s="61" t="s">
        <v>70</v>
      </c>
      <c r="D230" s="116">
        <f>SUMIF('20.教員数【大学概要】'!A:A,D222,'20.教員数【大学概要】'!N:N)</f>
        <v>129</v>
      </c>
      <c r="E230" s="116">
        <f>SUMIF('20.教員数【大学概要】'!A:A,E222,'20.教員数【大学概要】'!N:N)</f>
        <v>128</v>
      </c>
      <c r="F230" s="116">
        <f>SUMIF('20.教員数【大学概要】'!A:A,F222,'20.教員数【大学概要】'!N:N)</f>
        <v>130</v>
      </c>
      <c r="G230" s="116">
        <f>SUMIF('20.教員数【大学概要】'!A:A,G222,'20.教員数【大学概要】'!N:N)</f>
        <v>128</v>
      </c>
      <c r="H230" s="116">
        <f>SUMIF('20.教員数【大学概要】'!A:A,H222,'20.教員数【大学概要】'!N:N)</f>
        <v>131</v>
      </c>
      <c r="I230" s="63">
        <f>AVERAGE(D230:H230)</f>
        <v>129.19999999999999</v>
      </c>
      <c r="J230" s="64">
        <f>I230*0.97</f>
        <v>125.32399999999998</v>
      </c>
      <c r="K230" s="64">
        <f>I230*1.03</f>
        <v>133.07599999999999</v>
      </c>
      <c r="L230" s="56" t="str">
        <f>IF(AND(D230&gt;I230*0.97,D230&lt;I230*1.03),"○","×")</f>
        <v>○</v>
      </c>
      <c r="M230" s="56" t="str">
        <f>IF(AND(E230&gt;I230*0.97,E230&lt;I230*1.03),"○","×")</f>
        <v>○</v>
      </c>
      <c r="N230" s="56" t="str">
        <f>IF(AND(F230&gt;I230*0.97,F230&lt;I230*1.03),"○","×")</f>
        <v>○</v>
      </c>
      <c r="O230" s="56" t="str">
        <f>IF(AND(G230&gt;I230*0.97,G230&lt;I230*1.03),"○","×")</f>
        <v>○</v>
      </c>
      <c r="P230" s="56" t="str">
        <f>IF(AND(H230&gt;I230*0.97,H230&lt;I230*1.03),"○","×")</f>
        <v>○</v>
      </c>
      <c r="Q230" s="65" t="str">
        <f>IF(COUNTIF(L230:P230,"○")=5,"同程度","―")</f>
        <v>同程度</v>
      </c>
      <c r="R230" s="55" t="str">
        <f t="shared" ref="R230:U231" si="100">IF(E230-D230&gt;0,"↑",IF(E230-D230&lt;0,"↓","－"))</f>
        <v>↓</v>
      </c>
      <c r="S230" s="56" t="str">
        <f t="shared" si="100"/>
        <v>↑</v>
      </c>
      <c r="T230" s="56" t="str">
        <f t="shared" si="100"/>
        <v>↓</v>
      </c>
      <c r="U230" s="56" t="str">
        <f t="shared" si="100"/>
        <v>↑</v>
      </c>
      <c r="V230" s="56" t="str">
        <f>R230&amp;S230&amp;T230&amp;U230</f>
        <v>↓↑↓↑</v>
      </c>
      <c r="W230" s="66" t="str" cm="1">
        <f t="array" ref="W230">INDEX($AL$2:$AL$82,MATCH(V230,$AK$2:$AK$82,0),0)</f>
        <v>隔年で増減</v>
      </c>
      <c r="X230" s="67" t="str">
        <f>IF(F230-D230&gt;0,"↑",IF(F230-D230&lt;0,"↓","－"))</f>
        <v>↑</v>
      </c>
      <c r="Y230" s="68" t="str">
        <f>IF(V230="↓↑↓↓",IF(X230="↓","減少傾向","×"),"判定外")</f>
        <v>判定外</v>
      </c>
      <c r="Z230" s="69" t="str">
        <f>IF(V230="↑↓↑↑",IF(X230="↑","増加傾向","×"),"判定外")</f>
        <v>判定外</v>
      </c>
      <c r="AA230" s="70" t="str">
        <f>IF(G230-E230&gt;0,"↑",IF(G230-E230&lt;0,"↓","－"))</f>
        <v>－</v>
      </c>
      <c r="AB230" s="68" t="str">
        <f>IF(V230="↓↓↑↓",IF(AA230="↓","減少傾向","×"),"判定外")</f>
        <v>判定外</v>
      </c>
      <c r="AC230" s="69" t="str">
        <f>IF(V230="↑↑↓↑",IF(AA230="↑","増加傾向","×"),"判定外")</f>
        <v>判定外</v>
      </c>
      <c r="AD230" s="71"/>
      <c r="AE230" s="146"/>
    </row>
    <row r="231" spans="2:31" ht="14.25" thickBot="1" x14ac:dyDescent="0.2">
      <c r="B231" s="143"/>
      <c r="C231" s="61" t="s">
        <v>71</v>
      </c>
      <c r="D231" s="116">
        <f>SUMIF('20.教員数【大学概要】'!A:A,D222,'20.教員数【大学概要】'!O:O)</f>
        <v>31</v>
      </c>
      <c r="E231" s="116">
        <f>SUMIF('20.教員数【大学概要】'!A:A,E222,'20.教員数【大学概要】'!O:O)</f>
        <v>32</v>
      </c>
      <c r="F231" s="116">
        <f>SUMIF('20.教員数【大学概要】'!A:A,F222,'20.教員数【大学概要】'!O:O)</f>
        <v>31</v>
      </c>
      <c r="G231" s="116">
        <f>SUMIF('20.教員数【大学概要】'!A:A,G222,'20.教員数【大学概要】'!O:O)</f>
        <v>33</v>
      </c>
      <c r="H231" s="116">
        <f>SUMIF('20.教員数【大学概要】'!A:A,H222,'20.教員数【大学概要】'!O:O)</f>
        <v>32</v>
      </c>
      <c r="I231" s="75">
        <f>AVERAGE(D231:H231)</f>
        <v>31.8</v>
      </c>
      <c r="J231" s="76">
        <f>I231*0.97</f>
        <v>30.846</v>
      </c>
      <c r="K231" s="76">
        <f>I231*1.03</f>
        <v>32.754000000000005</v>
      </c>
      <c r="L231" s="41" t="str">
        <f>IF(AND(D231&gt;I231*0.97,D231&lt;I231*1.03),"○","×")</f>
        <v>○</v>
      </c>
      <c r="M231" s="41" t="str">
        <f>IF(AND(E231&gt;I231*0.97,E231&lt;I231*1.03),"○","×")</f>
        <v>○</v>
      </c>
      <c r="N231" s="41" t="str">
        <f>IF(AND(F231&gt;I231*0.97,F231&lt;I231*1.03),"○","×")</f>
        <v>○</v>
      </c>
      <c r="O231" s="41" t="str">
        <f>IF(AND(G231&gt;I231*0.97,G231&lt;I231*1.03),"○","×")</f>
        <v>×</v>
      </c>
      <c r="P231" s="41" t="str">
        <f>IF(AND(H231&gt;I231*0.97,H231&lt;I231*1.03),"○","×")</f>
        <v>○</v>
      </c>
      <c r="Q231" s="77" t="str">
        <f>IF(COUNTIF(L231:P231,"○")=5,"同程度","―")</f>
        <v>―</v>
      </c>
      <c r="R231" s="78" t="str">
        <f t="shared" si="100"/>
        <v>↑</v>
      </c>
      <c r="S231" s="41" t="str">
        <f t="shared" si="100"/>
        <v>↓</v>
      </c>
      <c r="T231" s="41" t="str">
        <f t="shared" si="100"/>
        <v>↑</v>
      </c>
      <c r="U231" s="41" t="str">
        <f t="shared" si="100"/>
        <v>↓</v>
      </c>
      <c r="V231" s="41" t="str">
        <f>R231&amp;S231&amp;T231&amp;U231</f>
        <v>↑↓↑↓</v>
      </c>
      <c r="W231" s="79" t="str" cm="1">
        <f t="array" ref="W231">INDEX($AL$2:$AL$82,MATCH(V231,$AK$2:$AK$82,0),0)</f>
        <v>隔年で増減</v>
      </c>
      <c r="X231" s="80" t="str">
        <f>IF(F231-D231&gt;0,"↑",IF(F231-D231&lt;0,"↓","－"))</f>
        <v>－</v>
      </c>
      <c r="Y231" s="81" t="str">
        <f>IF(V231="↓↑↓↓",IF(X231="↓","減少傾向","×"),"判定外")</f>
        <v>判定外</v>
      </c>
      <c r="Z231" s="82" t="str">
        <f>IF(V231="↑↓↑↑",IF(X231="↑","増加傾向","×"),"判定外")</f>
        <v>判定外</v>
      </c>
      <c r="AA231" s="83" t="str">
        <f>IF(G231-E231&gt;0,"↑",IF(G231-E231&lt;0,"↓","－"))</f>
        <v>↑</v>
      </c>
      <c r="AB231" s="81" t="str">
        <f>IF(V231="↓↓↑↓",IF(AA231="↓","減少傾向","×"),"判定外")</f>
        <v>判定外</v>
      </c>
      <c r="AC231" s="82" t="str">
        <f>IF(V231="↑↑↓↑",IF(AA231="↑","増加傾向","×"),"判定外")</f>
        <v>判定外</v>
      </c>
      <c r="AD231" s="100"/>
      <c r="AE231" s="146"/>
    </row>
    <row r="232" spans="2:31" ht="14.25" thickBot="1" x14ac:dyDescent="0.2">
      <c r="B232" s="143"/>
      <c r="C232" s="144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6"/>
    </row>
    <row r="233" spans="2:31" x14ac:dyDescent="0.15">
      <c r="B233" s="143" t="s">
        <v>42</v>
      </c>
      <c r="C233" s="144"/>
      <c r="D233" s="150"/>
      <c r="E233" s="150"/>
      <c r="F233" s="150"/>
      <c r="G233" s="150"/>
      <c r="H233" s="150"/>
      <c r="I233" s="289" t="s">
        <v>131</v>
      </c>
      <c r="J233" s="301"/>
      <c r="K233" s="301"/>
      <c r="L233" s="290"/>
      <c r="M233" s="290"/>
      <c r="N233" s="290"/>
      <c r="O233" s="290"/>
      <c r="P233" s="290"/>
      <c r="Q233" s="287" t="s">
        <v>132</v>
      </c>
      <c r="R233" s="289" t="s">
        <v>133</v>
      </c>
      <c r="S233" s="290"/>
      <c r="T233" s="290"/>
      <c r="U233" s="290"/>
      <c r="V233" s="291" t="s">
        <v>134</v>
      </c>
      <c r="W233" s="292"/>
      <c r="X233" s="295" t="s">
        <v>135</v>
      </c>
      <c r="Y233" s="299" t="s">
        <v>136</v>
      </c>
      <c r="Z233" s="300"/>
      <c r="AA233" s="302" t="s">
        <v>137</v>
      </c>
      <c r="AB233" s="299" t="s">
        <v>138</v>
      </c>
      <c r="AC233" s="300"/>
      <c r="AD233" s="297" t="s">
        <v>139</v>
      </c>
      <c r="AE233" s="146"/>
    </row>
    <row r="234" spans="2:31" x14ac:dyDescent="0.15">
      <c r="B234" s="143"/>
      <c r="C234" s="36" t="s">
        <v>24</v>
      </c>
      <c r="D234" s="52" t="str">
        <f>Q1</f>
        <v>R2</v>
      </c>
      <c r="E234" s="52" t="str">
        <f>R1</f>
        <v>R3</v>
      </c>
      <c r="F234" s="52" t="str">
        <f>S1</f>
        <v>R4</v>
      </c>
      <c r="G234" s="52" t="str">
        <f>T1</f>
        <v>R5</v>
      </c>
      <c r="H234" s="52" t="str">
        <f>U1</f>
        <v>R6</v>
      </c>
      <c r="I234" s="53" t="s">
        <v>142</v>
      </c>
      <c r="J234" s="54">
        <v>-0.03</v>
      </c>
      <c r="K234" s="54">
        <v>0.03</v>
      </c>
      <c r="L234" s="52" t="str">
        <f>Q1</f>
        <v>R2</v>
      </c>
      <c r="M234" s="52" t="str">
        <f>R1</f>
        <v>R3</v>
      </c>
      <c r="N234" s="52" t="str">
        <f>S1</f>
        <v>R4</v>
      </c>
      <c r="O234" s="52" t="str">
        <f>T1</f>
        <v>R5</v>
      </c>
      <c r="P234" s="52" t="str">
        <f>U1</f>
        <v>R6</v>
      </c>
      <c r="Q234" s="288"/>
      <c r="R234" s="55" t="s">
        <v>143</v>
      </c>
      <c r="S234" s="56" t="s">
        <v>144</v>
      </c>
      <c r="T234" s="56" t="s">
        <v>145</v>
      </c>
      <c r="U234" s="56" t="s">
        <v>146</v>
      </c>
      <c r="V234" s="293"/>
      <c r="W234" s="294"/>
      <c r="X234" s="296"/>
      <c r="Y234" s="57" t="s">
        <v>147</v>
      </c>
      <c r="Z234" s="58" t="s">
        <v>148</v>
      </c>
      <c r="AA234" s="303"/>
      <c r="AB234" s="59" t="s">
        <v>149</v>
      </c>
      <c r="AC234" s="60" t="s">
        <v>150</v>
      </c>
      <c r="AD234" s="298"/>
      <c r="AE234" s="146"/>
    </row>
    <row r="235" spans="2:31" x14ac:dyDescent="0.15">
      <c r="B235" s="143"/>
      <c r="C235" s="61" t="s">
        <v>55</v>
      </c>
      <c r="D235" s="37">
        <f>SUMIF('20.経年データ【高知大】'!K:K,D234,'20.経年データ【高知大】'!AW:AW)</f>
        <v>2</v>
      </c>
      <c r="E235" s="37">
        <f>SUMIF('20.経年データ【高知大】'!K:K,E234,'20.経年データ【高知大】'!AW:AW)</f>
        <v>0</v>
      </c>
      <c r="F235" s="37">
        <f>SUMIF('20.経年データ【高知大】'!K:K,F234,'20.経年データ【高知大】'!AW:AW)</f>
        <v>3</v>
      </c>
      <c r="G235" s="37">
        <f>SUMIF('20.経年データ【高知大】'!K:K,G234,'20.経年データ【高知大】'!AW:AW)</f>
        <v>8</v>
      </c>
      <c r="H235" s="37">
        <f>SUMIF('20.経年データ【高知大】'!K:K,H234,'20.経年データ【高知大】'!AW:AW)</f>
        <v>3</v>
      </c>
      <c r="I235" s="63">
        <f>AVERAGE(D235:H235)</f>
        <v>3.2</v>
      </c>
      <c r="J235" s="64">
        <f>I235*0.97</f>
        <v>3.1040000000000001</v>
      </c>
      <c r="K235" s="64">
        <f>I235*1.03</f>
        <v>3.2960000000000003</v>
      </c>
      <c r="L235" s="56" t="str">
        <f>IF(AND(D235&gt;I235*0.97,D235&lt;I235*1.03),"○","×")</f>
        <v>×</v>
      </c>
      <c r="M235" s="56" t="str">
        <f>IF(AND(E235&gt;I235*0.97,E235&lt;I235*1.03),"○","×")</f>
        <v>×</v>
      </c>
      <c r="N235" s="56" t="str">
        <f>IF(AND(F235&gt;I235*0.97,F235&lt;I235*1.03),"○","×")</f>
        <v>×</v>
      </c>
      <c r="O235" s="56" t="str">
        <f>IF(AND(G235&gt;I235*0.97,G235&lt;I235*1.03),"○","×")</f>
        <v>×</v>
      </c>
      <c r="P235" s="56" t="str">
        <f>IF(AND(H235&gt;I235*0.97,H235&lt;I235*1.03),"○","×")</f>
        <v>×</v>
      </c>
      <c r="Q235" s="65" t="str">
        <f>IF(COUNTIF(L235:P235,"○")=5,"同程度","―")</f>
        <v>―</v>
      </c>
      <c r="R235" s="55" t="str">
        <f t="shared" ref="R235:U239" si="101">IF(E235-D235&gt;0,"↑",IF(E235-D235&lt;0,"↓","－"))</f>
        <v>↓</v>
      </c>
      <c r="S235" s="56" t="str">
        <f t="shared" si="101"/>
        <v>↑</v>
      </c>
      <c r="T235" s="56" t="str">
        <f t="shared" si="101"/>
        <v>↑</v>
      </c>
      <c r="U235" s="56" t="str">
        <f t="shared" si="101"/>
        <v>↓</v>
      </c>
      <c r="V235" s="56" t="str">
        <f>R235&amp;S235&amp;T235&amp;U235</f>
        <v>↓↑↑↓</v>
      </c>
      <c r="W235" s="66" t="str" cm="1">
        <f t="array" ref="W235">INDEX($AL$2:$AL$82,MATCH(V235,$AK$2:$AK$82,0),0)</f>
        <v>年度により増減</v>
      </c>
      <c r="X235" s="67" t="str">
        <f>IF(F235-D235&gt;0,"↑",IF(F235-D235&lt;0,"↓","－"))</f>
        <v>↑</v>
      </c>
      <c r="Y235" s="68" t="str">
        <f>IF(V235="↓↑↓↓",IF(X235="↓","減少傾向","×"),"判定外")</f>
        <v>判定外</v>
      </c>
      <c r="Z235" s="69" t="str">
        <f>IF(V235="↑↓↑↑",IF(X235="↑","増加傾向","×"),"判定外")</f>
        <v>判定外</v>
      </c>
      <c r="AA235" s="70" t="str">
        <f>IF(G235-E235&gt;0,"↑",IF(G235-E235&lt;0,"↓","－"))</f>
        <v>↑</v>
      </c>
      <c r="AB235" s="68" t="str">
        <f>IF(V235="↓↓↑↓",IF(AA235="↓","減少傾向","×"),"判定外")</f>
        <v>判定外</v>
      </c>
      <c r="AC235" s="69" t="str">
        <f>IF(V235="↑↑↓↑",IF(AA235="↑","増加傾向","×"),"判定外")</f>
        <v>判定外</v>
      </c>
      <c r="AD235" s="71"/>
      <c r="AE235" s="146"/>
    </row>
    <row r="236" spans="2:31" x14ac:dyDescent="0.15">
      <c r="B236" s="143"/>
      <c r="C236" s="61" t="s">
        <v>56</v>
      </c>
      <c r="D236" s="37">
        <f>SUMIF('20.経年データ【高知大】'!K:K,D234,'20.経年データ【高知大】'!AX:AX)</f>
        <v>3</v>
      </c>
      <c r="E236" s="37">
        <f>SUMIF('20.経年データ【高知大】'!K:K,E234,'20.経年データ【高知大】'!AX:AX)</f>
        <v>1</v>
      </c>
      <c r="F236" s="37">
        <f>SUMIF('20.経年データ【高知大】'!K:K,F234,'20.経年データ【高知大】'!AX:AX)</f>
        <v>0</v>
      </c>
      <c r="G236" s="37">
        <f>SUMIF('20.経年データ【高知大】'!K:K,G234,'20.経年データ【高知大】'!AX:AX)</f>
        <v>1</v>
      </c>
      <c r="H236" s="37">
        <f>SUMIF('20.経年データ【高知大】'!K:K,H234,'20.経年データ【高知大】'!AX:AX)</f>
        <v>1</v>
      </c>
      <c r="I236" s="63">
        <f>AVERAGE(D236:H236)</f>
        <v>1.2</v>
      </c>
      <c r="J236" s="64">
        <f>I236*0.97</f>
        <v>1.1639999999999999</v>
      </c>
      <c r="K236" s="64">
        <f>I236*1.03</f>
        <v>1.236</v>
      </c>
      <c r="L236" s="56" t="str">
        <f>IF(AND(D236&gt;I236*0.97,D236&lt;I236*1.03),"○","×")</f>
        <v>×</v>
      </c>
      <c r="M236" s="56" t="str">
        <f>IF(AND(E236&gt;I236*0.97,E236&lt;I236*1.03),"○","×")</f>
        <v>×</v>
      </c>
      <c r="N236" s="56" t="str">
        <f>IF(AND(F236&gt;I236*0.97,F236&lt;I236*1.03),"○","×")</f>
        <v>×</v>
      </c>
      <c r="O236" s="56" t="str">
        <f>IF(AND(G236&gt;I236*0.97,G236&lt;I236*1.03),"○","×")</f>
        <v>×</v>
      </c>
      <c r="P236" s="56" t="str">
        <f>IF(AND(H236&gt;I236*0.97,H236&lt;I236*1.03),"○","×")</f>
        <v>×</v>
      </c>
      <c r="Q236" s="65" t="str">
        <f>IF(COUNTIF(L236:P236,"○")=5,"同程度","―")</f>
        <v>―</v>
      </c>
      <c r="R236" s="55" t="str">
        <f t="shared" si="101"/>
        <v>↓</v>
      </c>
      <c r="S236" s="56" t="str">
        <f t="shared" si="101"/>
        <v>↓</v>
      </c>
      <c r="T236" s="56" t="str">
        <f t="shared" si="101"/>
        <v>↑</v>
      </c>
      <c r="U236" s="56" t="str">
        <f t="shared" si="101"/>
        <v>－</v>
      </c>
      <c r="V236" s="56" t="str">
        <f>R236&amp;S236&amp;T236&amp;U236</f>
        <v>↓↓↑－</v>
      </c>
      <c r="W236" s="66" t="str" cm="1">
        <f t="array" ref="W236">INDEX($AL$2:$AL$82,MATCH(V236,$AK$2:$AK$82,0),0)</f>
        <v>年度により増減</v>
      </c>
      <c r="X236" s="67" t="str">
        <f>IF(F236-D236&gt;0,"↑",IF(F236-D236&lt;0,"↓","－"))</f>
        <v>↓</v>
      </c>
      <c r="Y236" s="68" t="str">
        <f>IF(V236="↓↑↓↓",IF(X236="↓","減少傾向","×"),"判定外")</f>
        <v>判定外</v>
      </c>
      <c r="Z236" s="69" t="str">
        <f>IF(V236="↑↓↑↑",IF(X236="↑","増加傾向","×"),"判定外")</f>
        <v>判定外</v>
      </c>
      <c r="AA236" s="70" t="str">
        <f>IF(G236-E236&gt;0,"↑",IF(G236-E236&lt;0,"↓","－"))</f>
        <v>－</v>
      </c>
      <c r="AB236" s="68" t="str">
        <f>IF(V236="↓↓↑↓",IF(AA236="↓","減少傾向","×"),"判定外")</f>
        <v>判定外</v>
      </c>
      <c r="AC236" s="69" t="str">
        <f>IF(V236="↑↑↓↑",IF(AA236="↑","増加傾向","×"),"判定外")</f>
        <v>判定外</v>
      </c>
      <c r="AD236" s="71"/>
      <c r="AE236" s="146"/>
    </row>
    <row r="237" spans="2:31" x14ac:dyDescent="0.15">
      <c r="B237" s="143"/>
      <c r="C237" s="61" t="s">
        <v>259</v>
      </c>
      <c r="D237" s="37">
        <f>SUMIF('20.経年データ【高知大】'!K:K,D234,'20.経年データ【高知大】'!AU:AU)</f>
        <v>5</v>
      </c>
      <c r="E237" s="37">
        <f>SUMIF('20.経年データ【高知大】'!K:K,E234,'20.経年データ【高知大】'!AU:AU)</f>
        <v>1</v>
      </c>
      <c r="F237" s="37">
        <f>SUMIF('20.経年データ【高知大】'!K:K,F234,'20.経年データ【高知大】'!AU:AU)</f>
        <v>1</v>
      </c>
      <c r="G237" s="37">
        <f>SUMIF('20.経年データ【高知大】'!K:K,G234,'20.経年データ【高知大】'!AU:AU)</f>
        <v>8</v>
      </c>
      <c r="H237" s="37">
        <f>SUMIF('20.経年データ【高知大】'!K:K,H234,'20.経年データ【高知大】'!AU:AU)</f>
        <v>3</v>
      </c>
      <c r="I237" s="63">
        <f>AVERAGE(D237:H237)</f>
        <v>3.6</v>
      </c>
      <c r="J237" s="64">
        <f>I237*0.97</f>
        <v>3.492</v>
      </c>
      <c r="K237" s="64">
        <f>I237*1.03</f>
        <v>3.7080000000000002</v>
      </c>
      <c r="L237" s="56" t="str">
        <f>IF(AND(D237&gt;I237*0.97,D237&lt;I237*1.03),"○","×")</f>
        <v>×</v>
      </c>
      <c r="M237" s="56" t="str">
        <f>IF(AND(E237&gt;I237*0.97,E237&lt;I237*1.03),"○","×")</f>
        <v>×</v>
      </c>
      <c r="N237" s="56" t="str">
        <f>IF(AND(F237&gt;I237*0.97,F237&lt;I237*1.03),"○","×")</f>
        <v>×</v>
      </c>
      <c r="O237" s="56" t="str">
        <f>IF(AND(G237&gt;I237*0.97,G237&lt;I237*1.03),"○","×")</f>
        <v>×</v>
      </c>
      <c r="P237" s="56" t="str">
        <f>IF(AND(H237&gt;I237*0.97,H237&lt;I237*1.03),"○","×")</f>
        <v>×</v>
      </c>
      <c r="Q237" s="65" t="str">
        <f>IF(COUNTIF(L237:P237,"○")=5,"同程度","―")</f>
        <v>―</v>
      </c>
      <c r="R237" s="55" t="str">
        <f t="shared" si="101"/>
        <v>↓</v>
      </c>
      <c r="S237" s="56" t="str">
        <f t="shared" si="101"/>
        <v>－</v>
      </c>
      <c r="T237" s="56" t="str">
        <f t="shared" si="101"/>
        <v>↑</v>
      </c>
      <c r="U237" s="56" t="str">
        <f t="shared" si="101"/>
        <v>↓</v>
      </c>
      <c r="V237" s="56" t="str">
        <f>R237&amp;S237&amp;T237&amp;U237</f>
        <v>↓－↑↓</v>
      </c>
      <c r="W237" s="66" t="str" cm="1">
        <f t="array" ref="W237">INDEX($AL$2:$AL$82,MATCH(V237,$AK$2:$AK$82,0),0)</f>
        <v>年度により増減</v>
      </c>
      <c r="X237" s="67" t="str">
        <f>IF(F237-D237&gt;0,"↑",IF(F237-D237&lt;0,"↓","－"))</f>
        <v>↓</v>
      </c>
      <c r="Y237" s="68" t="str">
        <f>IF(V237="↓↑↓↓",IF(X237="↓","減少傾向","×"),"判定外")</f>
        <v>判定外</v>
      </c>
      <c r="Z237" s="69" t="str">
        <f>IF(V237="↑↓↑↑",IF(X237="↑","増加傾向","×"),"判定外")</f>
        <v>判定外</v>
      </c>
      <c r="AA237" s="70" t="str">
        <f>IF(G237-E237&gt;0,"↑",IF(G237-E237&lt;0,"↓","－"))</f>
        <v>↑</v>
      </c>
      <c r="AB237" s="68" t="str">
        <f>IF(V237="↓↓↑↓",IF(AA237="↓","減少傾向","×"),"判定外")</f>
        <v>判定外</v>
      </c>
      <c r="AC237" s="69" t="str">
        <f>IF(V237="↑↑↓↑",IF(AA237="↑","増加傾向","×"),"判定外")</f>
        <v>判定外</v>
      </c>
      <c r="AD237" s="72" t="s">
        <v>141</v>
      </c>
      <c r="AE237" s="146"/>
    </row>
    <row r="238" spans="2:31" x14ac:dyDescent="0.15">
      <c r="B238" s="143"/>
      <c r="C238" s="61" t="s">
        <v>57</v>
      </c>
      <c r="D238" s="37">
        <f>SUMIF('20.経年データ【高知大】'!K:K,D234,'20.経年データ【高知大】'!AV:AV)</f>
        <v>0</v>
      </c>
      <c r="E238" s="37">
        <f>SUMIF('20.経年データ【高知大】'!K:K,E234,'20.経年データ【高知大】'!AV:AV)</f>
        <v>0</v>
      </c>
      <c r="F238" s="37">
        <f>SUMIF('20.経年データ【高知大】'!K:K,F234,'20.経年データ【高知大】'!AV:AV)</f>
        <v>2</v>
      </c>
      <c r="G238" s="37">
        <f>SUMIF('20.経年データ【高知大】'!K:K,G234,'20.経年データ【高知大】'!AV:AV)</f>
        <v>1</v>
      </c>
      <c r="H238" s="37">
        <f>SUMIF('20.経年データ【高知大】'!K:K,H234,'20.経年データ【高知大】'!AV:AV)</f>
        <v>1</v>
      </c>
      <c r="I238" s="63">
        <f>AVERAGE(D238:H238)</f>
        <v>0.8</v>
      </c>
      <c r="J238" s="64">
        <f>I238*0.97</f>
        <v>0.77600000000000002</v>
      </c>
      <c r="K238" s="64">
        <f>I238*1.03</f>
        <v>0.82400000000000007</v>
      </c>
      <c r="L238" s="56" t="str">
        <f>IF(AND(D238&gt;I238*0.97,D238&lt;I238*1.03),"○","×")</f>
        <v>×</v>
      </c>
      <c r="M238" s="56" t="str">
        <f>IF(AND(E238&gt;I238*0.97,E238&lt;I238*1.03),"○","×")</f>
        <v>×</v>
      </c>
      <c r="N238" s="56" t="str">
        <f>IF(AND(F238&gt;I238*0.97,F238&lt;I238*1.03),"○","×")</f>
        <v>×</v>
      </c>
      <c r="O238" s="56" t="str">
        <f>IF(AND(G238&gt;I238*0.97,G238&lt;I238*1.03),"○","×")</f>
        <v>×</v>
      </c>
      <c r="P238" s="56" t="str">
        <f>IF(AND(H238&gt;I238*0.97,H238&lt;I238*1.03),"○","×")</f>
        <v>×</v>
      </c>
      <c r="Q238" s="65" t="str">
        <f>IF(COUNTIF(L238:P238,"○")=5,"同程度","―")</f>
        <v>―</v>
      </c>
      <c r="R238" s="55" t="str">
        <f t="shared" si="101"/>
        <v>－</v>
      </c>
      <c r="S238" s="56" t="str">
        <f t="shared" si="101"/>
        <v>↑</v>
      </c>
      <c r="T238" s="56" t="str">
        <f t="shared" si="101"/>
        <v>↓</v>
      </c>
      <c r="U238" s="56" t="str">
        <f t="shared" si="101"/>
        <v>－</v>
      </c>
      <c r="V238" s="56" t="str">
        <f>R238&amp;S238&amp;T238&amp;U238</f>
        <v>－↑↓－</v>
      </c>
      <c r="W238" s="66" t="str" cm="1">
        <f t="array" ref="W238">INDEX($AL$2:$AL$82,MATCH(V238,$AK$2:$AK$82,0),0)</f>
        <v>年度により増減</v>
      </c>
      <c r="X238" s="67" t="str">
        <f>IF(F238-D238&gt;0,"↑",IF(F238-D238&lt;0,"↓","－"))</f>
        <v>↑</v>
      </c>
      <c r="Y238" s="68" t="str">
        <f>IF(V238="↓↑↓↓",IF(X238="↓","減少傾向","×"),"判定外")</f>
        <v>判定外</v>
      </c>
      <c r="Z238" s="69" t="str">
        <f>IF(V238="↑↓↑↑",IF(X238="↑","増加傾向","×"),"判定外")</f>
        <v>判定外</v>
      </c>
      <c r="AA238" s="70" t="str">
        <f>IF(G238-E238&gt;0,"↑",IF(G238-E238&lt;0,"↓","－"))</f>
        <v>↑</v>
      </c>
      <c r="AB238" s="68" t="str">
        <f>IF(V238="↓↓↑↓",IF(AA238="↓","減少傾向","×"),"判定外")</f>
        <v>判定外</v>
      </c>
      <c r="AC238" s="69" t="str">
        <f>IF(V238="↑↑↓↑",IF(AA238="↑","増加傾向","×"),"判定外")</f>
        <v>判定外</v>
      </c>
      <c r="AD238" s="71"/>
      <c r="AE238" s="146"/>
    </row>
    <row r="239" spans="2:31" ht="14.25" thickBot="1" x14ac:dyDescent="0.2">
      <c r="B239" s="143"/>
      <c r="C239" s="73" t="s">
        <v>74</v>
      </c>
      <c r="D239" s="74">
        <f>SUM(D235:D236)</f>
        <v>5</v>
      </c>
      <c r="E239" s="74">
        <f>SUM(E235:E236)</f>
        <v>1</v>
      </c>
      <c r="F239" s="74">
        <f>SUM(F235:F236)</f>
        <v>3</v>
      </c>
      <c r="G239" s="74">
        <f>SUM(G235:G236)</f>
        <v>9</v>
      </c>
      <c r="H239" s="74">
        <f>SUM(H235:H236)</f>
        <v>4</v>
      </c>
      <c r="I239" s="75">
        <f>AVERAGE(D239:H239)</f>
        <v>4.4000000000000004</v>
      </c>
      <c r="J239" s="76">
        <f>I239*0.97</f>
        <v>4.2679999999999998</v>
      </c>
      <c r="K239" s="76">
        <f>I239*1.03</f>
        <v>4.5320000000000009</v>
      </c>
      <c r="L239" s="41" t="str">
        <f>IF(AND(D239&gt;I239*0.97,D239&lt;I239*1.03),"○","×")</f>
        <v>×</v>
      </c>
      <c r="M239" s="41" t="str">
        <f>IF(AND(E239&gt;I239*0.97,E239&lt;I239*1.03),"○","×")</f>
        <v>×</v>
      </c>
      <c r="N239" s="41" t="str">
        <f>IF(AND(F239&gt;I239*0.97,F239&lt;I239*1.03),"○","×")</f>
        <v>×</v>
      </c>
      <c r="O239" s="41" t="str">
        <f>IF(AND(G239&gt;I239*0.97,G239&lt;I239*1.03),"○","×")</f>
        <v>×</v>
      </c>
      <c r="P239" s="41" t="str">
        <f>IF(AND(H239&gt;I239*0.97,H239&lt;I239*1.03),"○","×")</f>
        <v>×</v>
      </c>
      <c r="Q239" s="77" t="str">
        <f>IF(COUNTIF(L239:P239,"○")=5,"同程度","―")</f>
        <v>―</v>
      </c>
      <c r="R239" s="78" t="str">
        <f t="shared" si="101"/>
        <v>↓</v>
      </c>
      <c r="S239" s="41" t="str">
        <f t="shared" si="101"/>
        <v>↑</v>
      </c>
      <c r="T239" s="41" t="str">
        <f t="shared" si="101"/>
        <v>↑</v>
      </c>
      <c r="U239" s="41" t="str">
        <f t="shared" si="101"/>
        <v>↓</v>
      </c>
      <c r="V239" s="41" t="str">
        <f>R239&amp;S239&amp;T239&amp;U239</f>
        <v>↓↑↑↓</v>
      </c>
      <c r="W239" s="79" t="str" cm="1">
        <f t="array" ref="W239">INDEX($AL$2:$AL$82,MATCH(V239,$AK$2:$AK$82,0),0)</f>
        <v>年度により増減</v>
      </c>
      <c r="X239" s="80" t="str">
        <f>IF(F239-D239&gt;0,"↑",IF(F239-D239&lt;0,"↓","－"))</f>
        <v>↓</v>
      </c>
      <c r="Y239" s="81" t="str">
        <f>IF(V239="↓↑↓↓",IF(X239="↓","減少傾向","×"),"判定外")</f>
        <v>判定外</v>
      </c>
      <c r="Z239" s="82" t="str">
        <f>IF(V239="↑↓↑↑",IF(X239="↑","増加傾向","×"),"判定外")</f>
        <v>判定外</v>
      </c>
      <c r="AA239" s="83" t="str">
        <f>IF(G239-E239&gt;0,"↑",IF(G239-E239&lt;0,"↓","－"))</f>
        <v>↑</v>
      </c>
      <c r="AB239" s="81" t="str">
        <f>IF(V239="↓↓↑↓",IF(AA239="↓","減少傾向","×"),"判定外")</f>
        <v>判定外</v>
      </c>
      <c r="AC239" s="82" t="str">
        <f>IF(V239="↑↑↓↑",IF(AA239="↑","増加傾向","×"),"判定外")</f>
        <v>判定外</v>
      </c>
      <c r="AD239" s="84" t="s">
        <v>141</v>
      </c>
      <c r="AE239" s="146"/>
    </row>
    <row r="240" spans="2:31" ht="14.25" thickBot="1" x14ac:dyDescent="0.2">
      <c r="B240" s="143"/>
      <c r="C240" s="144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6"/>
    </row>
    <row r="241" spans="2:31" x14ac:dyDescent="0.15">
      <c r="B241" s="143"/>
      <c r="C241" s="144"/>
      <c r="D241" s="149"/>
      <c r="E241" s="149"/>
      <c r="F241" s="149"/>
      <c r="G241" s="149"/>
      <c r="H241" s="149"/>
      <c r="I241" s="289" t="s">
        <v>131</v>
      </c>
      <c r="J241" s="301"/>
      <c r="K241" s="301"/>
      <c r="L241" s="290"/>
      <c r="M241" s="290"/>
      <c r="N241" s="290"/>
      <c r="O241" s="290"/>
      <c r="P241" s="290"/>
      <c r="Q241" s="287" t="s">
        <v>132</v>
      </c>
      <c r="R241" s="289" t="s">
        <v>133</v>
      </c>
      <c r="S241" s="290"/>
      <c r="T241" s="290"/>
      <c r="U241" s="290"/>
      <c r="V241" s="291" t="s">
        <v>134</v>
      </c>
      <c r="W241" s="292"/>
      <c r="X241" s="295" t="s">
        <v>135</v>
      </c>
      <c r="Y241" s="299" t="s">
        <v>136</v>
      </c>
      <c r="Z241" s="300"/>
      <c r="AA241" s="302" t="s">
        <v>137</v>
      </c>
      <c r="AB241" s="299" t="s">
        <v>138</v>
      </c>
      <c r="AC241" s="300"/>
      <c r="AD241" s="297" t="s">
        <v>139</v>
      </c>
      <c r="AE241" s="146"/>
    </row>
    <row r="242" spans="2:31" x14ac:dyDescent="0.15">
      <c r="B242" s="143"/>
      <c r="C242" s="36" t="s">
        <v>27</v>
      </c>
      <c r="D242" s="52" t="str">
        <f>Q1</f>
        <v>R2</v>
      </c>
      <c r="E242" s="52" t="str">
        <f>R1</f>
        <v>R3</v>
      </c>
      <c r="F242" s="52" t="str">
        <f>S1</f>
        <v>R4</v>
      </c>
      <c r="G242" s="52" t="str">
        <f>T1</f>
        <v>R5</v>
      </c>
      <c r="H242" s="52" t="str">
        <f>U1</f>
        <v>R6</v>
      </c>
      <c r="I242" s="53" t="s">
        <v>142</v>
      </c>
      <c r="J242" s="54">
        <v>-0.03</v>
      </c>
      <c r="K242" s="54">
        <v>0.03</v>
      </c>
      <c r="L242" s="52" t="str">
        <f>Q1</f>
        <v>R2</v>
      </c>
      <c r="M242" s="52" t="str">
        <f>R1</f>
        <v>R3</v>
      </c>
      <c r="N242" s="52" t="str">
        <f>S1</f>
        <v>R4</v>
      </c>
      <c r="O242" s="52" t="str">
        <f>T1</f>
        <v>R5</v>
      </c>
      <c r="P242" s="52" t="str">
        <f>U1</f>
        <v>R6</v>
      </c>
      <c r="Q242" s="288"/>
      <c r="R242" s="55" t="s">
        <v>143</v>
      </c>
      <c r="S242" s="56" t="s">
        <v>144</v>
      </c>
      <c r="T242" s="56" t="s">
        <v>145</v>
      </c>
      <c r="U242" s="56" t="s">
        <v>146</v>
      </c>
      <c r="V242" s="293"/>
      <c r="W242" s="294"/>
      <c r="X242" s="296"/>
      <c r="Y242" s="57" t="s">
        <v>147</v>
      </c>
      <c r="Z242" s="58" t="s">
        <v>148</v>
      </c>
      <c r="AA242" s="303"/>
      <c r="AB242" s="59" t="s">
        <v>149</v>
      </c>
      <c r="AC242" s="60" t="s">
        <v>150</v>
      </c>
      <c r="AD242" s="298"/>
      <c r="AE242" s="146"/>
    </row>
    <row r="243" spans="2:31" x14ac:dyDescent="0.15">
      <c r="B243" s="143"/>
      <c r="C243" s="36" t="s">
        <v>100</v>
      </c>
      <c r="D243" s="86">
        <f>ROUND(D246/D247,2)</f>
        <v>0.45</v>
      </c>
      <c r="E243" s="86">
        <f>ROUND(E246/E247,2)</f>
        <v>0.1</v>
      </c>
      <c r="F243" s="86">
        <f>ROUND(F246/F247,2)</f>
        <v>0.38</v>
      </c>
      <c r="G243" s="86">
        <f>ROUND(G246/G247,2)</f>
        <v>1</v>
      </c>
      <c r="H243" s="86">
        <f>ROUND(H246/H247,2)</f>
        <v>0.44</v>
      </c>
      <c r="I243" s="87">
        <f>AVERAGE(D243:H243)</f>
        <v>0.47400000000000003</v>
      </c>
      <c r="J243" s="88">
        <f>I243*0.97</f>
        <v>0.45978000000000002</v>
      </c>
      <c r="K243" s="88">
        <f>I243*1.03</f>
        <v>0.48822000000000004</v>
      </c>
      <c r="L243" s="56" t="str">
        <f>IF(AND(D243&gt;I243*0.97,D243&lt;I243*1.03),"○","×")</f>
        <v>×</v>
      </c>
      <c r="M243" s="56" t="str">
        <f>IF(AND(E243&gt;I243*0.97,E243&lt;I243*1.03),"○","×")</f>
        <v>×</v>
      </c>
      <c r="N243" s="56" t="str">
        <f>IF(AND(F243&gt;I243*0.97,F243&lt;I243*1.03),"○","×")</f>
        <v>×</v>
      </c>
      <c r="O243" s="56" t="str">
        <f>IF(AND(G243&gt;I243*0.97,G243&lt;I243*1.03),"○","×")</f>
        <v>×</v>
      </c>
      <c r="P243" s="56" t="str">
        <f>IF(AND(H243&gt;I243*0.97,H243&lt;I243*1.03),"○","×")</f>
        <v>×</v>
      </c>
      <c r="Q243" s="65" t="str">
        <f>IF(COUNTIF(L243:P243,"○")=5,"同程度","―")</f>
        <v>―</v>
      </c>
      <c r="R243" s="55" t="str">
        <f t="shared" ref="R243:U245" si="102">IF(E243-D243&gt;0,"↑",IF(E243-D243&lt;0,"↓","－"))</f>
        <v>↓</v>
      </c>
      <c r="S243" s="56" t="str">
        <f t="shared" si="102"/>
        <v>↑</v>
      </c>
      <c r="T243" s="56" t="str">
        <f t="shared" si="102"/>
        <v>↑</v>
      </c>
      <c r="U243" s="56" t="str">
        <f t="shared" si="102"/>
        <v>↓</v>
      </c>
      <c r="V243" s="56" t="str">
        <f>R243&amp;S243&amp;T243&amp;U243</f>
        <v>↓↑↑↓</v>
      </c>
      <c r="W243" s="66" t="str" cm="1">
        <f t="array" ref="W243">INDEX($AL$2:$AL$82,MATCH(V243,$AK$2:$AK$82,0),0)</f>
        <v>年度により増減</v>
      </c>
      <c r="X243" s="67" t="str">
        <f>IF(F243-D243&gt;0,"↑",IF(F243-D243&lt;0,"↓","－"))</f>
        <v>↓</v>
      </c>
      <c r="Y243" s="68" t="str">
        <f>IF(V243="↓↑↓↓",IF(X243="↓","減少傾向","×"),"判定外")</f>
        <v>判定外</v>
      </c>
      <c r="Z243" s="69" t="str">
        <f>IF(V243="↑↓↑↑",IF(X243="↑","増加傾向","×"),"判定外")</f>
        <v>判定外</v>
      </c>
      <c r="AA243" s="70" t="str">
        <f>IF(G243-E243&gt;0,"↑",IF(G243-E243&lt;0,"↓","－"))</f>
        <v>↑</v>
      </c>
      <c r="AB243" s="68" t="str">
        <f>IF(V243="↓↓↑↓",IF(AA243="↓","減少傾向","×"),"判定外")</f>
        <v>判定外</v>
      </c>
      <c r="AC243" s="69" t="str">
        <f>IF(V243="↑↑↓↑",IF(AA243="↑","増加傾向","×"),"判定外")</f>
        <v>判定外</v>
      </c>
      <c r="AD243" s="72" t="s">
        <v>141</v>
      </c>
      <c r="AE243" s="146"/>
    </row>
    <row r="244" spans="2:31" x14ac:dyDescent="0.15">
      <c r="B244" s="143"/>
      <c r="C244" s="36" t="s">
        <v>58</v>
      </c>
      <c r="D244" s="86">
        <f t="shared" ref="D244:H245" si="103">ROUND(D248/D250,2)</f>
        <v>0.25</v>
      </c>
      <c r="E244" s="86">
        <f t="shared" si="103"/>
        <v>0</v>
      </c>
      <c r="F244" s="86">
        <f t="shared" si="103"/>
        <v>0.5</v>
      </c>
      <c r="G244" s="86">
        <f t="shared" si="103"/>
        <v>1.1399999999999999</v>
      </c>
      <c r="H244" s="86">
        <f t="shared" si="103"/>
        <v>0.43</v>
      </c>
      <c r="I244" s="87">
        <f>AVERAGE(D244:H244)</f>
        <v>0.46399999999999997</v>
      </c>
      <c r="J244" s="88">
        <f>I244*0.97</f>
        <v>0.45007999999999998</v>
      </c>
      <c r="K244" s="88">
        <f>I244*1.03</f>
        <v>0.47791999999999996</v>
      </c>
      <c r="L244" s="56" t="str">
        <f>IF(AND(D244&gt;I244*0.97,D244&lt;I244*1.03),"○","×")</f>
        <v>×</v>
      </c>
      <c r="M244" s="56" t="str">
        <f>IF(AND(E244&gt;I244*0.97,E244&lt;I244*1.03),"○","×")</f>
        <v>×</v>
      </c>
      <c r="N244" s="56" t="str">
        <f>IF(AND(F244&gt;I244*0.97,F244&lt;I244*1.03),"○","×")</f>
        <v>×</v>
      </c>
      <c r="O244" s="56" t="str">
        <f>IF(AND(G244&gt;I244*0.97,G244&lt;I244*1.03),"○","×")</f>
        <v>×</v>
      </c>
      <c r="P244" s="56" t="str">
        <f>IF(AND(H244&gt;I244*0.97,H244&lt;I244*1.03),"○","×")</f>
        <v>×</v>
      </c>
      <c r="Q244" s="65" t="str">
        <f>IF(COUNTIF(L244:P244,"○")=5,"同程度","―")</f>
        <v>―</v>
      </c>
      <c r="R244" s="55" t="str">
        <f t="shared" si="102"/>
        <v>↓</v>
      </c>
      <c r="S244" s="56" t="str">
        <f t="shared" si="102"/>
        <v>↑</v>
      </c>
      <c r="T244" s="56" t="str">
        <f t="shared" si="102"/>
        <v>↑</v>
      </c>
      <c r="U244" s="56" t="str">
        <f t="shared" si="102"/>
        <v>↓</v>
      </c>
      <c r="V244" s="56" t="str">
        <f>R244&amp;S244&amp;T244&amp;U244</f>
        <v>↓↑↑↓</v>
      </c>
      <c r="W244" s="66" t="str" cm="1">
        <f t="array" ref="W244">INDEX($AL$2:$AL$82,MATCH(V244,$AK$2:$AK$82,0),0)</f>
        <v>年度により増減</v>
      </c>
      <c r="X244" s="67" t="str">
        <f>IF(F244-D244&gt;0,"↑",IF(F244-D244&lt;0,"↓","－"))</f>
        <v>↑</v>
      </c>
      <c r="Y244" s="68" t="str">
        <f>IF(V244="↓↑↓↓",IF(X244="↓","減少傾向","×"),"判定外")</f>
        <v>判定外</v>
      </c>
      <c r="Z244" s="69" t="str">
        <f>IF(V244="↑↓↑↑",IF(X244="↑","増加傾向","×"),"判定外")</f>
        <v>判定外</v>
      </c>
      <c r="AA244" s="70" t="str">
        <f>IF(G244-E244&gt;0,"↑",IF(G244-E244&lt;0,"↓","－"))</f>
        <v>↑</v>
      </c>
      <c r="AB244" s="68" t="str">
        <f>IF(V244="↓↓↑↓",IF(AA244="↓","減少傾向","×"),"判定外")</f>
        <v>判定外</v>
      </c>
      <c r="AC244" s="69" t="str">
        <f>IF(V244="↑↑↓↑",IF(AA244="↑","増加傾向","×"),"判定外")</f>
        <v>判定外</v>
      </c>
      <c r="AD244" s="72" t="s">
        <v>141</v>
      </c>
      <c r="AE244" s="146"/>
    </row>
    <row r="245" spans="2:31" x14ac:dyDescent="0.15">
      <c r="B245" s="143"/>
      <c r="C245" s="36" t="s">
        <v>59</v>
      </c>
      <c r="D245" s="86">
        <f t="shared" si="103"/>
        <v>1</v>
      </c>
      <c r="E245" s="86">
        <f t="shared" si="103"/>
        <v>0.33</v>
      </c>
      <c r="F245" s="86">
        <f t="shared" si="103"/>
        <v>0</v>
      </c>
      <c r="G245" s="86">
        <f t="shared" si="103"/>
        <v>0.5</v>
      </c>
      <c r="H245" s="86">
        <f t="shared" si="103"/>
        <v>0.5</v>
      </c>
      <c r="I245" s="87">
        <f>AVERAGE(D245:H245)</f>
        <v>0.46600000000000003</v>
      </c>
      <c r="J245" s="88">
        <f>I245*0.97</f>
        <v>0.45202000000000003</v>
      </c>
      <c r="K245" s="88">
        <f>I245*1.03</f>
        <v>0.47998000000000002</v>
      </c>
      <c r="L245" s="56" t="str">
        <f>IF(AND(D245&gt;I245*0.97,D245&lt;I245*1.03),"○","×")</f>
        <v>×</v>
      </c>
      <c r="M245" s="56" t="str">
        <f>IF(AND(E245&gt;I245*0.97,E245&lt;I245*1.03),"○","×")</f>
        <v>×</v>
      </c>
      <c r="N245" s="56" t="str">
        <f>IF(AND(F245&gt;I245*0.97,F245&lt;I245*1.03),"○","×")</f>
        <v>×</v>
      </c>
      <c r="O245" s="56" t="str">
        <f>IF(AND(G245&gt;I245*0.97,G245&lt;I245*1.03),"○","×")</f>
        <v>×</v>
      </c>
      <c r="P245" s="56" t="str">
        <f>IF(AND(H245&gt;I245*0.97,H245&lt;I245*1.03),"○","×")</f>
        <v>×</v>
      </c>
      <c r="Q245" s="65" t="str">
        <f>IF(COUNTIF(L245:P245,"○")=5,"同程度","―")</f>
        <v>―</v>
      </c>
      <c r="R245" s="55" t="str">
        <f t="shared" si="102"/>
        <v>↓</v>
      </c>
      <c r="S245" s="56" t="str">
        <f t="shared" si="102"/>
        <v>↓</v>
      </c>
      <c r="T245" s="56" t="str">
        <f t="shared" si="102"/>
        <v>↑</v>
      </c>
      <c r="U245" s="56" t="str">
        <f t="shared" si="102"/>
        <v>－</v>
      </c>
      <c r="V245" s="56" t="str">
        <f>R245&amp;S245&amp;T245&amp;U245</f>
        <v>↓↓↑－</v>
      </c>
      <c r="W245" s="66" t="str" cm="1">
        <f t="array" ref="W245">INDEX($AL$2:$AL$82,MATCH(V245,$AK$2:$AK$82,0),0)</f>
        <v>年度により増減</v>
      </c>
      <c r="X245" s="67" t="str">
        <f>IF(F245-D245&gt;0,"↑",IF(F245-D245&lt;0,"↓","－"))</f>
        <v>↓</v>
      </c>
      <c r="Y245" s="68" t="str">
        <f>IF(V245="↓↑↓↓",IF(X245="↓","減少傾向","×"),"判定外")</f>
        <v>判定外</v>
      </c>
      <c r="Z245" s="69" t="str">
        <f>IF(V245="↑↓↑↑",IF(X245="↑","増加傾向","×"),"判定外")</f>
        <v>判定外</v>
      </c>
      <c r="AA245" s="70" t="str">
        <f>IF(G245-E245&gt;0,"↑",IF(G245-E245&lt;0,"↓","－"))</f>
        <v>↑</v>
      </c>
      <c r="AB245" s="68" t="str">
        <f>IF(V245="↓↓↑↓",IF(AA245="↓","減少傾向","×"),"判定外")</f>
        <v>判定外</v>
      </c>
      <c r="AC245" s="69" t="str">
        <f>IF(V245="↑↑↓↑",IF(AA245="↑","増加傾向","×"),"判定外")</f>
        <v>判定外</v>
      </c>
      <c r="AD245" s="72" t="s">
        <v>141</v>
      </c>
      <c r="AE245" s="146"/>
    </row>
    <row r="246" spans="2:31" x14ac:dyDescent="0.15">
      <c r="B246" s="143"/>
      <c r="C246" s="73" t="s">
        <v>60</v>
      </c>
      <c r="D246" s="74">
        <f>SUM(D248:D249)</f>
        <v>5</v>
      </c>
      <c r="E246" s="74">
        <f>SUM(E248:E249)</f>
        <v>1</v>
      </c>
      <c r="F246" s="74">
        <f>SUM(F248:F249)</f>
        <v>3</v>
      </c>
      <c r="G246" s="74">
        <f>SUM(G248:G249)</f>
        <v>9</v>
      </c>
      <c r="H246" s="74">
        <f>SUM(H248:H249)</f>
        <v>4</v>
      </c>
      <c r="I246" s="89"/>
      <c r="J246" s="90"/>
      <c r="K246" s="90"/>
      <c r="L246" s="91"/>
      <c r="M246" s="91"/>
      <c r="N246" s="91"/>
      <c r="O246" s="91"/>
      <c r="P246" s="91"/>
      <c r="Q246" s="92"/>
      <c r="R246" s="93"/>
      <c r="S246" s="91"/>
      <c r="T246" s="91"/>
      <c r="U246" s="91"/>
      <c r="V246" s="91"/>
      <c r="W246" s="94"/>
      <c r="X246" s="95"/>
      <c r="Y246" s="96"/>
      <c r="Z246" s="97"/>
      <c r="AA246" s="98"/>
      <c r="AB246" s="96"/>
      <c r="AC246" s="97"/>
      <c r="AD246" s="71"/>
      <c r="AE246" s="146"/>
    </row>
    <row r="247" spans="2:31" x14ac:dyDescent="0.15">
      <c r="B247" s="143"/>
      <c r="C247" s="73" t="s">
        <v>99</v>
      </c>
      <c r="D247" s="74">
        <f>SUM(D250:D251)</f>
        <v>11</v>
      </c>
      <c r="E247" s="74">
        <f>SUM(E250:E251)</f>
        <v>10</v>
      </c>
      <c r="F247" s="74">
        <f>SUM(F250:F251)</f>
        <v>8</v>
      </c>
      <c r="G247" s="74">
        <f>SUM(G250:G251)</f>
        <v>9</v>
      </c>
      <c r="H247" s="74">
        <f>SUM(H250:H251)</f>
        <v>9</v>
      </c>
      <c r="I247" s="63">
        <f>AVERAGE(D247:H247)</f>
        <v>9.4</v>
      </c>
      <c r="J247" s="64">
        <f>I247*0.97</f>
        <v>9.1180000000000003</v>
      </c>
      <c r="K247" s="64">
        <f>I247*1.03</f>
        <v>9.6820000000000004</v>
      </c>
      <c r="L247" s="56" t="str">
        <f>IF(AND(D247&gt;I247*0.97,D247&lt;I247*1.03),"○","×")</f>
        <v>×</v>
      </c>
      <c r="M247" s="56" t="str">
        <f>IF(AND(E247&gt;I247*0.97,E247&lt;I247*1.03),"○","×")</f>
        <v>×</v>
      </c>
      <c r="N247" s="56" t="str">
        <f>IF(AND(F247&gt;I247*0.97,F247&lt;I247*1.03),"○","×")</f>
        <v>×</v>
      </c>
      <c r="O247" s="56" t="str">
        <f>IF(AND(G247&gt;I247*0.97,G247&lt;I247*1.03),"○","×")</f>
        <v>×</v>
      </c>
      <c r="P247" s="56" t="str">
        <f>IF(AND(H247&gt;I247*0.97,H247&lt;I247*1.03),"○","×")</f>
        <v>×</v>
      </c>
      <c r="Q247" s="65" t="str">
        <f>IF(COUNTIF(L247:P247,"○")=5,"同程度","―")</f>
        <v>―</v>
      </c>
      <c r="R247" s="55" t="str">
        <f>IF(E247-D247&gt;0,"↑",IF(E247-D247&lt;0,"↓","－"))</f>
        <v>↓</v>
      </c>
      <c r="S247" s="56" t="str">
        <f>IF(F247-E247&gt;0,"↑",IF(F247-E247&lt;0,"↓","－"))</f>
        <v>↓</v>
      </c>
      <c r="T247" s="56" t="str">
        <f>IF(G247-F247&gt;0,"↑",IF(G247-F247&lt;0,"↓","－"))</f>
        <v>↑</v>
      </c>
      <c r="U247" s="56" t="str">
        <f>IF(H247-G247&gt;0,"↑",IF(H247-G247&lt;0,"↓","－"))</f>
        <v>－</v>
      </c>
      <c r="V247" s="56" t="str">
        <f>R247&amp;S247&amp;T247&amp;U247</f>
        <v>↓↓↑－</v>
      </c>
      <c r="W247" s="66" t="str" cm="1">
        <f t="array" ref="W247">INDEX($AL$2:$AL$82,MATCH(V247,$AK$2:$AK$82,0),0)</f>
        <v>年度により増減</v>
      </c>
      <c r="X247" s="67" t="str">
        <f>IF(F247-D247&gt;0,"↑",IF(F247-D247&lt;0,"↓","－"))</f>
        <v>↓</v>
      </c>
      <c r="Y247" s="68" t="str">
        <f>IF(V247="↓↑↓↓",IF(X247="↓","減少傾向","×"),"判定外")</f>
        <v>判定外</v>
      </c>
      <c r="Z247" s="69" t="str">
        <f>IF(V247="↑↓↑↑",IF(X247="↑","増加傾向","×"),"判定外")</f>
        <v>判定外</v>
      </c>
      <c r="AA247" s="70" t="str">
        <f>IF(G247-E247&gt;0,"↑",IF(G247-E247&lt;0,"↓","－"))</f>
        <v>↓</v>
      </c>
      <c r="AB247" s="68" t="str">
        <f>IF(V247="↓↓↑↓",IF(AA247="↓","減少傾向","×"),"判定外")</f>
        <v>判定外</v>
      </c>
      <c r="AC247" s="69" t="str">
        <f>IF(V247="↑↑↓↑",IF(AA247="↑","増加傾向","×"),"判定外")</f>
        <v>判定外</v>
      </c>
      <c r="AD247" s="71"/>
      <c r="AE247" s="146"/>
    </row>
    <row r="248" spans="2:31" x14ac:dyDescent="0.15">
      <c r="B248" s="143"/>
      <c r="C248" s="36" t="s">
        <v>72</v>
      </c>
      <c r="D248" s="116">
        <f>D235</f>
        <v>2</v>
      </c>
      <c r="E248" s="116">
        <f t="shared" ref="E248:H248" si="104">E235</f>
        <v>0</v>
      </c>
      <c r="F248" s="116">
        <f t="shared" si="104"/>
        <v>3</v>
      </c>
      <c r="G248" s="116">
        <f t="shared" si="104"/>
        <v>8</v>
      </c>
      <c r="H248" s="116">
        <f t="shared" si="104"/>
        <v>3</v>
      </c>
      <c r="I248" s="89"/>
      <c r="J248" s="90"/>
      <c r="K248" s="90"/>
      <c r="L248" s="91"/>
      <c r="M248" s="91"/>
      <c r="N248" s="91"/>
      <c r="O248" s="91"/>
      <c r="P248" s="91"/>
      <c r="Q248" s="92"/>
      <c r="R248" s="93"/>
      <c r="S248" s="91"/>
      <c r="T248" s="91"/>
      <c r="U248" s="91"/>
      <c r="V248" s="91"/>
      <c r="W248" s="94"/>
      <c r="X248" s="95"/>
      <c r="Y248" s="96"/>
      <c r="Z248" s="97"/>
      <c r="AA248" s="98"/>
      <c r="AB248" s="96"/>
      <c r="AC248" s="97"/>
      <c r="AD248" s="71"/>
      <c r="AE248" s="146"/>
    </row>
    <row r="249" spans="2:31" x14ac:dyDescent="0.15">
      <c r="B249" s="143"/>
      <c r="C249" s="36" t="s">
        <v>73</v>
      </c>
      <c r="D249" s="116">
        <f>D236</f>
        <v>3</v>
      </c>
      <c r="E249" s="116">
        <f t="shared" ref="E249:H249" si="105">E236</f>
        <v>1</v>
      </c>
      <c r="F249" s="116">
        <f t="shared" si="105"/>
        <v>0</v>
      </c>
      <c r="G249" s="116">
        <f t="shared" si="105"/>
        <v>1</v>
      </c>
      <c r="H249" s="116">
        <f t="shared" si="105"/>
        <v>1</v>
      </c>
      <c r="I249" s="89"/>
      <c r="J249" s="90"/>
      <c r="K249" s="90"/>
      <c r="L249" s="91"/>
      <c r="M249" s="91"/>
      <c r="N249" s="91"/>
      <c r="O249" s="91"/>
      <c r="P249" s="91"/>
      <c r="Q249" s="92"/>
      <c r="R249" s="93"/>
      <c r="S249" s="91"/>
      <c r="T249" s="91"/>
      <c r="U249" s="91"/>
      <c r="V249" s="91"/>
      <c r="W249" s="94"/>
      <c r="X249" s="95"/>
      <c r="Y249" s="96"/>
      <c r="Z249" s="97"/>
      <c r="AA249" s="98"/>
      <c r="AB249" s="96"/>
      <c r="AC249" s="97"/>
      <c r="AD249" s="71"/>
      <c r="AE249" s="146"/>
    </row>
    <row r="250" spans="2:31" x14ac:dyDescent="0.15">
      <c r="B250" s="143"/>
      <c r="C250" s="61" t="s">
        <v>70</v>
      </c>
      <c r="D250" s="116">
        <f>SUMIF('20.教員数【大学概要】'!A:A,D242,'20.教員数【大学概要】'!P:P)</f>
        <v>8</v>
      </c>
      <c r="E250" s="116">
        <f>SUMIF('20.教員数【大学概要】'!A:A,E242,'20.教員数【大学概要】'!P:P)</f>
        <v>7</v>
      </c>
      <c r="F250" s="116">
        <f>SUMIF('20.教員数【大学概要】'!A:A,F242,'20.教員数【大学概要】'!P:P)</f>
        <v>6</v>
      </c>
      <c r="G250" s="116">
        <f>SUMIF('20.教員数【大学概要】'!A:A,G242,'20.教員数【大学概要】'!P:P)</f>
        <v>7</v>
      </c>
      <c r="H250" s="116">
        <f>SUMIF('20.教員数【大学概要】'!A:A,H242,'20.教員数【大学概要】'!P:P)</f>
        <v>7</v>
      </c>
      <c r="I250" s="63">
        <f>AVERAGE(D250:H250)</f>
        <v>7</v>
      </c>
      <c r="J250" s="64">
        <f>I250*0.97</f>
        <v>6.79</v>
      </c>
      <c r="K250" s="64">
        <f>I250*1.03</f>
        <v>7.21</v>
      </c>
      <c r="L250" s="56" t="str">
        <f>IF(AND(D250&gt;I250*0.97,D250&lt;I250*1.03),"○","×")</f>
        <v>×</v>
      </c>
      <c r="M250" s="56" t="str">
        <f>IF(AND(E250&gt;I250*0.97,E250&lt;I250*1.03),"○","×")</f>
        <v>○</v>
      </c>
      <c r="N250" s="56" t="str">
        <f>IF(AND(F250&gt;I250*0.97,F250&lt;I250*1.03),"○","×")</f>
        <v>×</v>
      </c>
      <c r="O250" s="56" t="str">
        <f>IF(AND(G250&gt;I250*0.97,G250&lt;I250*1.03),"○","×")</f>
        <v>○</v>
      </c>
      <c r="P250" s="56" t="str">
        <f>IF(AND(H250&gt;I250*0.97,H250&lt;I250*1.03),"○","×")</f>
        <v>○</v>
      </c>
      <c r="Q250" s="65" t="str">
        <f>IF(COUNTIF(L250:P250,"○")=5,"同程度","―")</f>
        <v>―</v>
      </c>
      <c r="R250" s="55" t="str">
        <f t="shared" ref="R250:U251" si="106">IF(E250-D250&gt;0,"↑",IF(E250-D250&lt;0,"↓","－"))</f>
        <v>↓</v>
      </c>
      <c r="S250" s="56" t="str">
        <f t="shared" si="106"/>
        <v>↓</v>
      </c>
      <c r="T250" s="56" t="str">
        <f t="shared" si="106"/>
        <v>↑</v>
      </c>
      <c r="U250" s="56" t="str">
        <f t="shared" si="106"/>
        <v>－</v>
      </c>
      <c r="V250" s="56" t="str">
        <f>R250&amp;S250&amp;T250&amp;U250</f>
        <v>↓↓↑－</v>
      </c>
      <c r="W250" s="66" t="str" cm="1">
        <f t="array" ref="W250">INDEX($AL$2:$AL$82,MATCH(V250,$AK$2:$AK$82,0),0)</f>
        <v>年度により増減</v>
      </c>
      <c r="X250" s="67" t="str">
        <f>IF(F250-D250&gt;0,"↑",IF(F250-D250&lt;0,"↓","－"))</f>
        <v>↓</v>
      </c>
      <c r="Y250" s="68" t="str">
        <f>IF(V250="↓↑↓↓",IF(X250="↓","減少傾向","×"),"判定外")</f>
        <v>判定外</v>
      </c>
      <c r="Z250" s="69" t="str">
        <f>IF(V250="↑↓↑↑",IF(X250="↑","増加傾向","×"),"判定外")</f>
        <v>判定外</v>
      </c>
      <c r="AA250" s="70" t="str">
        <f>IF(G250-E250&gt;0,"↑",IF(G250-E250&lt;0,"↓","－"))</f>
        <v>－</v>
      </c>
      <c r="AB250" s="68" t="str">
        <f>IF(V250="↓↓↑↓",IF(AA250="↓","減少傾向","×"),"判定外")</f>
        <v>判定外</v>
      </c>
      <c r="AC250" s="69" t="str">
        <f>IF(V250="↑↑↓↑",IF(AA250="↑","増加傾向","×"),"判定外")</f>
        <v>判定外</v>
      </c>
      <c r="AD250" s="71"/>
      <c r="AE250" s="146"/>
    </row>
    <row r="251" spans="2:31" ht="14.25" thickBot="1" x14ac:dyDescent="0.2">
      <c r="B251" s="143"/>
      <c r="C251" s="61" t="s">
        <v>71</v>
      </c>
      <c r="D251" s="116">
        <f>SUMIF('20.教員数【大学概要】'!A:A,D242,'20.教員数【大学概要】'!Q:Q)</f>
        <v>3</v>
      </c>
      <c r="E251" s="116">
        <f>SUMIF('20.教員数【大学概要】'!A:A,E242,'20.教員数【大学概要】'!Q:Q)</f>
        <v>3</v>
      </c>
      <c r="F251" s="116">
        <f>SUMIF('20.教員数【大学概要】'!A:A,F242,'20.教員数【大学概要】'!Q:Q)</f>
        <v>2</v>
      </c>
      <c r="G251" s="116">
        <f>SUMIF('20.教員数【大学概要】'!A:A,G242,'20.教員数【大学概要】'!Q:Q)</f>
        <v>2</v>
      </c>
      <c r="H251" s="116">
        <f>SUMIF('20.教員数【大学概要】'!A:A,H242,'20.教員数【大学概要】'!Q:Q)</f>
        <v>2</v>
      </c>
      <c r="I251" s="75">
        <f>AVERAGE(D251:H251)</f>
        <v>2.4</v>
      </c>
      <c r="J251" s="76">
        <f>I251*0.97</f>
        <v>2.3279999999999998</v>
      </c>
      <c r="K251" s="76">
        <f>I251*1.03</f>
        <v>2.472</v>
      </c>
      <c r="L251" s="41" t="str">
        <f>IF(AND(D251&gt;I251*0.97,D251&lt;I251*1.03),"○","×")</f>
        <v>×</v>
      </c>
      <c r="M251" s="41" t="str">
        <f>IF(AND(E251&gt;I251*0.97,E251&lt;I251*1.03),"○","×")</f>
        <v>×</v>
      </c>
      <c r="N251" s="41" t="str">
        <f>IF(AND(F251&gt;I251*0.97,F251&lt;I251*1.03),"○","×")</f>
        <v>×</v>
      </c>
      <c r="O251" s="41" t="str">
        <f>IF(AND(G251&gt;I251*0.97,G251&lt;I251*1.03),"○","×")</f>
        <v>×</v>
      </c>
      <c r="P251" s="41" t="str">
        <f>IF(AND(H251&gt;I251*0.97,H251&lt;I251*1.03),"○","×")</f>
        <v>×</v>
      </c>
      <c r="Q251" s="77" t="str">
        <f>IF(COUNTIF(L251:P251,"○")=5,"同程度","―")</f>
        <v>―</v>
      </c>
      <c r="R251" s="78" t="str">
        <f t="shared" si="106"/>
        <v>－</v>
      </c>
      <c r="S251" s="41" t="str">
        <f t="shared" si="106"/>
        <v>↓</v>
      </c>
      <c r="T251" s="41" t="str">
        <f t="shared" si="106"/>
        <v>－</v>
      </c>
      <c r="U251" s="41" t="str">
        <f t="shared" si="106"/>
        <v>－</v>
      </c>
      <c r="V251" s="41" t="str">
        <f>R251&amp;S251&amp;T251&amp;U251</f>
        <v>－↓－－</v>
      </c>
      <c r="W251" s="79" t="str" cm="1">
        <f t="array" ref="W251">INDEX($AL$2:$AL$82,MATCH(V251,$AK$2:$AK$82,0),0)</f>
        <v>同程度で推移</v>
      </c>
      <c r="X251" s="80" t="str">
        <f>IF(F251-D251&gt;0,"↑",IF(F251-D251&lt;0,"↓","－"))</f>
        <v>↓</v>
      </c>
      <c r="Y251" s="81" t="str">
        <f>IF(V251="↓↑↓↓",IF(X251="↓","減少傾向","×"),"判定外")</f>
        <v>判定外</v>
      </c>
      <c r="Z251" s="82" t="str">
        <f>IF(V251="↑↓↑↑",IF(X251="↑","増加傾向","×"),"判定外")</f>
        <v>判定外</v>
      </c>
      <c r="AA251" s="83" t="str">
        <f>IF(G251-E251&gt;0,"↑",IF(G251-E251&lt;0,"↓","－"))</f>
        <v>↓</v>
      </c>
      <c r="AB251" s="81" t="str">
        <f>IF(V251="↓↓↑↓",IF(AA251="↓","減少傾向","×"),"判定外")</f>
        <v>判定外</v>
      </c>
      <c r="AC251" s="82" t="str">
        <f>IF(V251="↑↑↓↑",IF(AA251="↑","増加傾向","×"),"判定外")</f>
        <v>判定外</v>
      </c>
      <c r="AD251" s="100"/>
      <c r="AE251" s="146"/>
    </row>
    <row r="252" spans="2:31" ht="14.25" thickBot="1" x14ac:dyDescent="0.2">
      <c r="B252" s="143"/>
      <c r="C252" s="144"/>
      <c r="D252" s="149"/>
      <c r="E252" s="149"/>
      <c r="F252" s="149"/>
      <c r="G252" s="149"/>
      <c r="H252" s="149"/>
      <c r="I252" s="149"/>
      <c r="J252" s="149"/>
      <c r="K252" s="149"/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  <c r="AA252" s="149"/>
      <c r="AB252" s="149"/>
      <c r="AC252" s="149"/>
      <c r="AD252" s="149"/>
      <c r="AE252" s="146"/>
    </row>
    <row r="253" spans="2:31" x14ac:dyDescent="0.15">
      <c r="B253" s="143" t="s">
        <v>43</v>
      </c>
      <c r="C253" s="144"/>
      <c r="D253" s="150"/>
      <c r="E253" s="150"/>
      <c r="F253" s="150"/>
      <c r="G253" s="150"/>
      <c r="H253" s="150"/>
      <c r="I253" s="289" t="s">
        <v>131</v>
      </c>
      <c r="J253" s="301"/>
      <c r="K253" s="301"/>
      <c r="L253" s="290"/>
      <c r="M253" s="290"/>
      <c r="N253" s="290"/>
      <c r="O253" s="290"/>
      <c r="P253" s="290"/>
      <c r="Q253" s="287" t="s">
        <v>132</v>
      </c>
      <c r="R253" s="289" t="s">
        <v>133</v>
      </c>
      <c r="S253" s="290"/>
      <c r="T253" s="290"/>
      <c r="U253" s="290"/>
      <c r="V253" s="291" t="s">
        <v>134</v>
      </c>
      <c r="W253" s="292"/>
      <c r="X253" s="295" t="s">
        <v>135</v>
      </c>
      <c r="Y253" s="299" t="s">
        <v>136</v>
      </c>
      <c r="Z253" s="300"/>
      <c r="AA253" s="302" t="s">
        <v>137</v>
      </c>
      <c r="AB253" s="299" t="s">
        <v>138</v>
      </c>
      <c r="AC253" s="300"/>
      <c r="AD253" s="297" t="s">
        <v>139</v>
      </c>
      <c r="AE253" s="146"/>
    </row>
    <row r="254" spans="2:31" x14ac:dyDescent="0.15">
      <c r="B254" s="143"/>
      <c r="C254" s="36" t="s">
        <v>24</v>
      </c>
      <c r="D254" s="52" t="str">
        <f>Q1</f>
        <v>R2</v>
      </c>
      <c r="E254" s="52" t="str">
        <f>R1</f>
        <v>R3</v>
      </c>
      <c r="F254" s="52" t="str">
        <f>S1</f>
        <v>R4</v>
      </c>
      <c r="G254" s="52" t="str">
        <f>T1</f>
        <v>R5</v>
      </c>
      <c r="H254" s="52" t="str">
        <f>U1</f>
        <v>R6</v>
      </c>
      <c r="I254" s="53" t="s">
        <v>142</v>
      </c>
      <c r="J254" s="54">
        <v>-0.03</v>
      </c>
      <c r="K254" s="54">
        <v>0.03</v>
      </c>
      <c r="L254" s="52" t="str">
        <f>Q1</f>
        <v>R2</v>
      </c>
      <c r="M254" s="52" t="str">
        <f>R1</f>
        <v>R3</v>
      </c>
      <c r="N254" s="52" t="str">
        <f>S1</f>
        <v>R4</v>
      </c>
      <c r="O254" s="52" t="str">
        <f>T1</f>
        <v>R5</v>
      </c>
      <c r="P254" s="52" t="str">
        <f>U1</f>
        <v>R6</v>
      </c>
      <c r="Q254" s="288"/>
      <c r="R254" s="55" t="s">
        <v>143</v>
      </c>
      <c r="S254" s="56" t="s">
        <v>144</v>
      </c>
      <c r="T254" s="56" t="s">
        <v>145</v>
      </c>
      <c r="U254" s="56" t="s">
        <v>146</v>
      </c>
      <c r="V254" s="293"/>
      <c r="W254" s="294"/>
      <c r="X254" s="296"/>
      <c r="Y254" s="57" t="s">
        <v>147</v>
      </c>
      <c r="Z254" s="58" t="s">
        <v>148</v>
      </c>
      <c r="AA254" s="303"/>
      <c r="AB254" s="59" t="s">
        <v>149</v>
      </c>
      <c r="AC254" s="60" t="s">
        <v>150</v>
      </c>
      <c r="AD254" s="298"/>
      <c r="AE254" s="146"/>
    </row>
    <row r="255" spans="2:31" x14ac:dyDescent="0.15">
      <c r="B255" s="143"/>
      <c r="C255" s="61" t="s">
        <v>55</v>
      </c>
      <c r="D255" s="37">
        <f>SUMIF('20.経年データ【高知大】'!K:K,D254,'20.経年データ【高知大】'!BB:BB)</f>
        <v>4</v>
      </c>
      <c r="E255" s="37">
        <f>SUMIF('20.経年データ【高知大】'!K:K,E254,'20.経年データ【高知大】'!BB:BB)</f>
        <v>6</v>
      </c>
      <c r="F255" s="37">
        <f>SUMIF('20.経年データ【高知大】'!K:K,F254,'20.経年データ【高知大】'!BB:BB)</f>
        <v>3</v>
      </c>
      <c r="G255" s="37">
        <f>SUMIF('20.経年データ【高知大】'!K:K,G254,'20.経年データ【高知大】'!BB:BB)</f>
        <v>0</v>
      </c>
      <c r="H255" s="37">
        <f>SUMIF('20.経年データ【高知大】'!K:K,H254,'20.経年データ【高知大】'!BB:BB)</f>
        <v>6</v>
      </c>
      <c r="I255" s="63">
        <f>AVERAGE(D255:H255)</f>
        <v>3.8</v>
      </c>
      <c r="J255" s="64">
        <f>I255*0.97</f>
        <v>3.6859999999999999</v>
      </c>
      <c r="K255" s="64">
        <f>I255*1.03</f>
        <v>3.9139999999999997</v>
      </c>
      <c r="L255" s="56" t="str">
        <f>IF(AND(D255&gt;I255*0.97,D255&lt;I255*1.03),"○","×")</f>
        <v>×</v>
      </c>
      <c r="M255" s="56" t="str">
        <f>IF(AND(E255&gt;I255*0.97,E255&lt;I255*1.03),"○","×")</f>
        <v>×</v>
      </c>
      <c r="N255" s="56" t="str">
        <f>IF(AND(F255&gt;I255*0.97,F255&lt;I255*1.03),"○","×")</f>
        <v>×</v>
      </c>
      <c r="O255" s="56" t="str">
        <f>IF(AND(G255&gt;I255*0.97,G255&lt;I255*1.03),"○","×")</f>
        <v>×</v>
      </c>
      <c r="P255" s="56" t="str">
        <f>IF(AND(H255&gt;I255*0.97,H255&lt;I255*1.03),"○","×")</f>
        <v>×</v>
      </c>
      <c r="Q255" s="65" t="str">
        <f>IF(COUNTIF(L255:P255,"○")=5,"同程度","―")</f>
        <v>―</v>
      </c>
      <c r="R255" s="55" t="str">
        <f t="shared" ref="R255:U259" si="107">IF(E255-D255&gt;0,"↑",IF(E255-D255&lt;0,"↓","－"))</f>
        <v>↑</v>
      </c>
      <c r="S255" s="56" t="str">
        <f t="shared" si="107"/>
        <v>↓</v>
      </c>
      <c r="T255" s="56" t="str">
        <f t="shared" si="107"/>
        <v>↓</v>
      </c>
      <c r="U255" s="56" t="str">
        <f t="shared" si="107"/>
        <v>↑</v>
      </c>
      <c r="V255" s="56" t="str">
        <f>R255&amp;S255&amp;T255&amp;U255</f>
        <v>↑↓↓↑</v>
      </c>
      <c r="W255" s="66" t="str" cm="1">
        <f t="array" ref="W255">INDEX($AL$2:$AL$82,MATCH(V255,$AK$2:$AK$82,0),0)</f>
        <v>年度により増減</v>
      </c>
      <c r="X255" s="67" t="str">
        <f>IF(F255-D255&gt;0,"↑",IF(F255-D255&lt;0,"↓","－"))</f>
        <v>↓</v>
      </c>
      <c r="Y255" s="68" t="str">
        <f>IF(V255="↓↑↓↓",IF(X255="↓","減少傾向","×"),"判定外")</f>
        <v>判定外</v>
      </c>
      <c r="Z255" s="69" t="str">
        <f>IF(V255="↑↓↑↑",IF(X255="↑","増加傾向","×"),"判定外")</f>
        <v>判定外</v>
      </c>
      <c r="AA255" s="70" t="str">
        <f>IF(G255-E255&gt;0,"↑",IF(G255-E255&lt;0,"↓","－"))</f>
        <v>↓</v>
      </c>
      <c r="AB255" s="68" t="str">
        <f>IF(V255="↓↓↑↓",IF(AA255="↓","減少傾向","×"),"判定外")</f>
        <v>判定外</v>
      </c>
      <c r="AC255" s="69" t="str">
        <f>IF(V255="↑↑↓↑",IF(AA255="↑","増加傾向","×"),"判定外")</f>
        <v>判定外</v>
      </c>
      <c r="AD255" s="71"/>
      <c r="AE255" s="146"/>
    </row>
    <row r="256" spans="2:31" x14ac:dyDescent="0.15">
      <c r="B256" s="143"/>
      <c r="C256" s="61" t="s">
        <v>56</v>
      </c>
      <c r="D256" s="37">
        <f>SUMIF('20.経年データ【高知大】'!K:K,D254,'20.経年データ【高知大】'!BC:BC)</f>
        <v>26</v>
      </c>
      <c r="E256" s="37">
        <f>SUMIF('20.経年データ【高知大】'!K:K,E254,'20.経年データ【高知大】'!BC:BC)</f>
        <v>12</v>
      </c>
      <c r="F256" s="37">
        <f>SUMIF('20.経年データ【高知大】'!K:K,F254,'20.経年データ【高知大】'!BC:BC)</f>
        <v>25</v>
      </c>
      <c r="G256" s="37">
        <f>SUMIF('20.経年データ【高知大】'!K:K,G254,'20.経年データ【高知大】'!BC:BC)</f>
        <v>16</v>
      </c>
      <c r="H256" s="37">
        <f>SUMIF('20.経年データ【高知大】'!K:K,H254,'20.経年データ【高知大】'!BC:BC)</f>
        <v>8</v>
      </c>
      <c r="I256" s="63">
        <f>AVERAGE(D256:H256)</f>
        <v>17.399999999999999</v>
      </c>
      <c r="J256" s="64">
        <f>I256*0.97</f>
        <v>16.877999999999997</v>
      </c>
      <c r="K256" s="64">
        <f>I256*1.03</f>
        <v>17.922000000000001</v>
      </c>
      <c r="L256" s="56" t="str">
        <f>IF(AND(D256&gt;I256*0.97,D256&lt;I256*1.03),"○","×")</f>
        <v>×</v>
      </c>
      <c r="M256" s="56" t="str">
        <f>IF(AND(E256&gt;I256*0.97,E256&lt;I256*1.03),"○","×")</f>
        <v>×</v>
      </c>
      <c r="N256" s="56" t="str">
        <f>IF(AND(F256&gt;I256*0.97,F256&lt;I256*1.03),"○","×")</f>
        <v>×</v>
      </c>
      <c r="O256" s="56" t="str">
        <f>IF(AND(G256&gt;I256*0.97,G256&lt;I256*1.03),"○","×")</f>
        <v>×</v>
      </c>
      <c r="P256" s="56" t="str">
        <f>IF(AND(H256&gt;I256*0.97,H256&lt;I256*1.03),"○","×")</f>
        <v>×</v>
      </c>
      <c r="Q256" s="65" t="str">
        <f>IF(COUNTIF(L256:P256,"○")=5,"同程度","―")</f>
        <v>―</v>
      </c>
      <c r="R256" s="55" t="str">
        <f t="shared" si="107"/>
        <v>↓</v>
      </c>
      <c r="S256" s="56" t="str">
        <f t="shared" si="107"/>
        <v>↑</v>
      </c>
      <c r="T256" s="56" t="str">
        <f t="shared" si="107"/>
        <v>↓</v>
      </c>
      <c r="U256" s="56" t="str">
        <f t="shared" si="107"/>
        <v>↓</v>
      </c>
      <c r="V256" s="56" t="str">
        <f>R256&amp;S256&amp;T256&amp;U256</f>
        <v>↓↑↓↓</v>
      </c>
      <c r="W256" s="66" t="str" cm="1">
        <f t="array" ref="W256">INDEX($AL$2:$AL$82,MATCH(V256,$AK$2:$AK$82,0),0)</f>
        <v>年度により増減</v>
      </c>
      <c r="X256" s="67" t="str">
        <f>IF(F256-D256&gt;0,"↑",IF(F256-D256&lt;0,"↓","－"))</f>
        <v>↓</v>
      </c>
      <c r="Y256" s="68" t="str">
        <f>IF(V256="↓↑↓↓",IF(X256="↓","減少傾向","×"),"判定外")</f>
        <v>減少傾向</v>
      </c>
      <c r="Z256" s="69" t="str">
        <f>IF(V256="↑↓↑↑",IF(X256="↑","増加傾向","×"),"判定外")</f>
        <v>判定外</v>
      </c>
      <c r="AA256" s="70" t="str">
        <f>IF(G256-E256&gt;0,"↑",IF(G256-E256&lt;0,"↓","－"))</f>
        <v>↑</v>
      </c>
      <c r="AB256" s="68" t="str">
        <f>IF(V256="↓↓↑↓",IF(AA256="↓","減少傾向","×"),"判定外")</f>
        <v>判定外</v>
      </c>
      <c r="AC256" s="69" t="str">
        <f>IF(V256="↑↑↓↑",IF(AA256="↑","増加傾向","×"),"判定外")</f>
        <v>判定外</v>
      </c>
      <c r="AD256" s="71"/>
      <c r="AE256" s="146"/>
    </row>
    <row r="257" spans="2:31" x14ac:dyDescent="0.15">
      <c r="B257" s="143"/>
      <c r="C257" s="61" t="s">
        <v>259</v>
      </c>
      <c r="D257" s="37">
        <f>SUMIF('20.経年データ【高知大】'!K:K,D254,'20.経年データ【高知大】'!AZ:AZ)</f>
        <v>29</v>
      </c>
      <c r="E257" s="37">
        <f>SUMIF('20.経年データ【高知大】'!K:K,E254,'20.経年データ【高知大】'!AZ:AZ)</f>
        <v>16</v>
      </c>
      <c r="F257" s="37">
        <f>SUMIF('20.経年データ【高知大】'!K:K,F254,'20.経年データ【高知大】'!AZ:AZ)</f>
        <v>28</v>
      </c>
      <c r="G257" s="37">
        <f>SUMIF('20.経年データ【高知大】'!K:K,G254,'20.経年データ【高知大】'!AZ:AZ)</f>
        <v>12</v>
      </c>
      <c r="H257" s="37">
        <f>SUMIF('20.経年データ【高知大】'!K:K,H254,'20.経年データ【高知大】'!AZ:AZ)</f>
        <v>14</v>
      </c>
      <c r="I257" s="63">
        <f>AVERAGE(D257:H257)</f>
        <v>19.8</v>
      </c>
      <c r="J257" s="64">
        <f>I257*0.97</f>
        <v>19.206</v>
      </c>
      <c r="K257" s="64">
        <f>I257*1.03</f>
        <v>20.394000000000002</v>
      </c>
      <c r="L257" s="56" t="str">
        <f>IF(AND(D257&gt;I257*0.97,D257&lt;I257*1.03),"○","×")</f>
        <v>×</v>
      </c>
      <c r="M257" s="56" t="str">
        <f>IF(AND(E257&gt;I257*0.97,E257&lt;I257*1.03),"○","×")</f>
        <v>×</v>
      </c>
      <c r="N257" s="56" t="str">
        <f>IF(AND(F257&gt;I257*0.97,F257&lt;I257*1.03),"○","×")</f>
        <v>×</v>
      </c>
      <c r="O257" s="56" t="str">
        <f>IF(AND(G257&gt;I257*0.97,G257&lt;I257*1.03),"○","×")</f>
        <v>×</v>
      </c>
      <c r="P257" s="56" t="str">
        <f>IF(AND(H257&gt;I257*0.97,H257&lt;I257*1.03),"○","×")</f>
        <v>×</v>
      </c>
      <c r="Q257" s="65" t="str">
        <f>IF(COUNTIF(L257:P257,"○")=5,"同程度","―")</f>
        <v>―</v>
      </c>
      <c r="R257" s="55" t="str">
        <f t="shared" si="107"/>
        <v>↓</v>
      </c>
      <c r="S257" s="56" t="str">
        <f t="shared" si="107"/>
        <v>↑</v>
      </c>
      <c r="T257" s="56" t="str">
        <f t="shared" si="107"/>
        <v>↓</v>
      </c>
      <c r="U257" s="56" t="str">
        <f t="shared" si="107"/>
        <v>↑</v>
      </c>
      <c r="V257" s="56" t="str">
        <f>R257&amp;S257&amp;T257&amp;U257</f>
        <v>↓↑↓↑</v>
      </c>
      <c r="W257" s="66" t="str" cm="1">
        <f t="array" ref="W257">INDEX($AL$2:$AL$82,MATCH(V257,$AK$2:$AK$82,0),0)</f>
        <v>隔年で増減</v>
      </c>
      <c r="X257" s="67" t="str">
        <f>IF(F257-D257&gt;0,"↑",IF(F257-D257&lt;0,"↓","－"))</f>
        <v>↓</v>
      </c>
      <c r="Y257" s="68" t="str">
        <f>IF(V257="↓↑↓↓",IF(X257="↓","減少傾向","×"),"判定外")</f>
        <v>判定外</v>
      </c>
      <c r="Z257" s="69" t="str">
        <f>IF(V257="↑↓↑↑",IF(X257="↑","増加傾向","×"),"判定外")</f>
        <v>判定外</v>
      </c>
      <c r="AA257" s="70" t="str">
        <f>IF(G257-E257&gt;0,"↑",IF(G257-E257&lt;0,"↓","－"))</f>
        <v>↓</v>
      </c>
      <c r="AB257" s="68" t="str">
        <f>IF(V257="↓↓↑↓",IF(AA257="↓","減少傾向","×"),"判定外")</f>
        <v>判定外</v>
      </c>
      <c r="AC257" s="69" t="str">
        <f>IF(V257="↑↑↓↑",IF(AA257="↑","増加傾向","×"),"判定外")</f>
        <v>判定外</v>
      </c>
      <c r="AD257" s="72" t="s">
        <v>83</v>
      </c>
      <c r="AE257" s="146"/>
    </row>
    <row r="258" spans="2:31" x14ac:dyDescent="0.15">
      <c r="B258" s="143"/>
      <c r="C258" s="61" t="s">
        <v>57</v>
      </c>
      <c r="D258" s="37">
        <f>SUMIF('20.経年データ【高知大】'!K:K,D254,'20.経年データ【高知大】'!BA:BA)</f>
        <v>1</v>
      </c>
      <c r="E258" s="37">
        <f>SUMIF('20.経年データ【高知大】'!K:K,E254,'20.経年データ【高知大】'!BA:BA)</f>
        <v>2</v>
      </c>
      <c r="F258" s="37">
        <f>SUMIF('20.経年データ【高知大】'!K:K,F254,'20.経年データ【高知大】'!BA:BA)</f>
        <v>0</v>
      </c>
      <c r="G258" s="37">
        <f>SUMIF('20.経年データ【高知大】'!K:K,G254,'20.経年データ【高知大】'!BA:BA)</f>
        <v>4</v>
      </c>
      <c r="H258" s="37">
        <f>SUMIF('20.経年データ【高知大】'!K:K,H254,'20.経年データ【高知大】'!BA:BA)</f>
        <v>0</v>
      </c>
      <c r="I258" s="63">
        <f>AVERAGE(D258:H258)</f>
        <v>1.4</v>
      </c>
      <c r="J258" s="64">
        <f>I258*0.97</f>
        <v>1.3579999999999999</v>
      </c>
      <c r="K258" s="64">
        <f>I258*1.03</f>
        <v>1.4419999999999999</v>
      </c>
      <c r="L258" s="56" t="str">
        <f>IF(AND(D258&gt;I258*0.97,D258&lt;I258*1.03),"○","×")</f>
        <v>×</v>
      </c>
      <c r="M258" s="56" t="str">
        <f>IF(AND(E258&gt;I258*0.97,E258&lt;I258*1.03),"○","×")</f>
        <v>×</v>
      </c>
      <c r="N258" s="56" t="str">
        <f>IF(AND(F258&gt;I258*0.97,F258&lt;I258*1.03),"○","×")</f>
        <v>×</v>
      </c>
      <c r="O258" s="56" t="str">
        <f>IF(AND(G258&gt;I258*0.97,G258&lt;I258*1.03),"○","×")</f>
        <v>×</v>
      </c>
      <c r="P258" s="56" t="str">
        <f>IF(AND(H258&gt;I258*0.97,H258&lt;I258*1.03),"○","×")</f>
        <v>×</v>
      </c>
      <c r="Q258" s="65" t="str">
        <f>IF(COUNTIF(L258:P258,"○")=5,"同程度","―")</f>
        <v>―</v>
      </c>
      <c r="R258" s="55" t="str">
        <f t="shared" si="107"/>
        <v>↑</v>
      </c>
      <c r="S258" s="56" t="str">
        <f t="shared" si="107"/>
        <v>↓</v>
      </c>
      <c r="T258" s="56" t="str">
        <f t="shared" si="107"/>
        <v>↑</v>
      </c>
      <c r="U258" s="56" t="str">
        <f t="shared" si="107"/>
        <v>↓</v>
      </c>
      <c r="V258" s="56" t="str">
        <f>R258&amp;S258&amp;T258&amp;U258</f>
        <v>↑↓↑↓</v>
      </c>
      <c r="W258" s="66" t="str" cm="1">
        <f t="array" ref="W258">INDEX($AL$2:$AL$82,MATCH(V258,$AK$2:$AK$82,0),0)</f>
        <v>隔年で増減</v>
      </c>
      <c r="X258" s="67" t="str">
        <f>IF(F258-D258&gt;0,"↑",IF(F258-D258&lt;0,"↓","－"))</f>
        <v>↓</v>
      </c>
      <c r="Y258" s="68" t="str">
        <f>IF(V258="↓↑↓↓",IF(X258="↓","減少傾向","×"),"判定外")</f>
        <v>判定外</v>
      </c>
      <c r="Z258" s="69" t="str">
        <f>IF(V258="↑↓↑↑",IF(X258="↑","増加傾向","×"),"判定外")</f>
        <v>判定外</v>
      </c>
      <c r="AA258" s="70" t="str">
        <f>IF(G258-E258&gt;0,"↑",IF(G258-E258&lt;0,"↓","－"))</f>
        <v>↑</v>
      </c>
      <c r="AB258" s="68" t="str">
        <f>IF(V258="↓↓↑↓",IF(AA258="↓","減少傾向","×"),"判定外")</f>
        <v>判定外</v>
      </c>
      <c r="AC258" s="69" t="str">
        <f>IF(V258="↑↑↓↑",IF(AA258="↑","増加傾向","×"),"判定外")</f>
        <v>判定外</v>
      </c>
      <c r="AD258" s="71"/>
      <c r="AE258" s="146"/>
    </row>
    <row r="259" spans="2:31" ht="14.25" thickBot="1" x14ac:dyDescent="0.2">
      <c r="B259" s="143"/>
      <c r="C259" s="73" t="s">
        <v>74</v>
      </c>
      <c r="D259" s="74">
        <f>SUM(D255:D256)</f>
        <v>30</v>
      </c>
      <c r="E259" s="74">
        <f>SUM(E255:E256)</f>
        <v>18</v>
      </c>
      <c r="F259" s="74">
        <f>SUM(F255:F256)</f>
        <v>28</v>
      </c>
      <c r="G259" s="74">
        <f>SUM(G255:G256)</f>
        <v>16</v>
      </c>
      <c r="H259" s="74">
        <f>SUM(H255:H256)</f>
        <v>14</v>
      </c>
      <c r="I259" s="75">
        <f>AVERAGE(D259:H259)</f>
        <v>21.2</v>
      </c>
      <c r="J259" s="76">
        <f>I259*0.97</f>
        <v>20.564</v>
      </c>
      <c r="K259" s="76">
        <f>I259*1.03</f>
        <v>21.835999999999999</v>
      </c>
      <c r="L259" s="41" t="str">
        <f>IF(AND(D259&gt;I259*0.97,D259&lt;I259*1.03),"○","×")</f>
        <v>×</v>
      </c>
      <c r="M259" s="41" t="str">
        <f>IF(AND(E259&gt;I259*0.97,E259&lt;I259*1.03),"○","×")</f>
        <v>×</v>
      </c>
      <c r="N259" s="41" t="str">
        <f>IF(AND(F259&gt;I259*0.97,F259&lt;I259*1.03),"○","×")</f>
        <v>×</v>
      </c>
      <c r="O259" s="41" t="str">
        <f>IF(AND(G259&gt;I259*0.97,G259&lt;I259*1.03),"○","×")</f>
        <v>×</v>
      </c>
      <c r="P259" s="41" t="str">
        <f>IF(AND(H259&gt;I259*0.97,H259&lt;I259*1.03),"○","×")</f>
        <v>×</v>
      </c>
      <c r="Q259" s="77" t="str">
        <f>IF(COUNTIF(L259:P259,"○")=5,"同程度","―")</f>
        <v>―</v>
      </c>
      <c r="R259" s="78" t="str">
        <f t="shared" si="107"/>
        <v>↓</v>
      </c>
      <c r="S259" s="41" t="str">
        <f t="shared" si="107"/>
        <v>↑</v>
      </c>
      <c r="T259" s="41" t="str">
        <f t="shared" si="107"/>
        <v>↓</v>
      </c>
      <c r="U259" s="41" t="str">
        <f t="shared" si="107"/>
        <v>↓</v>
      </c>
      <c r="V259" s="41" t="str">
        <f>R259&amp;S259&amp;T259&amp;U259</f>
        <v>↓↑↓↓</v>
      </c>
      <c r="W259" s="79" t="str" cm="1">
        <f t="array" ref="W259">INDEX($AL$2:$AL$82,MATCH(V259,$AK$2:$AK$82,0),0)</f>
        <v>年度により増減</v>
      </c>
      <c r="X259" s="80" t="str">
        <f>IF(F259-D259&gt;0,"↑",IF(F259-D259&lt;0,"↓","－"))</f>
        <v>↓</v>
      </c>
      <c r="Y259" s="81" t="str">
        <f>IF(V259="↓↑↓↓",IF(X259="↓","減少傾向","×"),"判定外")</f>
        <v>減少傾向</v>
      </c>
      <c r="Z259" s="82" t="str">
        <f>IF(V259="↑↓↑↑",IF(X259="↑","増加傾向","×"),"判定外")</f>
        <v>判定外</v>
      </c>
      <c r="AA259" s="83" t="str">
        <f>IF(G259-E259&gt;0,"↑",IF(G259-E259&lt;0,"↓","－"))</f>
        <v>↓</v>
      </c>
      <c r="AB259" s="81" t="str">
        <f>IF(V259="↓↓↑↓",IF(AA259="↓","減少傾向","×"),"判定外")</f>
        <v>判定外</v>
      </c>
      <c r="AC259" s="82" t="str">
        <f>IF(V259="↑↑↓↑",IF(AA259="↑","増加傾向","×"),"判定外")</f>
        <v>判定外</v>
      </c>
      <c r="AD259" s="84" t="s">
        <v>79</v>
      </c>
      <c r="AE259" s="146"/>
    </row>
    <row r="260" spans="2:31" ht="14.25" thickBot="1" x14ac:dyDescent="0.2">
      <c r="B260" s="143"/>
      <c r="C260" s="144"/>
      <c r="D260" s="149"/>
      <c r="E260" s="149"/>
      <c r="F260" s="149"/>
      <c r="G260" s="149"/>
      <c r="H260" s="149"/>
      <c r="I260" s="149"/>
      <c r="J260" s="149"/>
      <c r="K260" s="149"/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  <c r="AA260" s="149"/>
      <c r="AB260" s="149"/>
      <c r="AC260" s="149"/>
      <c r="AD260" s="149"/>
      <c r="AE260" s="146"/>
    </row>
    <row r="261" spans="2:31" x14ac:dyDescent="0.15">
      <c r="B261" s="143"/>
      <c r="C261" s="144"/>
      <c r="D261" s="149"/>
      <c r="E261" s="149"/>
      <c r="F261" s="149"/>
      <c r="G261" s="149"/>
      <c r="H261" s="149"/>
      <c r="I261" s="289" t="s">
        <v>131</v>
      </c>
      <c r="J261" s="301"/>
      <c r="K261" s="301"/>
      <c r="L261" s="290"/>
      <c r="M261" s="290"/>
      <c r="N261" s="290"/>
      <c r="O261" s="290"/>
      <c r="P261" s="290"/>
      <c r="Q261" s="287" t="s">
        <v>132</v>
      </c>
      <c r="R261" s="289" t="s">
        <v>133</v>
      </c>
      <c r="S261" s="290"/>
      <c r="T261" s="290"/>
      <c r="U261" s="290"/>
      <c r="V261" s="291" t="s">
        <v>134</v>
      </c>
      <c r="W261" s="292"/>
      <c r="X261" s="295" t="s">
        <v>135</v>
      </c>
      <c r="Y261" s="299" t="s">
        <v>136</v>
      </c>
      <c r="Z261" s="300"/>
      <c r="AA261" s="302" t="s">
        <v>137</v>
      </c>
      <c r="AB261" s="299" t="s">
        <v>138</v>
      </c>
      <c r="AC261" s="300"/>
      <c r="AD261" s="297" t="s">
        <v>139</v>
      </c>
      <c r="AE261" s="146"/>
    </row>
    <row r="262" spans="2:31" x14ac:dyDescent="0.15">
      <c r="B262" s="143"/>
      <c r="C262" s="36" t="s">
        <v>27</v>
      </c>
      <c r="D262" s="52" t="str">
        <f>Q1</f>
        <v>R2</v>
      </c>
      <c r="E262" s="52" t="str">
        <f>R1</f>
        <v>R3</v>
      </c>
      <c r="F262" s="52" t="str">
        <f>S1</f>
        <v>R4</v>
      </c>
      <c r="G262" s="52" t="str">
        <f>T1</f>
        <v>R5</v>
      </c>
      <c r="H262" s="52" t="str">
        <f>U1</f>
        <v>R6</v>
      </c>
      <c r="I262" s="53" t="s">
        <v>142</v>
      </c>
      <c r="J262" s="54">
        <v>-0.03</v>
      </c>
      <c r="K262" s="54">
        <v>0.03</v>
      </c>
      <c r="L262" s="52" t="str">
        <f>Q1</f>
        <v>R2</v>
      </c>
      <c r="M262" s="52" t="str">
        <f>R1</f>
        <v>R3</v>
      </c>
      <c r="N262" s="52" t="str">
        <f>S1</f>
        <v>R4</v>
      </c>
      <c r="O262" s="52" t="str">
        <f>T1</f>
        <v>R5</v>
      </c>
      <c r="P262" s="52" t="str">
        <f>U1</f>
        <v>R6</v>
      </c>
      <c r="Q262" s="288"/>
      <c r="R262" s="55" t="s">
        <v>143</v>
      </c>
      <c r="S262" s="56" t="s">
        <v>144</v>
      </c>
      <c r="T262" s="56" t="s">
        <v>145</v>
      </c>
      <c r="U262" s="56" t="s">
        <v>146</v>
      </c>
      <c r="V262" s="293"/>
      <c r="W262" s="294"/>
      <c r="X262" s="296"/>
      <c r="Y262" s="57" t="s">
        <v>147</v>
      </c>
      <c r="Z262" s="58" t="s">
        <v>148</v>
      </c>
      <c r="AA262" s="303"/>
      <c r="AB262" s="59" t="s">
        <v>149</v>
      </c>
      <c r="AC262" s="60" t="s">
        <v>150</v>
      </c>
      <c r="AD262" s="298"/>
      <c r="AE262" s="146"/>
    </row>
    <row r="263" spans="2:31" x14ac:dyDescent="0.15">
      <c r="B263" s="143"/>
      <c r="C263" s="36" t="s">
        <v>100</v>
      </c>
      <c r="D263" s="86">
        <f>ROUND(D266/D267,2)</f>
        <v>1.3</v>
      </c>
      <c r="E263" s="86">
        <f>ROUND(E266/E267,2)</f>
        <v>0.75</v>
      </c>
      <c r="F263" s="86">
        <f>ROUND(F266/F267,2)</f>
        <v>1.33</v>
      </c>
      <c r="G263" s="86">
        <f>ROUND(G266/G267,2)</f>
        <v>0.73</v>
      </c>
      <c r="H263" s="86">
        <f>ROUND(H266/H267,2)</f>
        <v>0.64</v>
      </c>
      <c r="I263" s="87">
        <f>AVERAGE(D263:H263)</f>
        <v>0.94999999999999984</v>
      </c>
      <c r="J263" s="88">
        <f>I263*0.97</f>
        <v>0.92149999999999987</v>
      </c>
      <c r="K263" s="88">
        <f>I263*1.03</f>
        <v>0.97849999999999981</v>
      </c>
      <c r="L263" s="56" t="str">
        <f>IF(AND(D263&gt;I263*0.97,D263&lt;I263*1.03),"○","×")</f>
        <v>×</v>
      </c>
      <c r="M263" s="56" t="str">
        <f>IF(AND(E263&gt;I263*0.97,E263&lt;I263*1.03),"○","×")</f>
        <v>×</v>
      </c>
      <c r="N263" s="56" t="str">
        <f>IF(AND(F263&gt;I263*0.97,F263&lt;I263*1.03),"○","×")</f>
        <v>×</v>
      </c>
      <c r="O263" s="56" t="str">
        <f>IF(AND(G263&gt;I263*0.97,G263&lt;I263*1.03),"○","×")</f>
        <v>×</v>
      </c>
      <c r="P263" s="56" t="str">
        <f>IF(AND(H263&gt;I263*0.97,H263&lt;I263*1.03),"○","×")</f>
        <v>×</v>
      </c>
      <c r="Q263" s="65" t="str">
        <f>IF(COUNTIF(L263:P263,"○")=5,"同程度","―")</f>
        <v>―</v>
      </c>
      <c r="R263" s="55" t="str">
        <f t="shared" ref="R263:U265" si="108">IF(E263-D263&gt;0,"↑",IF(E263-D263&lt;0,"↓","－"))</f>
        <v>↓</v>
      </c>
      <c r="S263" s="56" t="str">
        <f t="shared" si="108"/>
        <v>↑</v>
      </c>
      <c r="T263" s="56" t="str">
        <f t="shared" si="108"/>
        <v>↓</v>
      </c>
      <c r="U263" s="56" t="str">
        <f t="shared" si="108"/>
        <v>↓</v>
      </c>
      <c r="V263" s="56" t="str">
        <f>R263&amp;S263&amp;T263&amp;U263</f>
        <v>↓↑↓↓</v>
      </c>
      <c r="W263" s="66" t="str" cm="1">
        <f t="array" ref="W263">INDEX($AL$2:$AL$82,MATCH(V263,$AK$2:$AK$82,0),0)</f>
        <v>年度により増減</v>
      </c>
      <c r="X263" s="67" t="str">
        <f>IF(F263-D263&gt;0,"↑",IF(F263-D263&lt;0,"↓","－"))</f>
        <v>↑</v>
      </c>
      <c r="Y263" s="68" t="str">
        <f>IF(V263="↓↑↓↓",IF(X263="↓","減少傾向","×"),"判定外")</f>
        <v>×</v>
      </c>
      <c r="Z263" s="69" t="str">
        <f>IF(V263="↑↓↑↑",IF(X263="↑","増加傾向","×"),"判定外")</f>
        <v>判定外</v>
      </c>
      <c r="AA263" s="70" t="str">
        <f>IF(G263-E263&gt;0,"↑",IF(G263-E263&lt;0,"↓","－"))</f>
        <v>↓</v>
      </c>
      <c r="AB263" s="68" t="str">
        <f>IF(V263="↓↓↑↓",IF(AA263="↓","減少傾向","×"),"判定外")</f>
        <v>判定外</v>
      </c>
      <c r="AC263" s="69" t="str">
        <f>IF(V263="↑↑↓↑",IF(AA263="↑","増加傾向","×"),"判定外")</f>
        <v>判定外</v>
      </c>
      <c r="AD263" s="72" t="s">
        <v>141</v>
      </c>
      <c r="AE263" s="146"/>
    </row>
    <row r="264" spans="2:31" x14ac:dyDescent="0.15">
      <c r="B264" s="143"/>
      <c r="C264" s="36" t="s">
        <v>58</v>
      </c>
      <c r="D264" s="86">
        <f t="shared" ref="D264:H265" si="109">ROUND(D268/D270,2)</f>
        <v>1</v>
      </c>
      <c r="E264" s="86">
        <f t="shared" si="109"/>
        <v>1.5</v>
      </c>
      <c r="F264" s="86">
        <f t="shared" si="109"/>
        <v>1.5</v>
      </c>
      <c r="G264" s="86">
        <f t="shared" si="109"/>
        <v>0</v>
      </c>
      <c r="H264" s="86">
        <f t="shared" si="109"/>
        <v>6</v>
      </c>
      <c r="I264" s="87">
        <f>AVERAGE(D264:H264)</f>
        <v>2</v>
      </c>
      <c r="J264" s="88">
        <f>I264*0.97</f>
        <v>1.94</v>
      </c>
      <c r="K264" s="88">
        <f>I264*1.03</f>
        <v>2.06</v>
      </c>
      <c r="L264" s="56" t="str">
        <f>IF(AND(D264&gt;I264*0.97,D264&lt;I264*1.03),"○","×")</f>
        <v>×</v>
      </c>
      <c r="M264" s="56" t="str">
        <f>IF(AND(E264&gt;I264*0.97,E264&lt;I264*1.03),"○","×")</f>
        <v>×</v>
      </c>
      <c r="N264" s="56" t="str">
        <f>IF(AND(F264&gt;I264*0.97,F264&lt;I264*1.03),"○","×")</f>
        <v>×</v>
      </c>
      <c r="O264" s="56" t="str">
        <f>IF(AND(G264&gt;I264*0.97,G264&lt;I264*1.03),"○","×")</f>
        <v>×</v>
      </c>
      <c r="P264" s="56" t="str">
        <f>IF(AND(H264&gt;I264*0.97,H264&lt;I264*1.03),"○","×")</f>
        <v>×</v>
      </c>
      <c r="Q264" s="65" t="str">
        <f>IF(COUNTIF(L264:P264,"○")=5,"同程度","―")</f>
        <v>―</v>
      </c>
      <c r="R264" s="55" t="str">
        <f t="shared" si="108"/>
        <v>↑</v>
      </c>
      <c r="S264" s="56" t="str">
        <f t="shared" si="108"/>
        <v>－</v>
      </c>
      <c r="T264" s="56" t="str">
        <f t="shared" si="108"/>
        <v>↓</v>
      </c>
      <c r="U264" s="56" t="str">
        <f t="shared" si="108"/>
        <v>↑</v>
      </c>
      <c r="V264" s="56" t="str">
        <f>R264&amp;S264&amp;T264&amp;U264</f>
        <v>↑－↓↑</v>
      </c>
      <c r="W264" s="66" t="str" cm="1">
        <f t="array" ref="W264">INDEX($AL$2:$AL$82,MATCH(V264,$AK$2:$AK$82,0),0)</f>
        <v>年度により増減</v>
      </c>
      <c r="X264" s="67" t="str">
        <f>IF(F264-D264&gt;0,"↑",IF(F264-D264&lt;0,"↓","－"))</f>
        <v>↑</v>
      </c>
      <c r="Y264" s="68" t="str">
        <f>IF(V264="↓↑↓↓",IF(X264="↓","減少傾向","×"),"判定外")</f>
        <v>判定外</v>
      </c>
      <c r="Z264" s="69" t="str">
        <f>IF(V264="↑↓↑↑",IF(X264="↑","増加傾向","×"),"判定外")</f>
        <v>判定外</v>
      </c>
      <c r="AA264" s="70" t="str">
        <f>IF(G264-E264&gt;0,"↑",IF(G264-E264&lt;0,"↓","－"))</f>
        <v>↓</v>
      </c>
      <c r="AB264" s="68" t="str">
        <f>IF(V264="↓↓↑↓",IF(AA264="↓","減少傾向","×"),"判定外")</f>
        <v>判定外</v>
      </c>
      <c r="AC264" s="69" t="str">
        <f>IF(V264="↑↑↓↑",IF(AA264="↑","増加傾向","×"),"判定外")</f>
        <v>判定外</v>
      </c>
      <c r="AD264" s="72" t="s">
        <v>141</v>
      </c>
      <c r="AE264" s="146"/>
    </row>
    <row r="265" spans="2:31" x14ac:dyDescent="0.15">
      <c r="B265" s="143"/>
      <c r="C265" s="36" t="s">
        <v>59</v>
      </c>
      <c r="D265" s="86">
        <f t="shared" si="109"/>
        <v>1.37</v>
      </c>
      <c r="E265" s="86">
        <f t="shared" si="109"/>
        <v>0.6</v>
      </c>
      <c r="F265" s="86">
        <f t="shared" si="109"/>
        <v>1.32</v>
      </c>
      <c r="G265" s="86">
        <f t="shared" si="109"/>
        <v>0.8</v>
      </c>
      <c r="H265" s="86">
        <f t="shared" si="109"/>
        <v>0.38</v>
      </c>
      <c r="I265" s="87">
        <f>AVERAGE(D265:H265)</f>
        <v>0.89399999999999991</v>
      </c>
      <c r="J265" s="88">
        <f>I265*0.97</f>
        <v>0.86717999999999984</v>
      </c>
      <c r="K265" s="88">
        <f>I265*1.03</f>
        <v>0.92081999999999997</v>
      </c>
      <c r="L265" s="56" t="str">
        <f>IF(AND(D265&gt;I265*0.97,D265&lt;I265*1.03),"○","×")</f>
        <v>×</v>
      </c>
      <c r="M265" s="56" t="str">
        <f>IF(AND(E265&gt;I265*0.97,E265&lt;I265*1.03),"○","×")</f>
        <v>×</v>
      </c>
      <c r="N265" s="56" t="str">
        <f>IF(AND(F265&gt;I265*0.97,F265&lt;I265*1.03),"○","×")</f>
        <v>×</v>
      </c>
      <c r="O265" s="56" t="str">
        <f>IF(AND(G265&gt;I265*0.97,G265&lt;I265*1.03),"○","×")</f>
        <v>×</v>
      </c>
      <c r="P265" s="56" t="str">
        <f>IF(AND(H265&gt;I265*0.97,H265&lt;I265*1.03),"○","×")</f>
        <v>×</v>
      </c>
      <c r="Q265" s="65" t="str">
        <f>IF(COUNTIF(L265:P265,"○")=5,"同程度","―")</f>
        <v>―</v>
      </c>
      <c r="R265" s="55" t="str">
        <f t="shared" si="108"/>
        <v>↓</v>
      </c>
      <c r="S265" s="56" t="str">
        <f t="shared" si="108"/>
        <v>↑</v>
      </c>
      <c r="T265" s="56" t="str">
        <f t="shared" si="108"/>
        <v>↓</v>
      </c>
      <c r="U265" s="56" t="str">
        <f t="shared" si="108"/>
        <v>↓</v>
      </c>
      <c r="V265" s="56" t="str">
        <f>R265&amp;S265&amp;T265&amp;U265</f>
        <v>↓↑↓↓</v>
      </c>
      <c r="W265" s="66" t="str" cm="1">
        <f t="array" ref="W265">INDEX($AL$2:$AL$82,MATCH(V265,$AK$2:$AK$82,0),0)</f>
        <v>年度により増減</v>
      </c>
      <c r="X265" s="67" t="str">
        <f>IF(F265-D265&gt;0,"↑",IF(F265-D265&lt;0,"↓","－"))</f>
        <v>↓</v>
      </c>
      <c r="Y265" s="68" t="str">
        <f>IF(V265="↓↑↓↓",IF(X265="↓","減少傾向","×"),"判定外")</f>
        <v>減少傾向</v>
      </c>
      <c r="Z265" s="69" t="str">
        <f>IF(V265="↑↓↑↑",IF(X265="↑","増加傾向","×"),"判定外")</f>
        <v>判定外</v>
      </c>
      <c r="AA265" s="70" t="str">
        <f>IF(G265-E265&gt;0,"↑",IF(G265-E265&lt;0,"↓","－"))</f>
        <v>↑</v>
      </c>
      <c r="AB265" s="68" t="str">
        <f>IF(V265="↓↓↑↓",IF(AA265="↓","減少傾向","×"),"判定外")</f>
        <v>判定外</v>
      </c>
      <c r="AC265" s="69" t="str">
        <f>IF(V265="↑↑↓↑",IF(AA265="↑","増加傾向","×"),"判定外")</f>
        <v>判定外</v>
      </c>
      <c r="AD265" s="72" t="s">
        <v>79</v>
      </c>
      <c r="AE265" s="146"/>
    </row>
    <row r="266" spans="2:31" x14ac:dyDescent="0.15">
      <c r="B266" s="143"/>
      <c r="C266" s="73" t="s">
        <v>60</v>
      </c>
      <c r="D266" s="74">
        <f>SUM(D268:D269)</f>
        <v>30</v>
      </c>
      <c r="E266" s="74">
        <f>SUM(E268:E269)</f>
        <v>18</v>
      </c>
      <c r="F266" s="74">
        <f>SUM(F268:F269)</f>
        <v>28</v>
      </c>
      <c r="G266" s="74">
        <f>SUM(G268:G269)</f>
        <v>16</v>
      </c>
      <c r="H266" s="74">
        <f>SUM(H268:H269)</f>
        <v>14</v>
      </c>
      <c r="I266" s="89"/>
      <c r="J266" s="90"/>
      <c r="K266" s="90"/>
      <c r="L266" s="91"/>
      <c r="M266" s="91"/>
      <c r="N266" s="91"/>
      <c r="O266" s="91"/>
      <c r="P266" s="91"/>
      <c r="Q266" s="92"/>
      <c r="R266" s="93"/>
      <c r="S266" s="91"/>
      <c r="T266" s="91"/>
      <c r="U266" s="91"/>
      <c r="V266" s="91"/>
      <c r="W266" s="94"/>
      <c r="X266" s="95"/>
      <c r="Y266" s="96"/>
      <c r="Z266" s="97"/>
      <c r="AA266" s="98"/>
      <c r="AB266" s="96"/>
      <c r="AC266" s="97"/>
      <c r="AD266" s="71"/>
      <c r="AE266" s="146"/>
    </row>
    <row r="267" spans="2:31" x14ac:dyDescent="0.15">
      <c r="B267" s="143"/>
      <c r="C267" s="73" t="s">
        <v>99</v>
      </c>
      <c r="D267" s="74">
        <f>SUM(D270:D271)</f>
        <v>23</v>
      </c>
      <c r="E267" s="74">
        <f>SUM(E270:E271)</f>
        <v>24</v>
      </c>
      <c r="F267" s="74">
        <f>SUM(F270:F271)</f>
        <v>21</v>
      </c>
      <c r="G267" s="74">
        <f>SUM(G270:G271)</f>
        <v>22</v>
      </c>
      <c r="H267" s="74">
        <f>SUM(H270:H271)</f>
        <v>22</v>
      </c>
      <c r="I267" s="63">
        <f>AVERAGE(D267:H267)</f>
        <v>22.4</v>
      </c>
      <c r="J267" s="64">
        <f>I267*0.97</f>
        <v>21.727999999999998</v>
      </c>
      <c r="K267" s="64">
        <f>I267*1.03</f>
        <v>23.071999999999999</v>
      </c>
      <c r="L267" s="56" t="str">
        <f>IF(AND(D267&gt;I267*0.97,D267&lt;I267*1.03),"○","×")</f>
        <v>○</v>
      </c>
      <c r="M267" s="56" t="str">
        <f>IF(AND(E267&gt;I267*0.97,E267&lt;I267*1.03),"○","×")</f>
        <v>×</v>
      </c>
      <c r="N267" s="56" t="str">
        <f>IF(AND(F267&gt;I267*0.97,F267&lt;I267*1.03),"○","×")</f>
        <v>×</v>
      </c>
      <c r="O267" s="56" t="str">
        <f>IF(AND(G267&gt;I267*0.97,G267&lt;I267*1.03),"○","×")</f>
        <v>○</v>
      </c>
      <c r="P267" s="56" t="str">
        <f>IF(AND(H267&gt;I267*0.97,H267&lt;I267*1.03),"○","×")</f>
        <v>○</v>
      </c>
      <c r="Q267" s="65" t="str">
        <f>IF(COUNTIF(L267:P267,"○")=5,"同程度","―")</f>
        <v>―</v>
      </c>
      <c r="R267" s="55" t="str">
        <f>IF(E267-D267&gt;0,"↑",IF(E267-D267&lt;0,"↓","－"))</f>
        <v>↑</v>
      </c>
      <c r="S267" s="56" t="str">
        <f>IF(F267-E267&gt;0,"↑",IF(F267-E267&lt;0,"↓","－"))</f>
        <v>↓</v>
      </c>
      <c r="T267" s="56" t="str">
        <f>IF(G267-F267&gt;0,"↑",IF(G267-F267&lt;0,"↓","－"))</f>
        <v>↑</v>
      </c>
      <c r="U267" s="56" t="str">
        <f>IF(H267-G267&gt;0,"↑",IF(H267-G267&lt;0,"↓","－"))</f>
        <v>－</v>
      </c>
      <c r="V267" s="56" t="str">
        <f>R267&amp;S267&amp;T267&amp;U267</f>
        <v>↑↓↑－</v>
      </c>
      <c r="W267" s="66" t="str" cm="1">
        <f t="array" ref="W267">INDEX($AL$2:$AL$82,MATCH(V267,$AK$2:$AK$82,0),0)</f>
        <v>年度により増減</v>
      </c>
      <c r="X267" s="67" t="str">
        <f>IF(F267-D267&gt;0,"↑",IF(F267-D267&lt;0,"↓","－"))</f>
        <v>↓</v>
      </c>
      <c r="Y267" s="68" t="str">
        <f>IF(V267="↓↑↓↓",IF(X267="↓","減少傾向","×"),"判定外")</f>
        <v>判定外</v>
      </c>
      <c r="Z267" s="69" t="str">
        <f>IF(V267="↑↓↑↑",IF(X267="↑","増加傾向","×"),"判定外")</f>
        <v>判定外</v>
      </c>
      <c r="AA267" s="70" t="str">
        <f>IF(G267-E267&gt;0,"↑",IF(G267-E267&lt;0,"↓","－"))</f>
        <v>↓</v>
      </c>
      <c r="AB267" s="68" t="str">
        <f>IF(V267="↓↓↑↓",IF(AA267="↓","減少傾向","×"),"判定外")</f>
        <v>判定外</v>
      </c>
      <c r="AC267" s="69" t="str">
        <f>IF(V267="↑↑↓↑",IF(AA267="↑","増加傾向","×"),"判定外")</f>
        <v>判定外</v>
      </c>
      <c r="AD267" s="71"/>
      <c r="AE267" s="146"/>
    </row>
    <row r="268" spans="2:31" x14ac:dyDescent="0.15">
      <c r="B268" s="143"/>
      <c r="C268" s="36" t="s">
        <v>72</v>
      </c>
      <c r="D268" s="116">
        <f>D255</f>
        <v>4</v>
      </c>
      <c r="E268" s="116">
        <f t="shared" ref="E268:H268" si="110">E255</f>
        <v>6</v>
      </c>
      <c r="F268" s="116">
        <f t="shared" si="110"/>
        <v>3</v>
      </c>
      <c r="G268" s="116">
        <f t="shared" si="110"/>
        <v>0</v>
      </c>
      <c r="H268" s="116">
        <f t="shared" si="110"/>
        <v>6</v>
      </c>
      <c r="I268" s="89"/>
      <c r="J268" s="90"/>
      <c r="K268" s="90"/>
      <c r="L268" s="91"/>
      <c r="M268" s="91"/>
      <c r="N268" s="91"/>
      <c r="O268" s="91"/>
      <c r="P268" s="91"/>
      <c r="Q268" s="92"/>
      <c r="R268" s="93"/>
      <c r="S268" s="91"/>
      <c r="T268" s="91"/>
      <c r="U268" s="91"/>
      <c r="V268" s="91"/>
      <c r="W268" s="94"/>
      <c r="X268" s="95"/>
      <c r="Y268" s="96"/>
      <c r="Z268" s="97"/>
      <c r="AA268" s="98"/>
      <c r="AB268" s="96"/>
      <c r="AC268" s="97"/>
      <c r="AD268" s="71"/>
      <c r="AE268" s="146"/>
    </row>
    <row r="269" spans="2:31" x14ac:dyDescent="0.15">
      <c r="B269" s="143"/>
      <c r="C269" s="36" t="s">
        <v>73</v>
      </c>
      <c r="D269" s="116">
        <f>D256</f>
        <v>26</v>
      </c>
      <c r="E269" s="116">
        <f t="shared" ref="E269:H269" si="111">E256</f>
        <v>12</v>
      </c>
      <c r="F269" s="116">
        <f t="shared" si="111"/>
        <v>25</v>
      </c>
      <c r="G269" s="116">
        <f t="shared" si="111"/>
        <v>16</v>
      </c>
      <c r="H269" s="116">
        <f t="shared" si="111"/>
        <v>8</v>
      </c>
      <c r="I269" s="89"/>
      <c r="J269" s="90"/>
      <c r="K269" s="90"/>
      <c r="L269" s="91"/>
      <c r="M269" s="91"/>
      <c r="N269" s="91"/>
      <c r="O269" s="91"/>
      <c r="P269" s="91"/>
      <c r="Q269" s="92"/>
      <c r="R269" s="93"/>
      <c r="S269" s="91"/>
      <c r="T269" s="91"/>
      <c r="U269" s="91"/>
      <c r="V269" s="91"/>
      <c r="W269" s="94"/>
      <c r="X269" s="95"/>
      <c r="Y269" s="96"/>
      <c r="Z269" s="97"/>
      <c r="AA269" s="98"/>
      <c r="AB269" s="96"/>
      <c r="AC269" s="97"/>
      <c r="AD269" s="71"/>
      <c r="AE269" s="146"/>
    </row>
    <row r="270" spans="2:31" x14ac:dyDescent="0.15">
      <c r="B270" s="143"/>
      <c r="C270" s="61" t="s">
        <v>70</v>
      </c>
      <c r="D270" s="116">
        <f>SUMIF('20.教員数【大学概要】'!A:A,D262,'20.教員数【大学概要】'!R:R)</f>
        <v>4</v>
      </c>
      <c r="E270" s="116">
        <f>SUMIF('20.教員数【大学概要】'!A:A,E262,'20.教員数【大学概要】'!R:R)</f>
        <v>4</v>
      </c>
      <c r="F270" s="116">
        <f>SUMIF('20.教員数【大学概要】'!A:A,F262,'20.教員数【大学概要】'!R:R)</f>
        <v>2</v>
      </c>
      <c r="G270" s="116">
        <f>SUMIF('20.教員数【大学概要】'!A:A,G262,'20.教員数【大学概要】'!R:R)</f>
        <v>2</v>
      </c>
      <c r="H270" s="116">
        <f>SUMIF('20.教員数【大学概要】'!A:A,H262,'20.教員数【大学概要】'!R:R)</f>
        <v>1</v>
      </c>
      <c r="I270" s="63">
        <f>AVERAGE(D270:H270)</f>
        <v>2.6</v>
      </c>
      <c r="J270" s="64">
        <f>I270*0.97</f>
        <v>2.5219999999999998</v>
      </c>
      <c r="K270" s="64">
        <f>I270*1.03</f>
        <v>2.6780000000000004</v>
      </c>
      <c r="L270" s="56" t="str">
        <f>IF(AND(D270&gt;I270*0.97,D270&lt;I270*1.03),"○","×")</f>
        <v>×</v>
      </c>
      <c r="M270" s="56" t="str">
        <f>IF(AND(E270&gt;I270*0.97,E270&lt;I270*1.03),"○","×")</f>
        <v>×</v>
      </c>
      <c r="N270" s="56" t="str">
        <f>IF(AND(F270&gt;I270*0.97,F270&lt;I270*1.03),"○","×")</f>
        <v>×</v>
      </c>
      <c r="O270" s="56" t="str">
        <f>IF(AND(G270&gt;I270*0.97,G270&lt;I270*1.03),"○","×")</f>
        <v>×</v>
      </c>
      <c r="P270" s="56" t="str">
        <f>IF(AND(H270&gt;I270*0.97,H270&lt;I270*1.03),"○","×")</f>
        <v>×</v>
      </c>
      <c r="Q270" s="65" t="str">
        <f>IF(COUNTIF(L270:P270,"○")=5,"同程度","―")</f>
        <v>―</v>
      </c>
      <c r="R270" s="55" t="str">
        <f t="shared" ref="R270:U271" si="112">IF(E270-D270&gt;0,"↑",IF(E270-D270&lt;0,"↓","－"))</f>
        <v>－</v>
      </c>
      <c r="S270" s="56" t="str">
        <f t="shared" si="112"/>
        <v>↓</v>
      </c>
      <c r="T270" s="56" t="str">
        <f t="shared" si="112"/>
        <v>－</v>
      </c>
      <c r="U270" s="56" t="str">
        <f t="shared" si="112"/>
        <v>↓</v>
      </c>
      <c r="V270" s="56" t="str">
        <f>R270&amp;S270&amp;T270&amp;U270</f>
        <v>－↓－↓</v>
      </c>
      <c r="W270" s="66" t="str" cm="1">
        <f t="array" ref="W270">INDEX($AL$2:$AL$82,MATCH(V270,$AK$2:$AK$82,0),0)</f>
        <v>減少傾向⤵</v>
      </c>
      <c r="X270" s="67" t="str">
        <f>IF(F270-D270&gt;0,"↑",IF(F270-D270&lt;0,"↓","－"))</f>
        <v>↓</v>
      </c>
      <c r="Y270" s="68" t="str">
        <f>IF(V270="↓↑↓↓",IF(X270="↓","減少傾向","×"),"判定外")</f>
        <v>判定外</v>
      </c>
      <c r="Z270" s="69" t="str">
        <f>IF(V270="↑↓↑↑",IF(X270="↑","増加傾向","×"),"判定外")</f>
        <v>判定外</v>
      </c>
      <c r="AA270" s="70" t="str">
        <f>IF(G270-E270&gt;0,"↑",IF(G270-E270&lt;0,"↓","－"))</f>
        <v>↓</v>
      </c>
      <c r="AB270" s="68" t="str">
        <f>IF(V270="↓↓↑↓",IF(AA270="↓","減少傾向","×"),"判定外")</f>
        <v>判定外</v>
      </c>
      <c r="AC270" s="69" t="str">
        <f>IF(V270="↑↑↓↑",IF(AA270="↑","増加傾向","×"),"判定外")</f>
        <v>判定外</v>
      </c>
      <c r="AD270" s="71"/>
      <c r="AE270" s="146"/>
    </row>
    <row r="271" spans="2:31" ht="14.25" thickBot="1" x14ac:dyDescent="0.2">
      <c r="B271" s="143"/>
      <c r="C271" s="61" t="s">
        <v>71</v>
      </c>
      <c r="D271" s="116">
        <f>SUMIF('20.教員数【大学概要】'!A:A,D262,'20.教員数【大学概要】'!S:S)</f>
        <v>19</v>
      </c>
      <c r="E271" s="116">
        <f>SUMIF('20.教員数【大学概要】'!A:A,E262,'20.教員数【大学概要】'!S:S)</f>
        <v>20</v>
      </c>
      <c r="F271" s="116">
        <f>SUMIF('20.教員数【大学概要】'!A:A,F262,'20.教員数【大学概要】'!S:S)</f>
        <v>19</v>
      </c>
      <c r="G271" s="116">
        <f>SUMIF('20.教員数【大学概要】'!A:A,G262,'20.教員数【大学概要】'!S:S)</f>
        <v>20</v>
      </c>
      <c r="H271" s="116">
        <f>SUMIF('20.教員数【大学概要】'!A:A,H262,'20.教員数【大学概要】'!S:S)</f>
        <v>21</v>
      </c>
      <c r="I271" s="75">
        <f>AVERAGE(D271:H271)</f>
        <v>19.8</v>
      </c>
      <c r="J271" s="76">
        <f>I271*0.97</f>
        <v>19.206</v>
      </c>
      <c r="K271" s="76">
        <f>I271*1.03</f>
        <v>20.394000000000002</v>
      </c>
      <c r="L271" s="41" t="str">
        <f>IF(AND(D271&gt;I271*0.97,D271&lt;I271*1.03),"○","×")</f>
        <v>×</v>
      </c>
      <c r="M271" s="41" t="str">
        <f>IF(AND(E271&gt;I271*0.97,E271&lt;I271*1.03),"○","×")</f>
        <v>○</v>
      </c>
      <c r="N271" s="41" t="str">
        <f>IF(AND(F271&gt;I271*0.97,F271&lt;I271*1.03),"○","×")</f>
        <v>×</v>
      </c>
      <c r="O271" s="41" t="str">
        <f>IF(AND(G271&gt;I271*0.97,G271&lt;I271*1.03),"○","×")</f>
        <v>○</v>
      </c>
      <c r="P271" s="41" t="str">
        <f>IF(AND(H271&gt;I271*0.97,H271&lt;I271*1.03),"○","×")</f>
        <v>×</v>
      </c>
      <c r="Q271" s="77" t="str">
        <f>IF(COUNTIF(L271:P271,"○")=5,"同程度","―")</f>
        <v>―</v>
      </c>
      <c r="R271" s="78" t="str">
        <f t="shared" si="112"/>
        <v>↑</v>
      </c>
      <c r="S271" s="41" t="str">
        <f t="shared" si="112"/>
        <v>↓</v>
      </c>
      <c r="T271" s="41" t="str">
        <f t="shared" si="112"/>
        <v>↑</v>
      </c>
      <c r="U271" s="41" t="str">
        <f t="shared" si="112"/>
        <v>↑</v>
      </c>
      <c r="V271" s="41" t="str">
        <f>R271&amp;S271&amp;T271&amp;U271</f>
        <v>↑↓↑↑</v>
      </c>
      <c r="W271" s="79" t="str" cm="1">
        <f t="array" ref="W271">INDEX($AL$2:$AL$82,MATCH(V271,$AK$2:$AK$82,0),0)</f>
        <v>年度により増減</v>
      </c>
      <c r="X271" s="80" t="str">
        <f>IF(F271-D271&gt;0,"↑",IF(F271-D271&lt;0,"↓","－"))</f>
        <v>－</v>
      </c>
      <c r="Y271" s="81" t="str">
        <f>IF(V271="↓↑↓↓",IF(X271="↓","減少傾向","×"),"判定外")</f>
        <v>判定外</v>
      </c>
      <c r="Z271" s="82" t="str">
        <f>IF(V271="↑↓↑↑",IF(X271="↑","増加傾向","×"),"判定外")</f>
        <v>×</v>
      </c>
      <c r="AA271" s="83" t="str">
        <f>IF(G271-E271&gt;0,"↑",IF(G271-E271&lt;0,"↓","－"))</f>
        <v>－</v>
      </c>
      <c r="AB271" s="81" t="str">
        <f>IF(V271="↓↓↑↓",IF(AA271="↓","減少傾向","×"),"判定外")</f>
        <v>判定外</v>
      </c>
      <c r="AC271" s="82" t="str">
        <f>IF(V271="↑↑↓↑",IF(AA271="↑","増加傾向","×"),"判定外")</f>
        <v>判定外</v>
      </c>
      <c r="AD271" s="100"/>
      <c r="AE271" s="146"/>
    </row>
    <row r="272" spans="2:31" ht="14.25" thickBot="1" x14ac:dyDescent="0.2">
      <c r="B272" s="151"/>
      <c r="C272" s="152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  <c r="O272" s="153"/>
      <c r="P272" s="153"/>
      <c r="Q272" s="153"/>
      <c r="R272" s="153"/>
      <c r="S272" s="153"/>
      <c r="T272" s="153"/>
      <c r="U272" s="153"/>
      <c r="V272" s="153"/>
      <c r="W272" s="153"/>
      <c r="X272" s="153"/>
      <c r="Y272" s="153"/>
      <c r="Z272" s="153"/>
      <c r="AA272" s="153"/>
      <c r="AB272" s="153"/>
      <c r="AC272" s="153"/>
      <c r="AD272" s="153"/>
      <c r="AE272" s="154"/>
    </row>
    <row r="273" spans="2:31" ht="14.25" thickBot="1" x14ac:dyDescent="0.2"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</row>
    <row r="274" spans="2:31" ht="14.25" thickBot="1" x14ac:dyDescent="0.2">
      <c r="B274" s="155" t="s">
        <v>239</v>
      </c>
      <c r="C274" s="156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8"/>
    </row>
    <row r="275" spans="2:31" x14ac:dyDescent="0.15">
      <c r="B275" s="159" t="s">
        <v>44</v>
      </c>
      <c r="C275" s="160"/>
      <c r="D275" s="161"/>
      <c r="E275" s="161"/>
      <c r="F275" s="161"/>
      <c r="G275" s="161"/>
      <c r="H275" s="161"/>
      <c r="I275" s="289" t="s">
        <v>131</v>
      </c>
      <c r="J275" s="301"/>
      <c r="K275" s="301"/>
      <c r="L275" s="290"/>
      <c r="M275" s="290"/>
      <c r="N275" s="290"/>
      <c r="O275" s="290"/>
      <c r="P275" s="290"/>
      <c r="Q275" s="287" t="s">
        <v>132</v>
      </c>
      <c r="R275" s="289" t="s">
        <v>133</v>
      </c>
      <c r="S275" s="290"/>
      <c r="T275" s="290"/>
      <c r="U275" s="290"/>
      <c r="V275" s="291" t="s">
        <v>134</v>
      </c>
      <c r="W275" s="292"/>
      <c r="X275" s="295" t="s">
        <v>135</v>
      </c>
      <c r="Y275" s="299" t="s">
        <v>136</v>
      </c>
      <c r="Z275" s="300"/>
      <c r="AA275" s="302" t="s">
        <v>137</v>
      </c>
      <c r="AB275" s="299" t="s">
        <v>138</v>
      </c>
      <c r="AC275" s="300"/>
      <c r="AD275" s="297" t="s">
        <v>139</v>
      </c>
      <c r="AE275" s="162"/>
    </row>
    <row r="276" spans="2:31" x14ac:dyDescent="0.15">
      <c r="B276" s="163"/>
      <c r="C276" s="36" t="s">
        <v>24</v>
      </c>
      <c r="D276" s="52" t="str">
        <f>Q1</f>
        <v>R2</v>
      </c>
      <c r="E276" s="52" t="str">
        <f>R1</f>
        <v>R3</v>
      </c>
      <c r="F276" s="52" t="str">
        <f>S1</f>
        <v>R4</v>
      </c>
      <c r="G276" s="52" t="str">
        <f>T1</f>
        <v>R5</v>
      </c>
      <c r="H276" s="52" t="str">
        <f>U1</f>
        <v>R6</v>
      </c>
      <c r="I276" s="53" t="s">
        <v>142</v>
      </c>
      <c r="J276" s="54">
        <v>-0.03</v>
      </c>
      <c r="K276" s="54">
        <v>0.03</v>
      </c>
      <c r="L276" s="52" t="str">
        <f>Q1</f>
        <v>R2</v>
      </c>
      <c r="M276" s="52" t="str">
        <f>R1</f>
        <v>R3</v>
      </c>
      <c r="N276" s="52" t="str">
        <f>S1</f>
        <v>R4</v>
      </c>
      <c r="O276" s="52" t="str">
        <f>T1</f>
        <v>R5</v>
      </c>
      <c r="P276" s="52" t="str">
        <f>U1</f>
        <v>R6</v>
      </c>
      <c r="Q276" s="288"/>
      <c r="R276" s="55" t="s">
        <v>143</v>
      </c>
      <c r="S276" s="56" t="s">
        <v>144</v>
      </c>
      <c r="T276" s="56" t="s">
        <v>145</v>
      </c>
      <c r="U276" s="56" t="s">
        <v>146</v>
      </c>
      <c r="V276" s="293"/>
      <c r="W276" s="294"/>
      <c r="X276" s="296"/>
      <c r="Y276" s="57" t="s">
        <v>147</v>
      </c>
      <c r="Z276" s="58" t="s">
        <v>148</v>
      </c>
      <c r="AA276" s="303"/>
      <c r="AB276" s="59" t="s">
        <v>149</v>
      </c>
      <c r="AC276" s="60" t="s">
        <v>150</v>
      </c>
      <c r="AD276" s="298"/>
      <c r="AE276" s="164"/>
    </row>
    <row r="277" spans="2:31" x14ac:dyDescent="0.15">
      <c r="B277" s="159"/>
      <c r="C277" s="61" t="s">
        <v>55</v>
      </c>
      <c r="D277" s="52">
        <f>SUM(D297,D317,D337,D357)</f>
        <v>156</v>
      </c>
      <c r="E277" s="52">
        <f t="shared" ref="E277:H277" si="113">SUM(E297,E317,E337,E357)</f>
        <v>128</v>
      </c>
      <c r="F277" s="52">
        <f t="shared" si="113"/>
        <v>130</v>
      </c>
      <c r="G277" s="52">
        <f t="shared" si="113"/>
        <v>117</v>
      </c>
      <c r="H277" s="52">
        <f t="shared" si="113"/>
        <v>127</v>
      </c>
      <c r="I277" s="63">
        <f>AVERAGE(D277:H277)</f>
        <v>131.6</v>
      </c>
      <c r="J277" s="64">
        <f>I277*0.97</f>
        <v>127.65199999999999</v>
      </c>
      <c r="K277" s="64">
        <f>I277*1.03</f>
        <v>135.548</v>
      </c>
      <c r="L277" s="56" t="str">
        <f>IF(AND(D277&gt;I277*0.97,D277&lt;I277*1.03),"○","×")</f>
        <v>×</v>
      </c>
      <c r="M277" s="56" t="str">
        <f>IF(AND(E277&gt;I277*0.97,E277&lt;I277*1.03),"○","×")</f>
        <v>○</v>
      </c>
      <c r="N277" s="56" t="str">
        <f>IF(AND(F277&gt;I277*0.97,F277&lt;I277*1.03),"○","×")</f>
        <v>○</v>
      </c>
      <c r="O277" s="56" t="str">
        <f>IF(AND(G277&gt;I277*0.97,G277&lt;I277*1.03),"○","×")</f>
        <v>×</v>
      </c>
      <c r="P277" s="56" t="str">
        <f>IF(AND(H277&gt;I277*0.97,H277&lt;I277*1.03),"○","×")</f>
        <v>×</v>
      </c>
      <c r="Q277" s="65" t="str">
        <f>IF(COUNTIF(L277:P277,"○")=5,"同程度","―")</f>
        <v>―</v>
      </c>
      <c r="R277" s="55" t="str">
        <f t="shared" ref="R277:U281" si="114">IF(E277-D277&gt;0,"↑",IF(E277-D277&lt;0,"↓","－"))</f>
        <v>↓</v>
      </c>
      <c r="S277" s="56" t="str">
        <f t="shared" si="114"/>
        <v>↑</v>
      </c>
      <c r="T277" s="56" t="str">
        <f t="shared" si="114"/>
        <v>↓</v>
      </c>
      <c r="U277" s="56" t="str">
        <f t="shared" si="114"/>
        <v>↑</v>
      </c>
      <c r="V277" s="56" t="str">
        <f>R277&amp;S277&amp;T277&amp;U277</f>
        <v>↓↑↓↑</v>
      </c>
      <c r="W277" s="66" t="str" cm="1">
        <f t="array" ref="W277">INDEX($AL$2:$AL$82,MATCH(V277,$AK$2:$AK$82,0),0)</f>
        <v>隔年で増減</v>
      </c>
      <c r="X277" s="67" t="str">
        <f>IF(F277-D277&gt;0,"↑",IF(F277-D277&lt;0,"↓","－"))</f>
        <v>↓</v>
      </c>
      <c r="Y277" s="68" t="str">
        <f>IF(V277="↓↑↓↓",IF(X277="↓","減少傾向","×"),"判定外")</f>
        <v>判定外</v>
      </c>
      <c r="Z277" s="69" t="str">
        <f>IF(V277="↑↓↑↑",IF(X277="↑","増加傾向","×"),"判定外")</f>
        <v>判定外</v>
      </c>
      <c r="AA277" s="70" t="str">
        <f>IF(G277-E277&gt;0,"↑",IF(G277-E277&lt;0,"↓","－"))</f>
        <v>↓</v>
      </c>
      <c r="AB277" s="68" t="str">
        <f>IF(V277="↓↓↑↓",IF(AA277="↓","減少傾向","×"),"判定外")</f>
        <v>判定外</v>
      </c>
      <c r="AC277" s="69" t="str">
        <f>IF(V277="↑↑↓↑",IF(AA277="↑","増加傾向","×"),"判定外")</f>
        <v>判定外</v>
      </c>
      <c r="AD277" s="71"/>
      <c r="AE277" s="162"/>
    </row>
    <row r="278" spans="2:31" x14ac:dyDescent="0.15">
      <c r="B278" s="159"/>
      <c r="C278" s="61" t="s">
        <v>56</v>
      </c>
      <c r="D278" s="52">
        <f t="shared" ref="D278:H280" si="115">SUM(D298,D318,D338,D358)</f>
        <v>18</v>
      </c>
      <c r="E278" s="52">
        <f t="shared" si="115"/>
        <v>20</v>
      </c>
      <c r="F278" s="52">
        <f t="shared" si="115"/>
        <v>17</v>
      </c>
      <c r="G278" s="52">
        <f t="shared" si="115"/>
        <v>13</v>
      </c>
      <c r="H278" s="52">
        <f t="shared" si="115"/>
        <v>24</v>
      </c>
      <c r="I278" s="63">
        <f>AVERAGE(D278:H278)</f>
        <v>18.399999999999999</v>
      </c>
      <c r="J278" s="64">
        <f>I278*0.97</f>
        <v>17.847999999999999</v>
      </c>
      <c r="K278" s="64">
        <f>I278*1.03</f>
        <v>18.951999999999998</v>
      </c>
      <c r="L278" s="56" t="str">
        <f>IF(AND(D278&gt;I278*0.97,D278&lt;I278*1.03),"○","×")</f>
        <v>○</v>
      </c>
      <c r="M278" s="56" t="str">
        <f>IF(AND(E278&gt;I278*0.97,E278&lt;I278*1.03),"○","×")</f>
        <v>×</v>
      </c>
      <c r="N278" s="56" t="str">
        <f>IF(AND(F278&gt;I278*0.97,F278&lt;I278*1.03),"○","×")</f>
        <v>×</v>
      </c>
      <c r="O278" s="56" t="str">
        <f>IF(AND(G278&gt;I278*0.97,G278&lt;I278*1.03),"○","×")</f>
        <v>×</v>
      </c>
      <c r="P278" s="56" t="str">
        <f>IF(AND(H278&gt;I278*0.97,H278&lt;I278*1.03),"○","×")</f>
        <v>×</v>
      </c>
      <c r="Q278" s="65" t="str">
        <f>IF(COUNTIF(L278:P278,"○")=5,"同程度","―")</f>
        <v>―</v>
      </c>
      <c r="R278" s="55" t="str">
        <f t="shared" si="114"/>
        <v>↑</v>
      </c>
      <c r="S278" s="56" t="str">
        <f t="shared" si="114"/>
        <v>↓</v>
      </c>
      <c r="T278" s="56" t="str">
        <f t="shared" si="114"/>
        <v>↓</v>
      </c>
      <c r="U278" s="56" t="str">
        <f t="shared" si="114"/>
        <v>↑</v>
      </c>
      <c r="V278" s="56" t="str">
        <f>R278&amp;S278&amp;T278&amp;U278</f>
        <v>↑↓↓↑</v>
      </c>
      <c r="W278" s="66" t="str" cm="1">
        <f t="array" ref="W278">INDEX($AL$2:$AL$82,MATCH(V278,$AK$2:$AK$82,0),0)</f>
        <v>年度により増減</v>
      </c>
      <c r="X278" s="67" t="str">
        <f>IF(F278-D278&gt;0,"↑",IF(F278-D278&lt;0,"↓","－"))</f>
        <v>↓</v>
      </c>
      <c r="Y278" s="68" t="str">
        <f>IF(V278="↓↑↓↓",IF(X278="↓","減少傾向","×"),"判定外")</f>
        <v>判定外</v>
      </c>
      <c r="Z278" s="69" t="str">
        <f>IF(V278="↑↓↑↑",IF(X278="↑","増加傾向","×"),"判定外")</f>
        <v>判定外</v>
      </c>
      <c r="AA278" s="70" t="str">
        <f>IF(G278-E278&gt;0,"↑",IF(G278-E278&lt;0,"↓","－"))</f>
        <v>↓</v>
      </c>
      <c r="AB278" s="68" t="str">
        <f>IF(V278="↓↓↑↓",IF(AA278="↓","減少傾向","×"),"判定外")</f>
        <v>判定外</v>
      </c>
      <c r="AC278" s="69" t="str">
        <f>IF(V278="↑↑↓↑",IF(AA278="↑","増加傾向","×"),"判定外")</f>
        <v>判定外</v>
      </c>
      <c r="AD278" s="71"/>
      <c r="AE278" s="162"/>
    </row>
    <row r="279" spans="2:31" x14ac:dyDescent="0.15">
      <c r="B279" s="159"/>
      <c r="C279" s="61" t="s">
        <v>259</v>
      </c>
      <c r="D279" s="52">
        <f t="shared" si="115"/>
        <v>153</v>
      </c>
      <c r="E279" s="52">
        <f t="shared" si="115"/>
        <v>120</v>
      </c>
      <c r="F279" s="52">
        <f t="shared" si="115"/>
        <v>118</v>
      </c>
      <c r="G279" s="52">
        <f t="shared" si="115"/>
        <v>112</v>
      </c>
      <c r="H279" s="52">
        <f t="shared" si="115"/>
        <v>117</v>
      </c>
      <c r="I279" s="63">
        <f>AVERAGE(D279:H279)</f>
        <v>124</v>
      </c>
      <c r="J279" s="64">
        <f>I279*0.97</f>
        <v>120.28</v>
      </c>
      <c r="K279" s="64">
        <f>I279*1.03</f>
        <v>127.72</v>
      </c>
      <c r="L279" s="56" t="str">
        <f>IF(AND(D279&gt;I279*0.97,D279&lt;I279*1.03),"○","×")</f>
        <v>×</v>
      </c>
      <c r="M279" s="56" t="str">
        <f>IF(AND(E279&gt;I279*0.97,E279&lt;I279*1.03),"○","×")</f>
        <v>×</v>
      </c>
      <c r="N279" s="56" t="str">
        <f>IF(AND(F279&gt;I279*0.97,F279&lt;I279*1.03),"○","×")</f>
        <v>×</v>
      </c>
      <c r="O279" s="56" t="str">
        <f>IF(AND(G279&gt;I279*0.97,G279&lt;I279*1.03),"○","×")</f>
        <v>×</v>
      </c>
      <c r="P279" s="56" t="str">
        <f>IF(AND(H279&gt;I279*0.97,H279&lt;I279*1.03),"○","×")</f>
        <v>×</v>
      </c>
      <c r="Q279" s="65" t="str">
        <f>IF(COUNTIF(L279:P279,"○")=5,"同程度","―")</f>
        <v>―</v>
      </c>
      <c r="R279" s="55" t="str">
        <f t="shared" si="114"/>
        <v>↓</v>
      </c>
      <c r="S279" s="56" t="str">
        <f t="shared" si="114"/>
        <v>↓</v>
      </c>
      <c r="T279" s="56" t="str">
        <f t="shared" si="114"/>
        <v>↓</v>
      </c>
      <c r="U279" s="56" t="str">
        <f t="shared" si="114"/>
        <v>↑</v>
      </c>
      <c r="V279" s="56" t="str">
        <f>R279&amp;S279&amp;T279&amp;U279</f>
        <v>↓↓↓↑</v>
      </c>
      <c r="W279" s="66" t="str" cm="1">
        <f t="array" ref="W279">INDEX($AL$2:$AL$82,MATCH(V279,$AK$2:$AK$82,0),0)</f>
        <v>最新年度のみ増加</v>
      </c>
      <c r="X279" s="67" t="str">
        <f>IF(F279-D279&gt;0,"↑",IF(F279-D279&lt;0,"↓","－"))</f>
        <v>↓</v>
      </c>
      <c r="Y279" s="68" t="str">
        <f>IF(V279="↓↑↓↓",IF(X279="↓","減少傾向","×"),"判定外")</f>
        <v>判定外</v>
      </c>
      <c r="Z279" s="69" t="str">
        <f>IF(V279="↑↓↑↑",IF(X279="↑","増加傾向","×"),"判定外")</f>
        <v>判定外</v>
      </c>
      <c r="AA279" s="70" t="str">
        <f>IF(G279-E279&gt;0,"↑",IF(G279-E279&lt;0,"↓","－"))</f>
        <v>↓</v>
      </c>
      <c r="AB279" s="68" t="str">
        <f>IF(V279="↓↓↑↓",IF(AA279="↓","減少傾向","×"),"判定外")</f>
        <v>判定外</v>
      </c>
      <c r="AC279" s="69" t="str">
        <f>IF(V279="↑↑↓↑",IF(AA279="↑","増加傾向","×"),"判定外")</f>
        <v>判定外</v>
      </c>
      <c r="AD279" s="72" t="s">
        <v>241</v>
      </c>
      <c r="AE279" s="162"/>
    </row>
    <row r="280" spans="2:31" x14ac:dyDescent="0.15">
      <c r="B280" s="159"/>
      <c r="C280" s="61" t="s">
        <v>57</v>
      </c>
      <c r="D280" s="52">
        <f t="shared" si="115"/>
        <v>21</v>
      </c>
      <c r="E280" s="52">
        <f t="shared" si="115"/>
        <v>28</v>
      </c>
      <c r="F280" s="52">
        <f t="shared" si="115"/>
        <v>29</v>
      </c>
      <c r="G280" s="52">
        <f t="shared" si="115"/>
        <v>18</v>
      </c>
      <c r="H280" s="52">
        <f t="shared" si="115"/>
        <v>34</v>
      </c>
      <c r="I280" s="63">
        <f>AVERAGE(D280:H280)</f>
        <v>26</v>
      </c>
      <c r="J280" s="64">
        <f>I280*0.97</f>
        <v>25.22</v>
      </c>
      <c r="K280" s="64">
        <f>I280*1.03</f>
        <v>26.78</v>
      </c>
      <c r="L280" s="56" t="str">
        <f>IF(AND(D280&gt;I280*0.97,D280&lt;I280*1.03),"○","×")</f>
        <v>×</v>
      </c>
      <c r="M280" s="56" t="str">
        <f>IF(AND(E280&gt;I280*0.97,E280&lt;I280*1.03),"○","×")</f>
        <v>×</v>
      </c>
      <c r="N280" s="56" t="str">
        <f>IF(AND(F280&gt;I280*0.97,F280&lt;I280*1.03),"○","×")</f>
        <v>×</v>
      </c>
      <c r="O280" s="56" t="str">
        <f>IF(AND(G280&gt;I280*0.97,G280&lt;I280*1.03),"○","×")</f>
        <v>×</v>
      </c>
      <c r="P280" s="56" t="str">
        <f>IF(AND(H280&gt;I280*0.97,H280&lt;I280*1.03),"○","×")</f>
        <v>×</v>
      </c>
      <c r="Q280" s="65" t="str">
        <f>IF(COUNTIF(L280:P280,"○")=5,"同程度","―")</f>
        <v>―</v>
      </c>
      <c r="R280" s="55" t="str">
        <f t="shared" si="114"/>
        <v>↑</v>
      </c>
      <c r="S280" s="56" t="str">
        <f t="shared" si="114"/>
        <v>↑</v>
      </c>
      <c r="T280" s="56" t="str">
        <f t="shared" si="114"/>
        <v>↓</v>
      </c>
      <c r="U280" s="56" t="str">
        <f t="shared" si="114"/>
        <v>↑</v>
      </c>
      <c r="V280" s="56" t="str">
        <f>R280&amp;S280&amp;T280&amp;U280</f>
        <v>↑↑↓↑</v>
      </c>
      <c r="W280" s="66" t="str" cm="1">
        <f t="array" ref="W280">INDEX($AL$2:$AL$82,MATCH(V280,$AK$2:$AK$82,0),0)</f>
        <v>年度により増減</v>
      </c>
      <c r="X280" s="67" t="str">
        <f>IF(F280-D280&gt;0,"↑",IF(F280-D280&lt;0,"↓","－"))</f>
        <v>↑</v>
      </c>
      <c r="Y280" s="68" t="str">
        <f>IF(V280="↓↑↓↓",IF(X280="↓","減少傾向","×"),"判定外")</f>
        <v>判定外</v>
      </c>
      <c r="Z280" s="69" t="str">
        <f>IF(V280="↑↓↑↑",IF(X280="↑","増加傾向","×"),"判定外")</f>
        <v>判定外</v>
      </c>
      <c r="AA280" s="70" t="str">
        <f>IF(G280-E280&gt;0,"↑",IF(G280-E280&lt;0,"↓","－"))</f>
        <v>↓</v>
      </c>
      <c r="AB280" s="68" t="str">
        <f>IF(V280="↓↓↑↓",IF(AA280="↓","減少傾向","×"),"判定外")</f>
        <v>判定外</v>
      </c>
      <c r="AC280" s="69" t="str">
        <f>IF(V280="↑↑↓↑",IF(AA280="↑","増加傾向","×"),"判定外")</f>
        <v>×</v>
      </c>
      <c r="AD280" s="71"/>
      <c r="AE280" s="162"/>
    </row>
    <row r="281" spans="2:31" ht="14.25" thickBot="1" x14ac:dyDescent="0.2">
      <c r="B281" s="159"/>
      <c r="C281" s="73" t="s">
        <v>74</v>
      </c>
      <c r="D281" s="74">
        <f>SUM(D277:D278)</f>
        <v>174</v>
      </c>
      <c r="E281" s="74">
        <f>SUM(E277:E278)</f>
        <v>148</v>
      </c>
      <c r="F281" s="74">
        <f>SUM(F277:F278)</f>
        <v>147</v>
      </c>
      <c r="G281" s="74">
        <f>SUM(G277:G278)</f>
        <v>130</v>
      </c>
      <c r="H281" s="74">
        <f>SUM(H277:H278)</f>
        <v>151</v>
      </c>
      <c r="I281" s="75">
        <f>AVERAGE(D281:H281)</f>
        <v>150</v>
      </c>
      <c r="J281" s="76">
        <f>I281*0.97</f>
        <v>145.5</v>
      </c>
      <c r="K281" s="76">
        <f>I281*1.03</f>
        <v>154.5</v>
      </c>
      <c r="L281" s="41" t="str">
        <f>IF(AND(D281&gt;I281*0.97,D281&lt;I281*1.03),"○","×")</f>
        <v>×</v>
      </c>
      <c r="M281" s="41" t="str">
        <f>IF(AND(E281&gt;I281*0.97,E281&lt;I281*1.03),"○","×")</f>
        <v>○</v>
      </c>
      <c r="N281" s="41" t="str">
        <f>IF(AND(F281&gt;I281*0.97,F281&lt;I281*1.03),"○","×")</f>
        <v>○</v>
      </c>
      <c r="O281" s="41" t="str">
        <f>IF(AND(G281&gt;I281*0.97,G281&lt;I281*1.03),"○","×")</f>
        <v>×</v>
      </c>
      <c r="P281" s="41" t="str">
        <f>IF(AND(H281&gt;I281*0.97,H281&lt;I281*1.03),"○","×")</f>
        <v>○</v>
      </c>
      <c r="Q281" s="77" t="str">
        <f>IF(COUNTIF(L281:P281,"○")=5,"同程度","―")</f>
        <v>―</v>
      </c>
      <c r="R281" s="78" t="str">
        <f t="shared" si="114"/>
        <v>↓</v>
      </c>
      <c r="S281" s="41" t="str">
        <f t="shared" si="114"/>
        <v>↓</v>
      </c>
      <c r="T281" s="41" t="str">
        <f t="shared" si="114"/>
        <v>↓</v>
      </c>
      <c r="U281" s="41" t="str">
        <f t="shared" si="114"/>
        <v>↑</v>
      </c>
      <c r="V281" s="41" t="str">
        <f>R281&amp;S281&amp;T281&amp;U281</f>
        <v>↓↓↓↑</v>
      </c>
      <c r="W281" s="79" t="str" cm="1">
        <f t="array" ref="W281">INDEX($AL$2:$AL$82,MATCH(V281,$AK$2:$AK$82,0),0)</f>
        <v>最新年度のみ増加</v>
      </c>
      <c r="X281" s="80" t="str">
        <f>IF(F281-D281&gt;0,"↑",IF(F281-D281&lt;0,"↓","－"))</f>
        <v>↓</v>
      </c>
      <c r="Y281" s="81" t="str">
        <f>IF(V281="↓↑↓↓",IF(X281="↓","減少傾向","×"),"判定外")</f>
        <v>判定外</v>
      </c>
      <c r="Z281" s="82" t="str">
        <f>IF(V281="↑↓↑↑",IF(X281="↑","増加傾向","×"),"判定外")</f>
        <v>判定外</v>
      </c>
      <c r="AA281" s="83" t="str">
        <f>IF(G281-E281&gt;0,"↑",IF(G281-E281&lt;0,"↓","－"))</f>
        <v>↓</v>
      </c>
      <c r="AB281" s="81" t="str">
        <f>IF(V281="↓↓↑↓",IF(AA281="↓","減少傾向","×"),"判定外")</f>
        <v>判定外</v>
      </c>
      <c r="AC281" s="82" t="str">
        <f>IF(V281="↑↑↓↑",IF(AA281="↑","増加傾向","×"),"判定外")</f>
        <v>判定外</v>
      </c>
      <c r="AD281" s="84" t="s">
        <v>241</v>
      </c>
      <c r="AE281" s="162"/>
    </row>
    <row r="282" spans="2:31" ht="14.25" thickBot="1" x14ac:dyDescent="0.2">
      <c r="B282" s="159"/>
      <c r="C282" s="160"/>
      <c r="D282" s="165"/>
      <c r="E282" s="165"/>
      <c r="F282" s="165"/>
      <c r="G282" s="165"/>
      <c r="H282" s="165"/>
      <c r="I282" s="165"/>
      <c r="J282" s="165"/>
      <c r="K282" s="165"/>
      <c r="L282" s="165"/>
      <c r="M282" s="165"/>
      <c r="N282" s="165"/>
      <c r="O282" s="165"/>
      <c r="P282" s="165"/>
      <c r="Q282" s="165"/>
      <c r="R282" s="165"/>
      <c r="S282" s="165"/>
      <c r="T282" s="165"/>
      <c r="U282" s="165"/>
      <c r="V282" s="165"/>
      <c r="W282" s="165"/>
      <c r="X282" s="165"/>
      <c r="Y282" s="165"/>
      <c r="Z282" s="165"/>
      <c r="AA282" s="165"/>
      <c r="AB282" s="165"/>
      <c r="AC282" s="165"/>
      <c r="AD282" s="165"/>
      <c r="AE282" s="162"/>
    </row>
    <row r="283" spans="2:31" x14ac:dyDescent="0.15">
      <c r="B283" s="159"/>
      <c r="C283" s="160"/>
      <c r="D283" s="165"/>
      <c r="E283" s="165"/>
      <c r="F283" s="165"/>
      <c r="G283" s="165"/>
      <c r="H283" s="165"/>
      <c r="I283" s="289" t="s">
        <v>131</v>
      </c>
      <c r="J283" s="301"/>
      <c r="K283" s="301"/>
      <c r="L283" s="290"/>
      <c r="M283" s="290"/>
      <c r="N283" s="290"/>
      <c r="O283" s="290"/>
      <c r="P283" s="290"/>
      <c r="Q283" s="287" t="s">
        <v>132</v>
      </c>
      <c r="R283" s="289" t="s">
        <v>133</v>
      </c>
      <c r="S283" s="290"/>
      <c r="T283" s="290"/>
      <c r="U283" s="290"/>
      <c r="V283" s="291" t="s">
        <v>134</v>
      </c>
      <c r="W283" s="292"/>
      <c r="X283" s="295" t="s">
        <v>135</v>
      </c>
      <c r="Y283" s="299" t="s">
        <v>136</v>
      </c>
      <c r="Z283" s="300"/>
      <c r="AA283" s="302" t="s">
        <v>137</v>
      </c>
      <c r="AB283" s="299" t="s">
        <v>138</v>
      </c>
      <c r="AC283" s="300"/>
      <c r="AD283" s="297" t="s">
        <v>139</v>
      </c>
      <c r="AE283" s="162"/>
    </row>
    <row r="284" spans="2:31" x14ac:dyDescent="0.15">
      <c r="B284" s="159"/>
      <c r="C284" s="36" t="s">
        <v>27</v>
      </c>
      <c r="D284" s="52" t="str">
        <f>Q1</f>
        <v>R2</v>
      </c>
      <c r="E284" s="52" t="str">
        <f>R1</f>
        <v>R3</v>
      </c>
      <c r="F284" s="52" t="str">
        <f>S1</f>
        <v>R4</v>
      </c>
      <c r="G284" s="52" t="str">
        <f>T1</f>
        <v>R5</v>
      </c>
      <c r="H284" s="52" t="str">
        <f>U1</f>
        <v>R6</v>
      </c>
      <c r="I284" s="53" t="s">
        <v>142</v>
      </c>
      <c r="J284" s="54">
        <v>-0.03</v>
      </c>
      <c r="K284" s="54">
        <v>0.03</v>
      </c>
      <c r="L284" s="52" t="str">
        <f>Q1</f>
        <v>R2</v>
      </c>
      <c r="M284" s="52" t="str">
        <f>R1</f>
        <v>R3</v>
      </c>
      <c r="N284" s="52" t="str">
        <f>S1</f>
        <v>R4</v>
      </c>
      <c r="O284" s="52" t="str">
        <f>T1</f>
        <v>R5</v>
      </c>
      <c r="P284" s="52" t="str">
        <f>U1</f>
        <v>R6</v>
      </c>
      <c r="Q284" s="288"/>
      <c r="R284" s="55" t="s">
        <v>143</v>
      </c>
      <c r="S284" s="56" t="s">
        <v>144</v>
      </c>
      <c r="T284" s="56" t="s">
        <v>145</v>
      </c>
      <c r="U284" s="56" t="s">
        <v>146</v>
      </c>
      <c r="V284" s="293"/>
      <c r="W284" s="294"/>
      <c r="X284" s="296"/>
      <c r="Y284" s="57" t="s">
        <v>147</v>
      </c>
      <c r="Z284" s="58" t="s">
        <v>148</v>
      </c>
      <c r="AA284" s="303"/>
      <c r="AB284" s="59" t="s">
        <v>149</v>
      </c>
      <c r="AC284" s="60" t="s">
        <v>150</v>
      </c>
      <c r="AD284" s="298"/>
      <c r="AE284" s="162"/>
    </row>
    <row r="285" spans="2:31" x14ac:dyDescent="0.15">
      <c r="B285" s="159"/>
      <c r="C285" s="36" t="s">
        <v>100</v>
      </c>
      <c r="D285" s="86">
        <f>ROUND(D288/D289,2)</f>
        <v>1.85</v>
      </c>
      <c r="E285" s="86">
        <f>ROUND(E288/E289,2)</f>
        <v>1.64</v>
      </c>
      <c r="F285" s="86">
        <f>ROUND(F288/F289,2)</f>
        <v>1.67</v>
      </c>
      <c r="G285" s="86">
        <f>ROUND(G288/G289,2)</f>
        <v>1.43</v>
      </c>
      <c r="H285" s="86">
        <f>ROUND(H288/H289,2)</f>
        <v>1.7</v>
      </c>
      <c r="I285" s="87">
        <f>AVERAGE(D285:H285)</f>
        <v>1.6579999999999999</v>
      </c>
      <c r="J285" s="88">
        <f>I285*0.97</f>
        <v>1.6082599999999998</v>
      </c>
      <c r="K285" s="88">
        <f>I285*1.03</f>
        <v>1.70774</v>
      </c>
      <c r="L285" s="56" t="str">
        <f>IF(AND(D285&gt;I285*0.97,D285&lt;I285*1.03),"○","×")</f>
        <v>×</v>
      </c>
      <c r="M285" s="56" t="str">
        <f>IF(AND(E285&gt;I285*0.97,E285&lt;I285*1.03),"○","×")</f>
        <v>○</v>
      </c>
      <c r="N285" s="56" t="str">
        <f>IF(AND(F285&gt;I285*0.97,F285&lt;I285*1.03),"○","×")</f>
        <v>○</v>
      </c>
      <c r="O285" s="56" t="str">
        <f>IF(AND(G285&gt;I285*0.97,G285&lt;I285*1.03),"○","×")</f>
        <v>×</v>
      </c>
      <c r="P285" s="56" t="str">
        <f>IF(AND(H285&gt;I285*0.97,H285&lt;I285*1.03),"○","×")</f>
        <v>○</v>
      </c>
      <c r="Q285" s="65" t="str">
        <f>IF(COUNTIF(L285:P285,"○")=5,"同程度","―")</f>
        <v>―</v>
      </c>
      <c r="R285" s="55" t="str">
        <f t="shared" ref="R285:U287" si="116">IF(E285-D285&gt;0,"↑",IF(E285-D285&lt;0,"↓","－"))</f>
        <v>↓</v>
      </c>
      <c r="S285" s="56" t="str">
        <f t="shared" si="116"/>
        <v>↑</v>
      </c>
      <c r="T285" s="56" t="str">
        <f t="shared" si="116"/>
        <v>↓</v>
      </c>
      <c r="U285" s="56" t="str">
        <f t="shared" si="116"/>
        <v>↑</v>
      </c>
      <c r="V285" s="56" t="str">
        <f>R285&amp;S285&amp;T285&amp;U285</f>
        <v>↓↑↓↑</v>
      </c>
      <c r="W285" s="66" t="str" cm="1">
        <f t="array" ref="W285">INDEX($AL$2:$AL$82,MATCH(V285,$AK$2:$AK$82,0),0)</f>
        <v>隔年で増減</v>
      </c>
      <c r="X285" s="67" t="str">
        <f>IF(F285-D285&gt;0,"↑",IF(F285-D285&lt;0,"↓","－"))</f>
        <v>↓</v>
      </c>
      <c r="Y285" s="68" t="str">
        <f>IF(V285="↓↑↓↓",IF(X285="↓","減少傾向","×"),"判定外")</f>
        <v>判定外</v>
      </c>
      <c r="Z285" s="69" t="str">
        <f>IF(V285="↑↓↑↑",IF(X285="↑","増加傾向","×"),"判定外")</f>
        <v>判定外</v>
      </c>
      <c r="AA285" s="70" t="str">
        <f>IF(G285-E285&gt;0,"↑",IF(G285-E285&lt;0,"↓","－"))</f>
        <v>↓</v>
      </c>
      <c r="AB285" s="68" t="str">
        <f>IF(V285="↓↓↑↓",IF(AA285="↓","減少傾向","×"),"判定外")</f>
        <v>判定外</v>
      </c>
      <c r="AC285" s="69" t="str">
        <f>IF(V285="↑↑↓↑",IF(AA285="↑","増加傾向","×"),"判定外")</f>
        <v>判定外</v>
      </c>
      <c r="AD285" s="72" t="s">
        <v>83</v>
      </c>
      <c r="AE285" s="162"/>
    </row>
    <row r="286" spans="2:31" x14ac:dyDescent="0.15">
      <c r="B286" s="159"/>
      <c r="C286" s="36" t="s">
        <v>58</v>
      </c>
      <c r="D286" s="86">
        <f>ROUND(D290/D292,2)</f>
        <v>1.9</v>
      </c>
      <c r="E286" s="86">
        <f t="shared" ref="E286:H286" si="117">ROUND(E290/E292,2)</f>
        <v>1.64</v>
      </c>
      <c r="F286" s="86">
        <f t="shared" si="117"/>
        <v>1.69</v>
      </c>
      <c r="G286" s="86">
        <f t="shared" si="117"/>
        <v>1.5</v>
      </c>
      <c r="H286" s="86">
        <f t="shared" si="117"/>
        <v>1.67</v>
      </c>
      <c r="I286" s="87">
        <f>AVERAGE(D286:H286)</f>
        <v>1.6800000000000002</v>
      </c>
      <c r="J286" s="88">
        <f>I286*0.97</f>
        <v>1.6296000000000002</v>
      </c>
      <c r="K286" s="88">
        <f>I286*1.03</f>
        <v>1.7304000000000002</v>
      </c>
      <c r="L286" s="56" t="str">
        <f>IF(AND(D286&gt;I286*0.97,D286&lt;I286*1.03),"○","×")</f>
        <v>×</v>
      </c>
      <c r="M286" s="56" t="str">
        <f>IF(AND(E286&gt;I286*0.97,E286&lt;I286*1.03),"○","×")</f>
        <v>○</v>
      </c>
      <c r="N286" s="56" t="str">
        <f>IF(AND(F286&gt;I286*0.97,F286&lt;I286*1.03),"○","×")</f>
        <v>○</v>
      </c>
      <c r="O286" s="56" t="str">
        <f>IF(AND(G286&gt;I286*0.97,G286&lt;I286*1.03),"○","×")</f>
        <v>×</v>
      </c>
      <c r="P286" s="56" t="str">
        <f>IF(AND(H286&gt;I286*0.97,H286&lt;I286*1.03),"○","×")</f>
        <v>○</v>
      </c>
      <c r="Q286" s="65" t="str">
        <f>IF(COUNTIF(L286:P286,"○")=5,"同程度","―")</f>
        <v>―</v>
      </c>
      <c r="R286" s="55" t="str">
        <f t="shared" si="116"/>
        <v>↓</v>
      </c>
      <c r="S286" s="56" t="str">
        <f t="shared" si="116"/>
        <v>↑</v>
      </c>
      <c r="T286" s="56" t="str">
        <f t="shared" si="116"/>
        <v>↓</v>
      </c>
      <c r="U286" s="56" t="str">
        <f t="shared" si="116"/>
        <v>↑</v>
      </c>
      <c r="V286" s="56" t="str">
        <f>R286&amp;S286&amp;T286&amp;U286</f>
        <v>↓↑↓↑</v>
      </c>
      <c r="W286" s="66" t="str" cm="1">
        <f t="array" ref="W286">INDEX($AL$2:$AL$82,MATCH(V286,$AK$2:$AK$82,0),0)</f>
        <v>隔年で増減</v>
      </c>
      <c r="X286" s="67" t="str">
        <f>IF(F286-D286&gt;0,"↑",IF(F286-D286&lt;0,"↓","－"))</f>
        <v>↓</v>
      </c>
      <c r="Y286" s="68" t="str">
        <f>IF(V286="↓↑↓↓",IF(X286="↓","減少傾向","×"),"判定外")</f>
        <v>判定外</v>
      </c>
      <c r="Z286" s="69" t="str">
        <f>IF(V286="↑↓↑↑",IF(X286="↑","増加傾向","×"),"判定外")</f>
        <v>判定外</v>
      </c>
      <c r="AA286" s="70" t="str">
        <f>IF(G286-E286&gt;0,"↑",IF(G286-E286&lt;0,"↓","－"))</f>
        <v>↓</v>
      </c>
      <c r="AB286" s="68" t="str">
        <f>IF(V286="↓↓↑↓",IF(AA286="↓","減少傾向","×"),"判定外")</f>
        <v>判定外</v>
      </c>
      <c r="AC286" s="69" t="str">
        <f>IF(V286="↑↑↓↑",IF(AA286="↑","増加傾向","×"),"判定外")</f>
        <v>判定外</v>
      </c>
      <c r="AD286" s="72" t="s">
        <v>83</v>
      </c>
      <c r="AE286" s="162"/>
    </row>
    <row r="287" spans="2:31" x14ac:dyDescent="0.15">
      <c r="B287" s="159"/>
      <c r="C287" s="36" t="s">
        <v>59</v>
      </c>
      <c r="D287" s="86">
        <f t="shared" ref="D287:H287" si="118">ROUND(D291/D293,2)</f>
        <v>1.5</v>
      </c>
      <c r="E287" s="86">
        <f t="shared" si="118"/>
        <v>1.67</v>
      </c>
      <c r="F287" s="86">
        <f t="shared" si="118"/>
        <v>1.55</v>
      </c>
      <c r="G287" s="86">
        <f t="shared" si="118"/>
        <v>1</v>
      </c>
      <c r="H287" s="86">
        <f t="shared" si="118"/>
        <v>1.85</v>
      </c>
      <c r="I287" s="87">
        <f>AVERAGE(D287:H287)</f>
        <v>1.514</v>
      </c>
      <c r="J287" s="88">
        <f>I287*0.97</f>
        <v>1.46858</v>
      </c>
      <c r="K287" s="88">
        <f>I287*1.03</f>
        <v>1.55942</v>
      </c>
      <c r="L287" s="56" t="str">
        <f>IF(AND(D287&gt;I287*0.97,D287&lt;I287*1.03),"○","×")</f>
        <v>○</v>
      </c>
      <c r="M287" s="56" t="str">
        <f>IF(AND(E287&gt;I287*0.97,E287&lt;I287*1.03),"○","×")</f>
        <v>×</v>
      </c>
      <c r="N287" s="56" t="str">
        <f>IF(AND(F287&gt;I287*0.97,F287&lt;I287*1.03),"○","×")</f>
        <v>○</v>
      </c>
      <c r="O287" s="56" t="str">
        <f>IF(AND(G287&gt;I287*0.97,G287&lt;I287*1.03),"○","×")</f>
        <v>×</v>
      </c>
      <c r="P287" s="56" t="str">
        <f>IF(AND(H287&gt;I287*0.97,H287&lt;I287*1.03),"○","×")</f>
        <v>×</v>
      </c>
      <c r="Q287" s="65" t="str">
        <f>IF(COUNTIF(L287:P287,"○")=5,"同程度","―")</f>
        <v>―</v>
      </c>
      <c r="R287" s="55" t="str">
        <f t="shared" si="116"/>
        <v>↑</v>
      </c>
      <c r="S287" s="56" t="str">
        <f t="shared" si="116"/>
        <v>↓</v>
      </c>
      <c r="T287" s="56" t="str">
        <f t="shared" si="116"/>
        <v>↓</v>
      </c>
      <c r="U287" s="56" t="str">
        <f t="shared" si="116"/>
        <v>↑</v>
      </c>
      <c r="V287" s="56" t="str">
        <f>R287&amp;S287&amp;T287&amp;U287</f>
        <v>↑↓↓↑</v>
      </c>
      <c r="W287" s="66" t="str" cm="1">
        <f t="array" ref="W287">INDEX($AL$2:$AL$82,MATCH(V287,$AK$2:$AK$82,0),0)</f>
        <v>年度により増減</v>
      </c>
      <c r="X287" s="67" t="str">
        <f>IF(F287-D287&gt;0,"↑",IF(F287-D287&lt;0,"↓","－"))</f>
        <v>↑</v>
      </c>
      <c r="Y287" s="68" t="str">
        <f>IF(V287="↓↑↓↓",IF(X287="↓","減少傾向","×"),"判定外")</f>
        <v>判定外</v>
      </c>
      <c r="Z287" s="69" t="str">
        <f>IF(V287="↑↓↑↑",IF(X287="↑","増加傾向","×"),"判定外")</f>
        <v>判定外</v>
      </c>
      <c r="AA287" s="70" t="str">
        <f>IF(G287-E287&gt;0,"↑",IF(G287-E287&lt;0,"↓","－"))</f>
        <v>↓</v>
      </c>
      <c r="AB287" s="68" t="str">
        <f>IF(V287="↓↓↑↓",IF(AA287="↓","減少傾向","×"),"判定外")</f>
        <v>判定外</v>
      </c>
      <c r="AC287" s="69" t="str">
        <f>IF(V287="↑↑↓↑",IF(AA287="↑","増加傾向","×"),"判定外")</f>
        <v>判定外</v>
      </c>
      <c r="AD287" s="72" t="s">
        <v>141</v>
      </c>
      <c r="AE287" s="162"/>
    </row>
    <row r="288" spans="2:31" x14ac:dyDescent="0.15">
      <c r="B288" s="159"/>
      <c r="C288" s="73" t="s">
        <v>60</v>
      </c>
      <c r="D288" s="74">
        <f>SUM(D290:D291)</f>
        <v>174</v>
      </c>
      <c r="E288" s="74">
        <f>SUM(E290:E291)</f>
        <v>148</v>
      </c>
      <c r="F288" s="74">
        <f>SUM(F290:F291)</f>
        <v>147</v>
      </c>
      <c r="G288" s="74">
        <f>SUM(G290:G291)</f>
        <v>130</v>
      </c>
      <c r="H288" s="74">
        <f>SUM(H290:H291)</f>
        <v>151</v>
      </c>
      <c r="I288" s="89"/>
      <c r="J288" s="90"/>
      <c r="K288" s="90"/>
      <c r="L288" s="91"/>
      <c r="M288" s="91"/>
      <c r="N288" s="91"/>
      <c r="O288" s="91"/>
      <c r="P288" s="91"/>
      <c r="Q288" s="92"/>
      <c r="R288" s="93"/>
      <c r="S288" s="91"/>
      <c r="T288" s="91"/>
      <c r="U288" s="91"/>
      <c r="V288" s="91"/>
      <c r="W288" s="94"/>
      <c r="X288" s="95"/>
      <c r="Y288" s="96"/>
      <c r="Z288" s="97"/>
      <c r="AA288" s="98"/>
      <c r="AB288" s="96"/>
      <c r="AC288" s="97"/>
      <c r="AD288" s="71"/>
      <c r="AE288" s="162"/>
    </row>
    <row r="289" spans="2:31" x14ac:dyDescent="0.15">
      <c r="B289" s="159"/>
      <c r="C289" s="73" t="s">
        <v>99</v>
      </c>
      <c r="D289" s="74">
        <f>SUM(D292:D293)</f>
        <v>94</v>
      </c>
      <c r="E289" s="74">
        <f>SUM(E292:E293)</f>
        <v>90</v>
      </c>
      <c r="F289" s="74">
        <f>SUM(F292:F293)</f>
        <v>88</v>
      </c>
      <c r="G289" s="74">
        <f>SUM(G292:G293)</f>
        <v>91</v>
      </c>
      <c r="H289" s="74">
        <f>SUM(H292:H293)</f>
        <v>89</v>
      </c>
      <c r="I289" s="63">
        <f>AVERAGE(D289:H289)</f>
        <v>90.4</v>
      </c>
      <c r="J289" s="64">
        <f>I289*0.97</f>
        <v>87.688000000000002</v>
      </c>
      <c r="K289" s="64">
        <f>I289*1.03</f>
        <v>93.112000000000009</v>
      </c>
      <c r="L289" s="56" t="str">
        <f>IF(AND(D289&gt;I289*0.97,D289&lt;I289*1.03),"○","×")</f>
        <v>×</v>
      </c>
      <c r="M289" s="56" t="str">
        <f>IF(AND(E289&gt;I289*0.97,E289&lt;I289*1.03),"○","×")</f>
        <v>○</v>
      </c>
      <c r="N289" s="56" t="str">
        <f>IF(AND(F289&gt;I289*0.97,F289&lt;I289*1.03),"○","×")</f>
        <v>○</v>
      </c>
      <c r="O289" s="56" t="str">
        <f>IF(AND(G289&gt;I289*0.97,G289&lt;I289*1.03),"○","×")</f>
        <v>○</v>
      </c>
      <c r="P289" s="56" t="str">
        <f>IF(AND(H289&gt;I289*0.97,H289&lt;I289*1.03),"○","×")</f>
        <v>○</v>
      </c>
      <c r="Q289" s="65" t="str">
        <f>IF(COUNTIF(L289:P289,"○")=5,"同程度","―")</f>
        <v>―</v>
      </c>
      <c r="R289" s="55" t="str">
        <f>IF(E289-D289&gt;0,"↑",IF(E289-D289&lt;0,"↓","－"))</f>
        <v>↓</v>
      </c>
      <c r="S289" s="56" t="str">
        <f>IF(F289-E289&gt;0,"↑",IF(F289-E289&lt;0,"↓","－"))</f>
        <v>↓</v>
      </c>
      <c r="T289" s="56" t="str">
        <f>IF(G289-F289&gt;0,"↑",IF(G289-F289&lt;0,"↓","－"))</f>
        <v>↑</v>
      </c>
      <c r="U289" s="56" t="str">
        <f>IF(H289-G289&gt;0,"↑",IF(H289-G289&lt;0,"↓","－"))</f>
        <v>↓</v>
      </c>
      <c r="V289" s="56" t="str">
        <f>R289&amp;S289&amp;T289&amp;U289</f>
        <v>↓↓↑↓</v>
      </c>
      <c r="W289" s="66" t="str" cm="1">
        <f t="array" ref="W289">INDEX($AL$2:$AL$82,MATCH(V289,$AK$2:$AK$82,0),0)</f>
        <v>年度により増減</v>
      </c>
      <c r="X289" s="67" t="str">
        <f>IF(F289-D289&gt;0,"↑",IF(F289-D289&lt;0,"↓","－"))</f>
        <v>↓</v>
      </c>
      <c r="Y289" s="68" t="str">
        <f>IF(V289="↓↑↓↓",IF(X289="↓","減少傾向","×"),"判定外")</f>
        <v>判定外</v>
      </c>
      <c r="Z289" s="69" t="str">
        <f>IF(V289="↑↓↑↑",IF(X289="↑","増加傾向","×"),"判定外")</f>
        <v>判定外</v>
      </c>
      <c r="AA289" s="70" t="str">
        <f>IF(G289-E289&gt;0,"↑",IF(G289-E289&lt;0,"↓","－"))</f>
        <v>↑</v>
      </c>
      <c r="AB289" s="68" t="str">
        <f>IF(V289="↓↓↑↓",IF(AA289="↓","減少傾向","×"),"判定外")</f>
        <v>×</v>
      </c>
      <c r="AC289" s="69" t="str">
        <f>IF(V289="↑↑↓↑",IF(AA289="↑","増加傾向","×"),"判定外")</f>
        <v>判定外</v>
      </c>
      <c r="AD289" s="71"/>
      <c r="AE289" s="162"/>
    </row>
    <row r="290" spans="2:31" x14ac:dyDescent="0.15">
      <c r="B290" s="159"/>
      <c r="C290" s="36" t="s">
        <v>72</v>
      </c>
      <c r="D290" s="116">
        <f>D277</f>
        <v>156</v>
      </c>
      <c r="E290" s="116">
        <f t="shared" ref="E290:H290" si="119">E277</f>
        <v>128</v>
      </c>
      <c r="F290" s="116">
        <f t="shared" si="119"/>
        <v>130</v>
      </c>
      <c r="G290" s="116">
        <f t="shared" si="119"/>
        <v>117</v>
      </c>
      <c r="H290" s="116">
        <f t="shared" si="119"/>
        <v>127</v>
      </c>
      <c r="I290" s="89"/>
      <c r="J290" s="90"/>
      <c r="K290" s="90"/>
      <c r="L290" s="91"/>
      <c r="M290" s="91"/>
      <c r="N290" s="91"/>
      <c r="O290" s="91"/>
      <c r="P290" s="91"/>
      <c r="Q290" s="92"/>
      <c r="R290" s="93"/>
      <c r="S290" s="91"/>
      <c r="T290" s="91"/>
      <c r="U290" s="91"/>
      <c r="V290" s="91"/>
      <c r="W290" s="94"/>
      <c r="X290" s="95"/>
      <c r="Y290" s="96"/>
      <c r="Z290" s="97"/>
      <c r="AA290" s="98"/>
      <c r="AB290" s="96"/>
      <c r="AC290" s="97"/>
      <c r="AD290" s="71"/>
      <c r="AE290" s="162"/>
    </row>
    <row r="291" spans="2:31" x14ac:dyDescent="0.15">
      <c r="B291" s="159"/>
      <c r="C291" s="36" t="s">
        <v>73</v>
      </c>
      <c r="D291" s="116">
        <f>D278</f>
        <v>18</v>
      </c>
      <c r="E291" s="116">
        <f t="shared" ref="E291:H291" si="120">E278</f>
        <v>20</v>
      </c>
      <c r="F291" s="116">
        <f t="shared" si="120"/>
        <v>17</v>
      </c>
      <c r="G291" s="116">
        <f t="shared" si="120"/>
        <v>13</v>
      </c>
      <c r="H291" s="116">
        <f t="shared" si="120"/>
        <v>24</v>
      </c>
      <c r="I291" s="89"/>
      <c r="J291" s="90"/>
      <c r="K291" s="90"/>
      <c r="L291" s="91"/>
      <c r="M291" s="91"/>
      <c r="N291" s="91"/>
      <c r="O291" s="91"/>
      <c r="P291" s="91"/>
      <c r="Q291" s="92"/>
      <c r="R291" s="93"/>
      <c r="S291" s="91"/>
      <c r="T291" s="91"/>
      <c r="U291" s="91"/>
      <c r="V291" s="91"/>
      <c r="W291" s="94"/>
      <c r="X291" s="95"/>
      <c r="Y291" s="96"/>
      <c r="Z291" s="97"/>
      <c r="AA291" s="98"/>
      <c r="AB291" s="96"/>
      <c r="AC291" s="97"/>
      <c r="AD291" s="71"/>
      <c r="AE291" s="162"/>
    </row>
    <row r="292" spans="2:31" x14ac:dyDescent="0.15">
      <c r="B292" s="159"/>
      <c r="C292" s="61" t="s">
        <v>70</v>
      </c>
      <c r="D292" s="52">
        <f>SUM(D312,D332,D352,D372)</f>
        <v>82</v>
      </c>
      <c r="E292" s="52">
        <f t="shared" ref="E292:H292" si="121">SUM(E312,E332,E352,E372)</f>
        <v>78</v>
      </c>
      <c r="F292" s="52">
        <f t="shared" si="121"/>
        <v>77</v>
      </c>
      <c r="G292" s="52">
        <f t="shared" si="121"/>
        <v>78</v>
      </c>
      <c r="H292" s="52">
        <f t="shared" si="121"/>
        <v>76</v>
      </c>
      <c r="I292" s="63">
        <f>AVERAGE(D292:H292)</f>
        <v>78.2</v>
      </c>
      <c r="J292" s="64">
        <f>I292*0.97</f>
        <v>75.853999999999999</v>
      </c>
      <c r="K292" s="64">
        <f>I292*1.03</f>
        <v>80.546000000000006</v>
      </c>
      <c r="L292" s="56" t="str">
        <f>IF(AND(D292&gt;I292*0.97,D292&lt;I292*1.03),"○","×")</f>
        <v>×</v>
      </c>
      <c r="M292" s="56" t="str">
        <f>IF(AND(E292&gt;I292*0.97,E292&lt;I292*1.03),"○","×")</f>
        <v>○</v>
      </c>
      <c r="N292" s="56" t="str">
        <f>IF(AND(F292&gt;I292*0.97,F292&lt;I292*1.03),"○","×")</f>
        <v>○</v>
      </c>
      <c r="O292" s="56" t="str">
        <f>IF(AND(G292&gt;I292*0.97,G292&lt;I292*1.03),"○","×")</f>
        <v>○</v>
      </c>
      <c r="P292" s="56" t="str">
        <f>IF(AND(H292&gt;I292*0.97,H292&lt;I292*1.03),"○","×")</f>
        <v>○</v>
      </c>
      <c r="Q292" s="65" t="str">
        <f>IF(COUNTIF(L292:P292,"○")=5,"同程度","―")</f>
        <v>―</v>
      </c>
      <c r="R292" s="55" t="str">
        <f t="shared" ref="R292:U293" si="122">IF(E292-D292&gt;0,"↑",IF(E292-D292&lt;0,"↓","－"))</f>
        <v>↓</v>
      </c>
      <c r="S292" s="56" t="str">
        <f t="shared" si="122"/>
        <v>↓</v>
      </c>
      <c r="T292" s="56" t="str">
        <f t="shared" si="122"/>
        <v>↑</v>
      </c>
      <c r="U292" s="56" t="str">
        <f t="shared" si="122"/>
        <v>↓</v>
      </c>
      <c r="V292" s="56" t="str">
        <f>R292&amp;S292&amp;T292&amp;U292</f>
        <v>↓↓↑↓</v>
      </c>
      <c r="W292" s="66" t="str" cm="1">
        <f t="array" ref="W292">INDEX($AL$2:$AL$82,MATCH(V292,$AK$2:$AK$82,0),0)</f>
        <v>年度により増減</v>
      </c>
      <c r="X292" s="67" t="str">
        <f>IF(F292-D292&gt;0,"↑",IF(F292-D292&lt;0,"↓","－"))</f>
        <v>↓</v>
      </c>
      <c r="Y292" s="68" t="str">
        <f>IF(V292="↓↑↓↓",IF(X292="↓","減少傾向","×"),"判定外")</f>
        <v>判定外</v>
      </c>
      <c r="Z292" s="69" t="str">
        <f>IF(V292="↑↓↑↑",IF(X292="↑","増加傾向","×"),"判定外")</f>
        <v>判定外</v>
      </c>
      <c r="AA292" s="70" t="str">
        <f>IF(G292-E292&gt;0,"↑",IF(G292-E292&lt;0,"↓","－"))</f>
        <v>－</v>
      </c>
      <c r="AB292" s="68" t="str">
        <f>IF(V292="↓↓↑↓",IF(AA292="↓","減少傾向","×"),"判定外")</f>
        <v>×</v>
      </c>
      <c r="AC292" s="69" t="str">
        <f>IF(V292="↑↑↓↑",IF(AA292="↑","増加傾向","×"),"判定外")</f>
        <v>判定外</v>
      </c>
      <c r="AD292" s="71"/>
      <c r="AE292" s="162"/>
    </row>
    <row r="293" spans="2:31" ht="14.25" thickBot="1" x14ac:dyDescent="0.2">
      <c r="B293" s="159"/>
      <c r="C293" s="61" t="s">
        <v>71</v>
      </c>
      <c r="D293" s="52">
        <f t="shared" ref="D293:H293" si="123">SUM(D313,D333,D353,D373)</f>
        <v>12</v>
      </c>
      <c r="E293" s="52">
        <f t="shared" si="123"/>
        <v>12</v>
      </c>
      <c r="F293" s="52">
        <f t="shared" si="123"/>
        <v>11</v>
      </c>
      <c r="G293" s="52">
        <f t="shared" si="123"/>
        <v>13</v>
      </c>
      <c r="H293" s="52">
        <f t="shared" si="123"/>
        <v>13</v>
      </c>
      <c r="I293" s="75">
        <f>AVERAGE(D293:H293)</f>
        <v>12.2</v>
      </c>
      <c r="J293" s="76">
        <f>I293*0.97</f>
        <v>11.834</v>
      </c>
      <c r="K293" s="76">
        <f>I293*1.03</f>
        <v>12.565999999999999</v>
      </c>
      <c r="L293" s="41" t="str">
        <f>IF(AND(D293&gt;I293*0.97,D293&lt;I293*1.03),"○","×")</f>
        <v>○</v>
      </c>
      <c r="M293" s="41" t="str">
        <f>IF(AND(E293&gt;I293*0.97,E293&lt;I293*1.03),"○","×")</f>
        <v>○</v>
      </c>
      <c r="N293" s="41" t="str">
        <f>IF(AND(F293&gt;I293*0.97,F293&lt;I293*1.03),"○","×")</f>
        <v>×</v>
      </c>
      <c r="O293" s="41" t="str">
        <f>IF(AND(G293&gt;I293*0.97,G293&lt;I293*1.03),"○","×")</f>
        <v>×</v>
      </c>
      <c r="P293" s="41" t="str">
        <f>IF(AND(H293&gt;I293*0.97,H293&lt;I293*1.03),"○","×")</f>
        <v>×</v>
      </c>
      <c r="Q293" s="77" t="str">
        <f>IF(COUNTIF(L293:P293,"○")=5,"同程度","―")</f>
        <v>―</v>
      </c>
      <c r="R293" s="78" t="str">
        <f t="shared" si="122"/>
        <v>－</v>
      </c>
      <c r="S293" s="41" t="str">
        <f t="shared" si="122"/>
        <v>↓</v>
      </c>
      <c r="T293" s="41" t="str">
        <f t="shared" si="122"/>
        <v>↑</v>
      </c>
      <c r="U293" s="41" t="str">
        <f t="shared" si="122"/>
        <v>－</v>
      </c>
      <c r="V293" s="41" t="str">
        <f>R293&amp;S293&amp;T293&amp;U293</f>
        <v>－↓↑－</v>
      </c>
      <c r="W293" s="79" t="str" cm="1">
        <f t="array" ref="W293">INDEX($AL$2:$AL$82,MATCH(V293,$AK$2:$AK$82,0),0)</f>
        <v>年度により増減</v>
      </c>
      <c r="X293" s="80" t="str">
        <f>IF(F293-D293&gt;0,"↑",IF(F293-D293&lt;0,"↓","－"))</f>
        <v>↓</v>
      </c>
      <c r="Y293" s="81" t="str">
        <f>IF(V293="↓↑↓↓",IF(X293="↓","減少傾向","×"),"判定外")</f>
        <v>判定外</v>
      </c>
      <c r="Z293" s="82" t="str">
        <f>IF(V293="↑↓↑↑",IF(X293="↑","増加傾向","×"),"判定外")</f>
        <v>判定外</v>
      </c>
      <c r="AA293" s="83" t="str">
        <f>IF(G293-E293&gt;0,"↑",IF(G293-E293&lt;0,"↓","－"))</f>
        <v>↑</v>
      </c>
      <c r="AB293" s="81" t="str">
        <f>IF(V293="↓↓↑↓",IF(AA293="↓","減少傾向","×"),"判定外")</f>
        <v>判定外</v>
      </c>
      <c r="AC293" s="82" t="str">
        <f>IF(V293="↑↑↓↑",IF(AA293="↑","増加傾向","×"),"判定外")</f>
        <v>判定外</v>
      </c>
      <c r="AD293" s="100"/>
      <c r="AE293" s="162"/>
    </row>
    <row r="294" spans="2:31" ht="14.25" thickBot="1" x14ac:dyDescent="0.2">
      <c r="B294" s="159"/>
      <c r="C294" s="160"/>
      <c r="D294" s="165"/>
      <c r="E294" s="165"/>
      <c r="F294" s="165"/>
      <c r="G294" s="165"/>
      <c r="H294" s="165"/>
      <c r="I294" s="165"/>
      <c r="J294" s="165"/>
      <c r="K294" s="165"/>
      <c r="L294" s="165"/>
      <c r="M294" s="165"/>
      <c r="N294" s="165"/>
      <c r="O294" s="165"/>
      <c r="P294" s="165"/>
      <c r="Q294" s="165"/>
      <c r="R294" s="165"/>
      <c r="S294" s="165"/>
      <c r="T294" s="165"/>
      <c r="U294" s="165"/>
      <c r="V294" s="165"/>
      <c r="W294" s="165"/>
      <c r="X294" s="165"/>
      <c r="Y294" s="165"/>
      <c r="Z294" s="165"/>
      <c r="AA294" s="165"/>
      <c r="AB294" s="165"/>
      <c r="AC294" s="165"/>
      <c r="AD294" s="165"/>
      <c r="AE294" s="162"/>
    </row>
    <row r="295" spans="2:31" x14ac:dyDescent="0.15">
      <c r="B295" s="159" t="s">
        <v>45</v>
      </c>
      <c r="C295" s="160"/>
      <c r="D295" s="166"/>
      <c r="E295" s="166"/>
      <c r="F295" s="166"/>
      <c r="G295" s="166"/>
      <c r="H295" s="166"/>
      <c r="I295" s="289" t="s">
        <v>131</v>
      </c>
      <c r="J295" s="301"/>
      <c r="K295" s="301"/>
      <c r="L295" s="290"/>
      <c r="M295" s="290"/>
      <c r="N295" s="290"/>
      <c r="O295" s="290"/>
      <c r="P295" s="290"/>
      <c r="Q295" s="287" t="s">
        <v>132</v>
      </c>
      <c r="R295" s="289" t="s">
        <v>133</v>
      </c>
      <c r="S295" s="290"/>
      <c r="T295" s="290"/>
      <c r="U295" s="290"/>
      <c r="V295" s="291" t="s">
        <v>134</v>
      </c>
      <c r="W295" s="292"/>
      <c r="X295" s="295" t="s">
        <v>135</v>
      </c>
      <c r="Y295" s="299" t="s">
        <v>136</v>
      </c>
      <c r="Z295" s="300"/>
      <c r="AA295" s="302" t="s">
        <v>137</v>
      </c>
      <c r="AB295" s="299" t="s">
        <v>138</v>
      </c>
      <c r="AC295" s="300"/>
      <c r="AD295" s="297" t="s">
        <v>139</v>
      </c>
      <c r="AE295" s="162"/>
    </row>
    <row r="296" spans="2:31" x14ac:dyDescent="0.15">
      <c r="B296" s="159"/>
      <c r="C296" s="36" t="s">
        <v>24</v>
      </c>
      <c r="D296" s="52" t="str">
        <f>Q1</f>
        <v>R2</v>
      </c>
      <c r="E296" s="52" t="str">
        <f>R1</f>
        <v>R3</v>
      </c>
      <c r="F296" s="52" t="str">
        <f>S1</f>
        <v>R4</v>
      </c>
      <c r="G296" s="52" t="str">
        <f>T1</f>
        <v>R5</v>
      </c>
      <c r="H296" s="52" t="str">
        <f>U1</f>
        <v>R6</v>
      </c>
      <c r="I296" s="53" t="s">
        <v>142</v>
      </c>
      <c r="J296" s="54">
        <v>-0.03</v>
      </c>
      <c r="K296" s="54">
        <v>0.03</v>
      </c>
      <c r="L296" s="52" t="str">
        <f>Q1</f>
        <v>R2</v>
      </c>
      <c r="M296" s="52" t="str">
        <f>R1</f>
        <v>R3</v>
      </c>
      <c r="N296" s="52" t="str">
        <f>S1</f>
        <v>R4</v>
      </c>
      <c r="O296" s="52" t="str">
        <f>T1</f>
        <v>R5</v>
      </c>
      <c r="P296" s="52" t="str">
        <f>U1</f>
        <v>R6</v>
      </c>
      <c r="Q296" s="288"/>
      <c r="R296" s="55" t="s">
        <v>143</v>
      </c>
      <c r="S296" s="56" t="s">
        <v>144</v>
      </c>
      <c r="T296" s="56" t="s">
        <v>145</v>
      </c>
      <c r="U296" s="56" t="s">
        <v>146</v>
      </c>
      <c r="V296" s="293"/>
      <c r="W296" s="294"/>
      <c r="X296" s="296"/>
      <c r="Y296" s="57" t="s">
        <v>147</v>
      </c>
      <c r="Z296" s="58" t="s">
        <v>148</v>
      </c>
      <c r="AA296" s="303"/>
      <c r="AB296" s="59" t="s">
        <v>149</v>
      </c>
      <c r="AC296" s="60" t="s">
        <v>150</v>
      </c>
      <c r="AD296" s="298"/>
      <c r="AE296" s="162"/>
    </row>
    <row r="297" spans="2:31" x14ac:dyDescent="0.15">
      <c r="B297" s="159"/>
      <c r="C297" s="61" t="s">
        <v>55</v>
      </c>
      <c r="D297" s="37">
        <f>SUMIF('20.経年データ【高知大】'!K:K,D296,'20.経年データ【高知大】'!BG:BG)</f>
        <v>16</v>
      </c>
      <c r="E297" s="37">
        <f>SUMIF('20.経年データ【高知大】'!K:K,E296,'20.経年データ【高知大】'!BG:BG)</f>
        <v>21</v>
      </c>
      <c r="F297" s="37">
        <f>SUMIF('20.経年データ【高知大】'!K:K,F296,'20.経年データ【高知大】'!BG:BG)</f>
        <v>12</v>
      </c>
      <c r="G297" s="37">
        <f>SUMIF('20.経年データ【高知大】'!K:K,G296,'20.経年データ【高知大】'!BG:BG)</f>
        <v>11</v>
      </c>
      <c r="H297" s="37">
        <f>SUMIF('20.経年データ【高知大】'!K:K,H296,'20.経年データ【高知大】'!BG:BG)</f>
        <v>14</v>
      </c>
      <c r="I297" s="63">
        <f>AVERAGE(D297:H297)</f>
        <v>14.8</v>
      </c>
      <c r="J297" s="64">
        <f>I297*0.97</f>
        <v>14.356</v>
      </c>
      <c r="K297" s="64">
        <f>I297*1.03</f>
        <v>15.244000000000002</v>
      </c>
      <c r="L297" s="56" t="str">
        <f>IF(AND(D297&gt;I297*0.97,D297&lt;I297*1.03),"○","×")</f>
        <v>×</v>
      </c>
      <c r="M297" s="56" t="str">
        <f>IF(AND(E297&gt;I297*0.97,E297&lt;I297*1.03),"○","×")</f>
        <v>×</v>
      </c>
      <c r="N297" s="56" t="str">
        <f>IF(AND(F297&gt;I297*0.97,F297&lt;I297*1.03),"○","×")</f>
        <v>×</v>
      </c>
      <c r="O297" s="56" t="str">
        <f>IF(AND(G297&gt;I297*0.97,G297&lt;I297*1.03),"○","×")</f>
        <v>×</v>
      </c>
      <c r="P297" s="56" t="str">
        <f>IF(AND(H297&gt;I297*0.97,H297&lt;I297*1.03),"○","×")</f>
        <v>×</v>
      </c>
      <c r="Q297" s="65" t="str">
        <f>IF(COUNTIF(L297:P297,"○")=5,"同程度","―")</f>
        <v>―</v>
      </c>
      <c r="R297" s="55" t="str">
        <f t="shared" ref="R297:U301" si="124">IF(E297-D297&gt;0,"↑",IF(E297-D297&lt;0,"↓","－"))</f>
        <v>↑</v>
      </c>
      <c r="S297" s="56" t="str">
        <f t="shared" si="124"/>
        <v>↓</v>
      </c>
      <c r="T297" s="56" t="str">
        <f t="shared" si="124"/>
        <v>↓</v>
      </c>
      <c r="U297" s="56" t="str">
        <f t="shared" si="124"/>
        <v>↑</v>
      </c>
      <c r="V297" s="56" t="str">
        <f>R297&amp;S297&amp;T297&amp;U297</f>
        <v>↑↓↓↑</v>
      </c>
      <c r="W297" s="66" t="str" cm="1">
        <f t="array" ref="W297">INDEX($AL$2:$AL$82,MATCH(V297,$AK$2:$AK$82,0),0)</f>
        <v>年度により増減</v>
      </c>
      <c r="X297" s="67" t="str">
        <f>IF(F297-D297&gt;0,"↑",IF(F297-D297&lt;0,"↓","－"))</f>
        <v>↓</v>
      </c>
      <c r="Y297" s="68" t="str">
        <f>IF(V297="↓↑↓↓",IF(X297="↓","減少傾向","×"),"判定外")</f>
        <v>判定外</v>
      </c>
      <c r="Z297" s="69" t="str">
        <f>IF(V297="↑↓↑↑",IF(X297="↑","増加傾向","×"),"判定外")</f>
        <v>判定外</v>
      </c>
      <c r="AA297" s="70" t="str">
        <f>IF(G297-E297&gt;0,"↑",IF(G297-E297&lt;0,"↓","－"))</f>
        <v>↓</v>
      </c>
      <c r="AB297" s="68" t="str">
        <f>IF(V297="↓↓↑↓",IF(AA297="↓","減少傾向","×"),"判定外")</f>
        <v>判定外</v>
      </c>
      <c r="AC297" s="69" t="str">
        <f>IF(V297="↑↑↓↑",IF(AA297="↑","増加傾向","×"),"判定外")</f>
        <v>判定外</v>
      </c>
      <c r="AD297" s="71"/>
      <c r="AE297" s="162"/>
    </row>
    <row r="298" spans="2:31" x14ac:dyDescent="0.15">
      <c r="B298" s="159"/>
      <c r="C298" s="61" t="s">
        <v>56</v>
      </c>
      <c r="D298" s="37">
        <f>SUMIF('20.経年データ【高知大】'!K:K,D296,'20.経年データ【高知大】'!BH:BH)</f>
        <v>2</v>
      </c>
      <c r="E298" s="37">
        <f>SUMIF('20.経年データ【高知大】'!K:K,E296,'20.経年データ【高知大】'!BH:BH)</f>
        <v>1</v>
      </c>
      <c r="F298" s="37">
        <f>SUMIF('20.経年データ【高知大】'!K:K,F296,'20.経年データ【高知大】'!BH:BH)</f>
        <v>4</v>
      </c>
      <c r="G298" s="37">
        <f>SUMIF('20.経年データ【高知大】'!K:K,G296,'20.経年データ【高知大】'!BH:BH)</f>
        <v>4</v>
      </c>
      <c r="H298" s="37">
        <f>SUMIF('20.経年データ【高知大】'!K:K,H296,'20.経年データ【高知大】'!BH:BH)</f>
        <v>4</v>
      </c>
      <c r="I298" s="63">
        <f>AVERAGE(D298:H298)</f>
        <v>3</v>
      </c>
      <c r="J298" s="64">
        <f>I298*0.97</f>
        <v>2.91</v>
      </c>
      <c r="K298" s="64">
        <f>I298*1.03</f>
        <v>3.09</v>
      </c>
      <c r="L298" s="56" t="str">
        <f>IF(AND(D298&gt;I298*0.97,D298&lt;I298*1.03),"○","×")</f>
        <v>×</v>
      </c>
      <c r="M298" s="56" t="str">
        <f>IF(AND(E298&gt;I298*0.97,E298&lt;I298*1.03),"○","×")</f>
        <v>×</v>
      </c>
      <c r="N298" s="56" t="str">
        <f>IF(AND(F298&gt;I298*0.97,F298&lt;I298*1.03),"○","×")</f>
        <v>×</v>
      </c>
      <c r="O298" s="56" t="str">
        <f>IF(AND(G298&gt;I298*0.97,G298&lt;I298*1.03),"○","×")</f>
        <v>×</v>
      </c>
      <c r="P298" s="56" t="str">
        <f>IF(AND(H298&gt;I298*0.97,H298&lt;I298*1.03),"○","×")</f>
        <v>×</v>
      </c>
      <c r="Q298" s="65" t="str">
        <f>IF(COUNTIF(L298:P298,"○")=5,"同程度","―")</f>
        <v>―</v>
      </c>
      <c r="R298" s="55" t="str">
        <f t="shared" si="124"/>
        <v>↓</v>
      </c>
      <c r="S298" s="56" t="str">
        <f t="shared" si="124"/>
        <v>↑</v>
      </c>
      <c r="T298" s="56" t="str">
        <f t="shared" si="124"/>
        <v>－</v>
      </c>
      <c r="U298" s="56" t="str">
        <f t="shared" si="124"/>
        <v>－</v>
      </c>
      <c r="V298" s="56" t="str">
        <f>R298&amp;S298&amp;T298&amp;U298</f>
        <v>↓↑－－</v>
      </c>
      <c r="W298" s="66" t="str" cm="1">
        <f t="array" ref="W298">INDEX($AL$2:$AL$82,MATCH(V298,$AK$2:$AK$82,0),0)</f>
        <v>年度により増減</v>
      </c>
      <c r="X298" s="67" t="str">
        <f>IF(F298-D298&gt;0,"↑",IF(F298-D298&lt;0,"↓","－"))</f>
        <v>↑</v>
      </c>
      <c r="Y298" s="68" t="str">
        <f>IF(V298="↓↑↓↓",IF(X298="↓","減少傾向","×"),"判定外")</f>
        <v>判定外</v>
      </c>
      <c r="Z298" s="69" t="str">
        <f>IF(V298="↑↓↑↑",IF(X298="↑","増加傾向","×"),"判定外")</f>
        <v>判定外</v>
      </c>
      <c r="AA298" s="70" t="str">
        <f>IF(G298-E298&gt;0,"↑",IF(G298-E298&lt;0,"↓","－"))</f>
        <v>↑</v>
      </c>
      <c r="AB298" s="68" t="str">
        <f>IF(V298="↓↓↑↓",IF(AA298="↓","減少傾向","×"),"判定外")</f>
        <v>判定外</v>
      </c>
      <c r="AC298" s="69" t="str">
        <f>IF(V298="↑↑↓↑",IF(AA298="↑","増加傾向","×"),"判定外")</f>
        <v>判定外</v>
      </c>
      <c r="AD298" s="71"/>
      <c r="AE298" s="162"/>
    </row>
    <row r="299" spans="2:31" x14ac:dyDescent="0.15">
      <c r="B299" s="159"/>
      <c r="C299" s="61" t="s">
        <v>259</v>
      </c>
      <c r="D299" s="37">
        <f>SUMIF('20.経年データ【高知大】'!K:K,D296,'20.経年データ【高知大】'!BE:BE)</f>
        <v>18</v>
      </c>
      <c r="E299" s="37">
        <f>SUMIF('20.経年データ【高知大】'!K:K,E296,'20.経年データ【高知大】'!BE:BE)</f>
        <v>17</v>
      </c>
      <c r="F299" s="37">
        <f>SUMIF('20.経年データ【高知大】'!K:K,F296,'20.経年データ【高知大】'!BE:BE)</f>
        <v>15</v>
      </c>
      <c r="G299" s="37">
        <f>SUMIF('20.経年データ【高知大】'!K:K,G296,'20.経年データ【高知大】'!BE:BE)</f>
        <v>14</v>
      </c>
      <c r="H299" s="37">
        <f>SUMIF('20.経年データ【高知大】'!K:K,H296,'20.経年データ【高知大】'!BE:BE)</f>
        <v>15</v>
      </c>
      <c r="I299" s="63">
        <f>AVERAGE(D299:H299)</f>
        <v>15.8</v>
      </c>
      <c r="J299" s="64">
        <f>I299*0.97</f>
        <v>15.326000000000001</v>
      </c>
      <c r="K299" s="64">
        <f>I299*1.03</f>
        <v>16.274000000000001</v>
      </c>
      <c r="L299" s="56" t="str">
        <f>IF(AND(D299&gt;I299*0.97,D299&lt;I299*1.03),"○","×")</f>
        <v>×</v>
      </c>
      <c r="M299" s="56" t="str">
        <f>IF(AND(E299&gt;I299*0.97,E299&lt;I299*1.03),"○","×")</f>
        <v>×</v>
      </c>
      <c r="N299" s="56" t="str">
        <f>IF(AND(F299&gt;I299*0.97,F299&lt;I299*1.03),"○","×")</f>
        <v>×</v>
      </c>
      <c r="O299" s="56" t="str">
        <f>IF(AND(G299&gt;I299*0.97,G299&lt;I299*1.03),"○","×")</f>
        <v>×</v>
      </c>
      <c r="P299" s="56" t="str">
        <f>IF(AND(H299&gt;I299*0.97,H299&lt;I299*1.03),"○","×")</f>
        <v>×</v>
      </c>
      <c r="Q299" s="65" t="str">
        <f>IF(COUNTIF(L299:P299,"○")=5,"同程度","―")</f>
        <v>―</v>
      </c>
      <c r="R299" s="55" t="str">
        <f t="shared" si="124"/>
        <v>↓</v>
      </c>
      <c r="S299" s="56" t="str">
        <f t="shared" si="124"/>
        <v>↓</v>
      </c>
      <c r="T299" s="56" t="str">
        <f t="shared" si="124"/>
        <v>↓</v>
      </c>
      <c r="U299" s="56" t="str">
        <f t="shared" si="124"/>
        <v>↑</v>
      </c>
      <c r="V299" s="56" t="str">
        <f>R299&amp;S299&amp;T299&amp;U299</f>
        <v>↓↓↓↑</v>
      </c>
      <c r="W299" s="66" t="str" cm="1">
        <f t="array" ref="W299">INDEX($AL$2:$AL$82,MATCH(V299,$AK$2:$AK$82,0),0)</f>
        <v>最新年度のみ増加</v>
      </c>
      <c r="X299" s="67" t="str">
        <f>IF(F299-D299&gt;0,"↑",IF(F299-D299&lt;0,"↓","－"))</f>
        <v>↓</v>
      </c>
      <c r="Y299" s="68" t="str">
        <f>IF(V299="↓↑↓↓",IF(X299="↓","減少傾向","×"),"判定外")</f>
        <v>判定外</v>
      </c>
      <c r="Z299" s="69" t="str">
        <f>IF(V299="↑↓↑↑",IF(X299="↑","増加傾向","×"),"判定外")</f>
        <v>判定外</v>
      </c>
      <c r="AA299" s="70" t="str">
        <f>IF(G299-E299&gt;0,"↑",IF(G299-E299&lt;0,"↓","－"))</f>
        <v>↓</v>
      </c>
      <c r="AB299" s="68" t="str">
        <f>IF(V299="↓↓↑↓",IF(AA299="↓","減少傾向","×"),"判定外")</f>
        <v>判定外</v>
      </c>
      <c r="AC299" s="69" t="str">
        <f>IF(V299="↑↑↓↑",IF(AA299="↑","増加傾向","×"),"判定外")</f>
        <v>判定外</v>
      </c>
      <c r="AD299" s="72" t="s">
        <v>241</v>
      </c>
      <c r="AE299" s="162"/>
    </row>
    <row r="300" spans="2:31" x14ac:dyDescent="0.15">
      <c r="B300" s="159"/>
      <c r="C300" s="61" t="s">
        <v>57</v>
      </c>
      <c r="D300" s="37">
        <f>SUMIF('20.経年データ【高知大】'!K:K,D296,'20.経年データ【高知大】'!BF:BF)</f>
        <v>0</v>
      </c>
      <c r="E300" s="37">
        <f>SUMIF('20.経年データ【高知大】'!K:K,E296,'20.経年データ【高知大】'!BF:BF)</f>
        <v>5</v>
      </c>
      <c r="F300" s="37">
        <f>SUMIF('20.経年データ【高知大】'!K:K,F296,'20.経年データ【高知大】'!BF:BF)</f>
        <v>1</v>
      </c>
      <c r="G300" s="37">
        <f>SUMIF('20.経年データ【高知大】'!K:K,G296,'20.経年データ【高知大】'!BF:BF)</f>
        <v>1</v>
      </c>
      <c r="H300" s="37">
        <f>SUMIF('20.経年データ【高知大】'!K:K,H296,'20.経年データ【高知大】'!BF:BF)</f>
        <v>3</v>
      </c>
      <c r="I300" s="63">
        <f>AVERAGE(D300:H300)</f>
        <v>2</v>
      </c>
      <c r="J300" s="64">
        <f>I300*0.97</f>
        <v>1.94</v>
      </c>
      <c r="K300" s="64">
        <f>I300*1.03</f>
        <v>2.06</v>
      </c>
      <c r="L300" s="56" t="str">
        <f>IF(AND(D300&gt;I300*0.97,D300&lt;I300*1.03),"○","×")</f>
        <v>×</v>
      </c>
      <c r="M300" s="56" t="str">
        <f>IF(AND(E300&gt;I300*0.97,E300&lt;I300*1.03),"○","×")</f>
        <v>×</v>
      </c>
      <c r="N300" s="56" t="str">
        <f>IF(AND(F300&gt;I300*0.97,F300&lt;I300*1.03),"○","×")</f>
        <v>×</v>
      </c>
      <c r="O300" s="56" t="str">
        <f>IF(AND(G300&gt;I300*0.97,G300&lt;I300*1.03),"○","×")</f>
        <v>×</v>
      </c>
      <c r="P300" s="56" t="str">
        <f>IF(AND(H300&gt;I300*0.97,H300&lt;I300*1.03),"○","×")</f>
        <v>×</v>
      </c>
      <c r="Q300" s="65" t="str">
        <f>IF(COUNTIF(L300:P300,"○")=5,"同程度","―")</f>
        <v>―</v>
      </c>
      <c r="R300" s="55" t="str">
        <f t="shared" si="124"/>
        <v>↑</v>
      </c>
      <c r="S300" s="56" t="str">
        <f t="shared" si="124"/>
        <v>↓</v>
      </c>
      <c r="T300" s="56" t="str">
        <f t="shared" si="124"/>
        <v>－</v>
      </c>
      <c r="U300" s="56" t="str">
        <f t="shared" si="124"/>
        <v>↑</v>
      </c>
      <c r="V300" s="56" t="str">
        <f>R300&amp;S300&amp;T300&amp;U300</f>
        <v>↑↓－↑</v>
      </c>
      <c r="W300" s="66" t="str" cm="1">
        <f t="array" ref="W300">INDEX($AL$2:$AL$82,MATCH(V300,$AK$2:$AK$82,0),0)</f>
        <v>年度により増減</v>
      </c>
      <c r="X300" s="67" t="str">
        <f>IF(F300-D300&gt;0,"↑",IF(F300-D300&lt;0,"↓","－"))</f>
        <v>↑</v>
      </c>
      <c r="Y300" s="68" t="str">
        <f>IF(V300="↓↑↓↓",IF(X300="↓","減少傾向","×"),"判定外")</f>
        <v>判定外</v>
      </c>
      <c r="Z300" s="69" t="str">
        <f>IF(V300="↑↓↑↑",IF(X300="↑","増加傾向","×"),"判定外")</f>
        <v>判定外</v>
      </c>
      <c r="AA300" s="70" t="str">
        <f>IF(G300-E300&gt;0,"↑",IF(G300-E300&lt;0,"↓","－"))</f>
        <v>↓</v>
      </c>
      <c r="AB300" s="68" t="str">
        <f>IF(V300="↓↓↑↓",IF(AA300="↓","減少傾向","×"),"判定外")</f>
        <v>判定外</v>
      </c>
      <c r="AC300" s="69" t="str">
        <f>IF(V300="↑↑↓↑",IF(AA300="↑","増加傾向","×"),"判定外")</f>
        <v>判定外</v>
      </c>
      <c r="AD300" s="71"/>
      <c r="AE300" s="162"/>
    </row>
    <row r="301" spans="2:31" ht="14.25" thickBot="1" x14ac:dyDescent="0.2">
      <c r="B301" s="159"/>
      <c r="C301" s="73" t="s">
        <v>74</v>
      </c>
      <c r="D301" s="74">
        <f>SUM(D297:D298)</f>
        <v>18</v>
      </c>
      <c r="E301" s="74">
        <f>SUM(E297:E298)</f>
        <v>22</v>
      </c>
      <c r="F301" s="74">
        <f>SUM(F297:F298)</f>
        <v>16</v>
      </c>
      <c r="G301" s="74">
        <f>SUM(G297:G298)</f>
        <v>15</v>
      </c>
      <c r="H301" s="74">
        <f>SUM(H297:H298)</f>
        <v>18</v>
      </c>
      <c r="I301" s="75">
        <f>AVERAGE(D301:H301)</f>
        <v>17.8</v>
      </c>
      <c r="J301" s="76">
        <f>I301*0.97</f>
        <v>17.266000000000002</v>
      </c>
      <c r="K301" s="76">
        <f>I301*1.03</f>
        <v>18.334</v>
      </c>
      <c r="L301" s="41" t="str">
        <f>IF(AND(D301&gt;I301*0.97,D301&lt;I301*1.03),"○","×")</f>
        <v>○</v>
      </c>
      <c r="M301" s="41" t="str">
        <f>IF(AND(E301&gt;I301*0.97,E301&lt;I301*1.03),"○","×")</f>
        <v>×</v>
      </c>
      <c r="N301" s="41" t="str">
        <f>IF(AND(F301&gt;I301*0.97,F301&lt;I301*1.03),"○","×")</f>
        <v>×</v>
      </c>
      <c r="O301" s="41" t="str">
        <f>IF(AND(G301&gt;I301*0.97,G301&lt;I301*1.03),"○","×")</f>
        <v>×</v>
      </c>
      <c r="P301" s="41" t="str">
        <f>IF(AND(H301&gt;I301*0.97,H301&lt;I301*1.03),"○","×")</f>
        <v>○</v>
      </c>
      <c r="Q301" s="77" t="str">
        <f>IF(COUNTIF(L301:P301,"○")=5,"同程度","―")</f>
        <v>―</v>
      </c>
      <c r="R301" s="78" t="str">
        <f t="shared" si="124"/>
        <v>↑</v>
      </c>
      <c r="S301" s="41" t="str">
        <f t="shared" si="124"/>
        <v>↓</v>
      </c>
      <c r="T301" s="41" t="str">
        <f t="shared" si="124"/>
        <v>↓</v>
      </c>
      <c r="U301" s="41" t="str">
        <f t="shared" si="124"/>
        <v>↑</v>
      </c>
      <c r="V301" s="41" t="str">
        <f>R301&amp;S301&amp;T301&amp;U301</f>
        <v>↑↓↓↑</v>
      </c>
      <c r="W301" s="79" t="str" cm="1">
        <f t="array" ref="W301">INDEX($AL$2:$AL$82,MATCH(V301,$AK$2:$AK$82,0),0)</f>
        <v>年度により増減</v>
      </c>
      <c r="X301" s="80" t="str">
        <f>IF(F301-D301&gt;0,"↑",IF(F301-D301&lt;0,"↓","－"))</f>
        <v>↓</v>
      </c>
      <c r="Y301" s="81" t="str">
        <f>IF(V301="↓↑↓↓",IF(X301="↓","減少傾向","×"),"判定外")</f>
        <v>判定外</v>
      </c>
      <c r="Z301" s="82" t="str">
        <f>IF(V301="↑↓↑↑",IF(X301="↑","増加傾向","×"),"判定外")</f>
        <v>判定外</v>
      </c>
      <c r="AA301" s="83" t="str">
        <f>IF(G301-E301&gt;0,"↑",IF(G301-E301&lt;0,"↓","－"))</f>
        <v>↓</v>
      </c>
      <c r="AB301" s="81" t="str">
        <f>IF(V301="↓↓↑↓",IF(AA301="↓","減少傾向","×"),"判定外")</f>
        <v>判定外</v>
      </c>
      <c r="AC301" s="82" t="str">
        <f>IF(V301="↑↑↓↑",IF(AA301="↑","増加傾向","×"),"判定外")</f>
        <v>判定外</v>
      </c>
      <c r="AD301" s="84" t="s">
        <v>141</v>
      </c>
      <c r="AE301" s="162"/>
    </row>
    <row r="302" spans="2:31" ht="14.25" thickBot="1" x14ac:dyDescent="0.2">
      <c r="B302" s="159"/>
      <c r="C302" s="160"/>
      <c r="D302" s="165"/>
      <c r="E302" s="165"/>
      <c r="F302" s="165"/>
      <c r="G302" s="165"/>
      <c r="H302" s="165"/>
      <c r="I302" s="165"/>
      <c r="J302" s="165"/>
      <c r="K302" s="165"/>
      <c r="L302" s="165"/>
      <c r="M302" s="165"/>
      <c r="N302" s="165"/>
      <c r="O302" s="165"/>
      <c r="P302" s="165"/>
      <c r="Q302" s="165"/>
      <c r="R302" s="165"/>
      <c r="S302" s="165"/>
      <c r="T302" s="165"/>
      <c r="U302" s="165"/>
      <c r="V302" s="165"/>
      <c r="W302" s="165"/>
      <c r="X302" s="165"/>
      <c r="Y302" s="165"/>
      <c r="Z302" s="165"/>
      <c r="AA302" s="165"/>
      <c r="AB302" s="165"/>
      <c r="AC302" s="165"/>
      <c r="AD302" s="165"/>
      <c r="AE302" s="162"/>
    </row>
    <row r="303" spans="2:31" x14ac:dyDescent="0.15">
      <c r="B303" s="159"/>
      <c r="C303" s="160"/>
      <c r="D303" s="165"/>
      <c r="E303" s="165"/>
      <c r="F303" s="165"/>
      <c r="G303" s="165"/>
      <c r="H303" s="165"/>
      <c r="I303" s="289" t="s">
        <v>131</v>
      </c>
      <c r="J303" s="301"/>
      <c r="K303" s="301"/>
      <c r="L303" s="290"/>
      <c r="M303" s="290"/>
      <c r="N303" s="290"/>
      <c r="O303" s="290"/>
      <c r="P303" s="290"/>
      <c r="Q303" s="287" t="s">
        <v>132</v>
      </c>
      <c r="R303" s="289" t="s">
        <v>133</v>
      </c>
      <c r="S303" s="290"/>
      <c r="T303" s="290"/>
      <c r="U303" s="290"/>
      <c r="V303" s="291" t="s">
        <v>134</v>
      </c>
      <c r="W303" s="292"/>
      <c r="X303" s="295" t="s">
        <v>135</v>
      </c>
      <c r="Y303" s="299" t="s">
        <v>136</v>
      </c>
      <c r="Z303" s="300"/>
      <c r="AA303" s="302" t="s">
        <v>137</v>
      </c>
      <c r="AB303" s="299" t="s">
        <v>138</v>
      </c>
      <c r="AC303" s="300"/>
      <c r="AD303" s="297" t="s">
        <v>139</v>
      </c>
      <c r="AE303" s="162"/>
    </row>
    <row r="304" spans="2:31" x14ac:dyDescent="0.15">
      <c r="B304" s="159"/>
      <c r="C304" s="36" t="s">
        <v>27</v>
      </c>
      <c r="D304" s="52" t="str">
        <f>Q1</f>
        <v>R2</v>
      </c>
      <c r="E304" s="52" t="str">
        <f>R1</f>
        <v>R3</v>
      </c>
      <c r="F304" s="52" t="str">
        <f>S1</f>
        <v>R4</v>
      </c>
      <c r="G304" s="52" t="str">
        <f>T1</f>
        <v>R5</v>
      </c>
      <c r="H304" s="52" t="str">
        <f>U1</f>
        <v>R6</v>
      </c>
      <c r="I304" s="53" t="s">
        <v>142</v>
      </c>
      <c r="J304" s="54">
        <v>-0.03</v>
      </c>
      <c r="K304" s="54">
        <v>0.03</v>
      </c>
      <c r="L304" s="52" t="str">
        <f>Q1</f>
        <v>R2</v>
      </c>
      <c r="M304" s="52" t="str">
        <f>R1</f>
        <v>R3</v>
      </c>
      <c r="N304" s="52" t="str">
        <f>S1</f>
        <v>R4</v>
      </c>
      <c r="O304" s="52" t="str">
        <f>T1</f>
        <v>R5</v>
      </c>
      <c r="P304" s="52" t="str">
        <f>U1</f>
        <v>R6</v>
      </c>
      <c r="Q304" s="288"/>
      <c r="R304" s="55" t="s">
        <v>143</v>
      </c>
      <c r="S304" s="56" t="s">
        <v>144</v>
      </c>
      <c r="T304" s="56" t="s">
        <v>145</v>
      </c>
      <c r="U304" s="56" t="s">
        <v>146</v>
      </c>
      <c r="V304" s="293"/>
      <c r="W304" s="294"/>
      <c r="X304" s="296"/>
      <c r="Y304" s="57" t="s">
        <v>147</v>
      </c>
      <c r="Z304" s="58" t="s">
        <v>148</v>
      </c>
      <c r="AA304" s="303"/>
      <c r="AB304" s="59" t="s">
        <v>149</v>
      </c>
      <c r="AC304" s="60" t="s">
        <v>150</v>
      </c>
      <c r="AD304" s="298"/>
      <c r="AE304" s="162"/>
    </row>
    <row r="305" spans="2:31" x14ac:dyDescent="0.15">
      <c r="B305" s="159"/>
      <c r="C305" s="36" t="s">
        <v>100</v>
      </c>
      <c r="D305" s="86">
        <f>ROUND(D308/D309,2)</f>
        <v>1.2</v>
      </c>
      <c r="E305" s="86">
        <f>ROUND(E308/E309,2)</f>
        <v>1.57</v>
      </c>
      <c r="F305" s="86">
        <f>ROUND(F308/F309,2)</f>
        <v>1.1399999999999999</v>
      </c>
      <c r="G305" s="86">
        <f>ROUND(G308/G309,2)</f>
        <v>1.07</v>
      </c>
      <c r="H305" s="86">
        <f>ROUND(H308/H309,2)</f>
        <v>1.38</v>
      </c>
      <c r="I305" s="87">
        <f>AVERAGE(D305:H305)</f>
        <v>1.272</v>
      </c>
      <c r="J305" s="88">
        <f>I305*0.97</f>
        <v>1.23384</v>
      </c>
      <c r="K305" s="88">
        <f>I305*1.03</f>
        <v>1.31016</v>
      </c>
      <c r="L305" s="56" t="str">
        <f>IF(AND(D305&gt;I305*0.97,D305&lt;I305*1.03),"○","×")</f>
        <v>×</v>
      </c>
      <c r="M305" s="56" t="str">
        <f>IF(AND(E305&gt;I305*0.97,E305&lt;I305*1.03),"○","×")</f>
        <v>×</v>
      </c>
      <c r="N305" s="56" t="str">
        <f>IF(AND(F305&gt;I305*0.97,F305&lt;I305*1.03),"○","×")</f>
        <v>×</v>
      </c>
      <c r="O305" s="56" t="str">
        <f>IF(AND(G305&gt;I305*0.97,G305&lt;I305*1.03),"○","×")</f>
        <v>×</v>
      </c>
      <c r="P305" s="56" t="str">
        <f>IF(AND(H305&gt;I305*0.97,H305&lt;I305*1.03),"○","×")</f>
        <v>×</v>
      </c>
      <c r="Q305" s="65" t="str">
        <f>IF(COUNTIF(L305:P305,"○")=5,"同程度","―")</f>
        <v>―</v>
      </c>
      <c r="R305" s="55" t="str">
        <f t="shared" ref="R305:U307" si="125">IF(E305-D305&gt;0,"↑",IF(E305-D305&lt;0,"↓","－"))</f>
        <v>↑</v>
      </c>
      <c r="S305" s="56" t="str">
        <f t="shared" si="125"/>
        <v>↓</v>
      </c>
      <c r="T305" s="56" t="str">
        <f t="shared" si="125"/>
        <v>↓</v>
      </c>
      <c r="U305" s="56" t="str">
        <f t="shared" si="125"/>
        <v>↑</v>
      </c>
      <c r="V305" s="56" t="str">
        <f>R305&amp;S305&amp;T305&amp;U305</f>
        <v>↑↓↓↑</v>
      </c>
      <c r="W305" s="66" t="str" cm="1">
        <f t="array" ref="W305">INDEX($AL$2:$AL$82,MATCH(V305,$AK$2:$AK$82,0),0)</f>
        <v>年度により増減</v>
      </c>
      <c r="X305" s="67" t="str">
        <f>IF(F305-D305&gt;0,"↑",IF(F305-D305&lt;0,"↓","－"))</f>
        <v>↓</v>
      </c>
      <c r="Y305" s="68" t="str">
        <f>IF(V305="↓↑↓↓",IF(X305="↓","減少傾向","×"),"判定外")</f>
        <v>判定外</v>
      </c>
      <c r="Z305" s="69" t="str">
        <f>IF(V305="↑↓↑↑",IF(X305="↑","増加傾向","×"),"判定外")</f>
        <v>判定外</v>
      </c>
      <c r="AA305" s="70" t="str">
        <f>IF(G305-E305&gt;0,"↑",IF(G305-E305&lt;0,"↓","－"))</f>
        <v>↓</v>
      </c>
      <c r="AB305" s="68" t="str">
        <f>IF(V305="↓↓↑↓",IF(AA305="↓","減少傾向","×"),"判定外")</f>
        <v>判定外</v>
      </c>
      <c r="AC305" s="69" t="str">
        <f>IF(V305="↑↑↓↑",IF(AA305="↑","増加傾向","×"),"判定外")</f>
        <v>判定外</v>
      </c>
      <c r="AD305" s="72" t="s">
        <v>141</v>
      </c>
      <c r="AE305" s="162"/>
    </row>
    <row r="306" spans="2:31" x14ac:dyDescent="0.15">
      <c r="B306" s="159"/>
      <c r="C306" s="36" t="s">
        <v>58</v>
      </c>
      <c r="D306" s="86">
        <f t="shared" ref="D306:H307" si="126">ROUND(D310/D312,2)</f>
        <v>1.23</v>
      </c>
      <c r="E306" s="86">
        <f t="shared" si="126"/>
        <v>1.75</v>
      </c>
      <c r="F306" s="86">
        <f t="shared" si="126"/>
        <v>1</v>
      </c>
      <c r="G306" s="86">
        <f t="shared" si="126"/>
        <v>0.92</v>
      </c>
      <c r="H306" s="86">
        <f t="shared" si="126"/>
        <v>1.27</v>
      </c>
      <c r="I306" s="87">
        <f>AVERAGE(D306:H306)</f>
        <v>1.234</v>
      </c>
      <c r="J306" s="88">
        <f>I306*0.97</f>
        <v>1.1969799999999999</v>
      </c>
      <c r="K306" s="88">
        <f>I306*1.03</f>
        <v>1.27102</v>
      </c>
      <c r="L306" s="56" t="str">
        <f>IF(AND(D306&gt;I306*0.97,D306&lt;I306*1.03),"○","×")</f>
        <v>○</v>
      </c>
      <c r="M306" s="56" t="str">
        <f>IF(AND(E306&gt;I306*0.97,E306&lt;I306*1.03),"○","×")</f>
        <v>×</v>
      </c>
      <c r="N306" s="56" t="str">
        <f>IF(AND(F306&gt;I306*0.97,F306&lt;I306*1.03),"○","×")</f>
        <v>×</v>
      </c>
      <c r="O306" s="56" t="str">
        <f>IF(AND(G306&gt;I306*0.97,G306&lt;I306*1.03),"○","×")</f>
        <v>×</v>
      </c>
      <c r="P306" s="56" t="str">
        <f>IF(AND(H306&gt;I306*0.97,H306&lt;I306*1.03),"○","×")</f>
        <v>○</v>
      </c>
      <c r="Q306" s="65" t="str">
        <f>IF(COUNTIF(L306:P306,"○")=5,"同程度","―")</f>
        <v>―</v>
      </c>
      <c r="R306" s="55" t="str">
        <f t="shared" si="125"/>
        <v>↑</v>
      </c>
      <c r="S306" s="56" t="str">
        <f t="shared" si="125"/>
        <v>↓</v>
      </c>
      <c r="T306" s="56" t="str">
        <f t="shared" si="125"/>
        <v>↓</v>
      </c>
      <c r="U306" s="56" t="str">
        <f t="shared" si="125"/>
        <v>↑</v>
      </c>
      <c r="V306" s="56" t="str">
        <f>R306&amp;S306&amp;T306&amp;U306</f>
        <v>↑↓↓↑</v>
      </c>
      <c r="W306" s="66" t="str" cm="1">
        <f t="array" ref="W306">INDEX($AL$2:$AL$82,MATCH(V306,$AK$2:$AK$82,0),0)</f>
        <v>年度により増減</v>
      </c>
      <c r="X306" s="67" t="str">
        <f>IF(F306-D306&gt;0,"↑",IF(F306-D306&lt;0,"↓","－"))</f>
        <v>↓</v>
      </c>
      <c r="Y306" s="68" t="str">
        <f>IF(V306="↓↑↓↓",IF(X306="↓","減少傾向","×"),"判定外")</f>
        <v>判定外</v>
      </c>
      <c r="Z306" s="69" t="str">
        <f>IF(V306="↑↓↑↑",IF(X306="↑","増加傾向","×"),"判定外")</f>
        <v>判定外</v>
      </c>
      <c r="AA306" s="70" t="str">
        <f>IF(G306-E306&gt;0,"↑",IF(G306-E306&lt;0,"↓","－"))</f>
        <v>↓</v>
      </c>
      <c r="AB306" s="68" t="str">
        <f>IF(V306="↓↓↑↓",IF(AA306="↓","減少傾向","×"),"判定外")</f>
        <v>判定外</v>
      </c>
      <c r="AC306" s="69" t="str">
        <f>IF(V306="↑↑↓↑",IF(AA306="↑","増加傾向","×"),"判定外")</f>
        <v>判定外</v>
      </c>
      <c r="AD306" s="72" t="s">
        <v>141</v>
      </c>
      <c r="AE306" s="162"/>
    </row>
    <row r="307" spans="2:31" x14ac:dyDescent="0.15">
      <c r="B307" s="159"/>
      <c r="C307" s="36" t="s">
        <v>59</v>
      </c>
      <c r="D307" s="86">
        <f t="shared" si="126"/>
        <v>1</v>
      </c>
      <c r="E307" s="86">
        <f t="shared" si="126"/>
        <v>0.5</v>
      </c>
      <c r="F307" s="86">
        <f t="shared" si="126"/>
        <v>2</v>
      </c>
      <c r="G307" s="86">
        <f t="shared" si="126"/>
        <v>2</v>
      </c>
      <c r="H307" s="86">
        <f t="shared" si="126"/>
        <v>2</v>
      </c>
      <c r="I307" s="87">
        <f>AVERAGE(D307:H307)</f>
        <v>1.5</v>
      </c>
      <c r="J307" s="88">
        <f>I307*0.97</f>
        <v>1.4550000000000001</v>
      </c>
      <c r="K307" s="88">
        <f>I307*1.03</f>
        <v>1.5449999999999999</v>
      </c>
      <c r="L307" s="56" t="str">
        <f>IF(AND(D307&gt;I307*0.97,D307&lt;I307*1.03),"○","×")</f>
        <v>×</v>
      </c>
      <c r="M307" s="56" t="str">
        <f>IF(AND(E307&gt;I307*0.97,E307&lt;I307*1.03),"○","×")</f>
        <v>×</v>
      </c>
      <c r="N307" s="56" t="str">
        <f>IF(AND(F307&gt;I307*0.97,F307&lt;I307*1.03),"○","×")</f>
        <v>×</v>
      </c>
      <c r="O307" s="56" t="str">
        <f>IF(AND(G307&gt;I307*0.97,G307&lt;I307*1.03),"○","×")</f>
        <v>×</v>
      </c>
      <c r="P307" s="56" t="str">
        <f>IF(AND(H307&gt;I307*0.97,H307&lt;I307*1.03),"○","×")</f>
        <v>×</v>
      </c>
      <c r="Q307" s="65" t="str">
        <f>IF(COUNTIF(L307:P307,"○")=5,"同程度","―")</f>
        <v>―</v>
      </c>
      <c r="R307" s="55" t="str">
        <f t="shared" si="125"/>
        <v>↓</v>
      </c>
      <c r="S307" s="56" t="str">
        <f t="shared" si="125"/>
        <v>↑</v>
      </c>
      <c r="T307" s="56" t="str">
        <f t="shared" si="125"/>
        <v>－</v>
      </c>
      <c r="U307" s="56" t="str">
        <f t="shared" si="125"/>
        <v>－</v>
      </c>
      <c r="V307" s="56" t="str">
        <f>R307&amp;S307&amp;T307&amp;U307</f>
        <v>↓↑－－</v>
      </c>
      <c r="W307" s="66" t="str" cm="1">
        <f t="array" ref="W307">INDEX($AL$2:$AL$82,MATCH(V307,$AK$2:$AK$82,0),0)</f>
        <v>年度により増減</v>
      </c>
      <c r="X307" s="67" t="str">
        <f>IF(F307-D307&gt;0,"↑",IF(F307-D307&lt;0,"↓","－"))</f>
        <v>↑</v>
      </c>
      <c r="Y307" s="68" t="str">
        <f>IF(V307="↓↑↓↓",IF(X307="↓","減少傾向","×"),"判定外")</f>
        <v>判定外</v>
      </c>
      <c r="Z307" s="69" t="str">
        <f>IF(V307="↑↓↑↑",IF(X307="↑","増加傾向","×"),"判定外")</f>
        <v>判定外</v>
      </c>
      <c r="AA307" s="70" t="str">
        <f>IF(G307-E307&gt;0,"↑",IF(G307-E307&lt;0,"↓","－"))</f>
        <v>↑</v>
      </c>
      <c r="AB307" s="68" t="str">
        <f>IF(V307="↓↓↑↓",IF(AA307="↓","減少傾向","×"),"判定外")</f>
        <v>判定外</v>
      </c>
      <c r="AC307" s="69" t="str">
        <f>IF(V307="↑↑↓↑",IF(AA307="↑","増加傾向","×"),"判定外")</f>
        <v>判定外</v>
      </c>
      <c r="AD307" s="72" t="s">
        <v>141</v>
      </c>
      <c r="AE307" s="162"/>
    </row>
    <row r="308" spans="2:31" x14ac:dyDescent="0.15">
      <c r="B308" s="159"/>
      <c r="C308" s="73" t="s">
        <v>60</v>
      </c>
      <c r="D308" s="74">
        <f>SUM(D310:D311)</f>
        <v>18</v>
      </c>
      <c r="E308" s="74">
        <f>SUM(E310:E311)</f>
        <v>22</v>
      </c>
      <c r="F308" s="74">
        <f>SUM(F310:F311)</f>
        <v>16</v>
      </c>
      <c r="G308" s="74">
        <f>SUM(G310:G311)</f>
        <v>15</v>
      </c>
      <c r="H308" s="74">
        <f>SUM(H310:H311)</f>
        <v>18</v>
      </c>
      <c r="I308" s="89"/>
      <c r="J308" s="90"/>
      <c r="K308" s="90"/>
      <c r="L308" s="91"/>
      <c r="M308" s="91"/>
      <c r="N308" s="91"/>
      <c r="O308" s="91"/>
      <c r="P308" s="91"/>
      <c r="Q308" s="92"/>
      <c r="R308" s="93"/>
      <c r="S308" s="91"/>
      <c r="T308" s="91"/>
      <c r="U308" s="91"/>
      <c r="V308" s="91"/>
      <c r="W308" s="94"/>
      <c r="X308" s="95"/>
      <c r="Y308" s="96"/>
      <c r="Z308" s="97"/>
      <c r="AA308" s="98"/>
      <c r="AB308" s="96"/>
      <c r="AC308" s="97"/>
      <c r="AD308" s="71"/>
      <c r="AE308" s="162"/>
    </row>
    <row r="309" spans="2:31" x14ac:dyDescent="0.15">
      <c r="B309" s="159"/>
      <c r="C309" s="73" t="s">
        <v>99</v>
      </c>
      <c r="D309" s="74">
        <f>SUM(D312:D313)</f>
        <v>15</v>
      </c>
      <c r="E309" s="74">
        <f>SUM(E312:E313)</f>
        <v>14</v>
      </c>
      <c r="F309" s="74">
        <f>SUM(F312:F313)</f>
        <v>14</v>
      </c>
      <c r="G309" s="74">
        <f>SUM(G312:G313)</f>
        <v>14</v>
      </c>
      <c r="H309" s="74">
        <f>SUM(H312:H313)</f>
        <v>13</v>
      </c>
      <c r="I309" s="63">
        <f>AVERAGE(D309:H309)</f>
        <v>14</v>
      </c>
      <c r="J309" s="64">
        <f>I309*0.97</f>
        <v>13.58</v>
      </c>
      <c r="K309" s="64">
        <f>I309*1.03</f>
        <v>14.42</v>
      </c>
      <c r="L309" s="56" t="str">
        <f>IF(AND(D309&gt;I309*0.97,D309&lt;I309*1.03),"○","×")</f>
        <v>×</v>
      </c>
      <c r="M309" s="56" t="str">
        <f>IF(AND(E309&gt;I309*0.97,E309&lt;I309*1.03),"○","×")</f>
        <v>○</v>
      </c>
      <c r="N309" s="56" t="str">
        <f>IF(AND(F309&gt;I309*0.97,F309&lt;I309*1.03),"○","×")</f>
        <v>○</v>
      </c>
      <c r="O309" s="56" t="str">
        <f>IF(AND(G309&gt;I309*0.97,G309&lt;I309*1.03),"○","×")</f>
        <v>○</v>
      </c>
      <c r="P309" s="56" t="str">
        <f>IF(AND(H309&gt;I309*0.97,H309&lt;I309*1.03),"○","×")</f>
        <v>×</v>
      </c>
      <c r="Q309" s="65" t="str">
        <f>IF(COUNTIF(L309:P309,"○")=5,"同程度","―")</f>
        <v>―</v>
      </c>
      <c r="R309" s="55" t="str">
        <f>IF(E309-D309&gt;0,"↑",IF(E309-D309&lt;0,"↓","－"))</f>
        <v>↓</v>
      </c>
      <c r="S309" s="56" t="str">
        <f>IF(F309-E309&gt;0,"↑",IF(F309-E309&lt;0,"↓","－"))</f>
        <v>－</v>
      </c>
      <c r="T309" s="56" t="str">
        <f>IF(G309-F309&gt;0,"↑",IF(G309-F309&lt;0,"↓","－"))</f>
        <v>－</v>
      </c>
      <c r="U309" s="56" t="str">
        <f>IF(H309-G309&gt;0,"↑",IF(H309-G309&lt;0,"↓","－"))</f>
        <v>↓</v>
      </c>
      <c r="V309" s="56" t="str">
        <f>R309&amp;S309&amp;T309&amp;U309</f>
        <v>↓－－↓</v>
      </c>
      <c r="W309" s="66" t="str" cm="1">
        <f t="array" ref="W309">INDEX($AL$2:$AL$82,MATCH(V309,$AK$2:$AK$82,0),0)</f>
        <v>減少傾向⤵</v>
      </c>
      <c r="X309" s="67" t="str">
        <f>IF(F309-D309&gt;0,"↑",IF(F309-D309&lt;0,"↓","－"))</f>
        <v>↓</v>
      </c>
      <c r="Y309" s="68" t="str">
        <f>IF(V309="↓↑↓↓",IF(X309="↓","減少傾向","×"),"判定外")</f>
        <v>判定外</v>
      </c>
      <c r="Z309" s="69" t="str">
        <f>IF(V309="↑↓↑↑",IF(X309="↑","増加傾向","×"),"判定外")</f>
        <v>判定外</v>
      </c>
      <c r="AA309" s="70" t="str">
        <f>IF(G309-E309&gt;0,"↑",IF(G309-E309&lt;0,"↓","－"))</f>
        <v>－</v>
      </c>
      <c r="AB309" s="68" t="str">
        <f>IF(V309="↓↓↑↓",IF(AA309="↓","減少傾向","×"),"判定外")</f>
        <v>判定外</v>
      </c>
      <c r="AC309" s="69" t="str">
        <f>IF(V309="↑↑↓↑",IF(AA309="↑","増加傾向","×"),"判定外")</f>
        <v>判定外</v>
      </c>
      <c r="AD309" s="71"/>
      <c r="AE309" s="162"/>
    </row>
    <row r="310" spans="2:31" x14ac:dyDescent="0.15">
      <c r="B310" s="159"/>
      <c r="C310" s="36" t="s">
        <v>72</v>
      </c>
      <c r="D310" s="116">
        <f>D297</f>
        <v>16</v>
      </c>
      <c r="E310" s="116">
        <f t="shared" ref="E310:H310" si="127">E297</f>
        <v>21</v>
      </c>
      <c r="F310" s="116">
        <f t="shared" si="127"/>
        <v>12</v>
      </c>
      <c r="G310" s="116">
        <f t="shared" si="127"/>
        <v>11</v>
      </c>
      <c r="H310" s="116">
        <f t="shared" si="127"/>
        <v>14</v>
      </c>
      <c r="I310" s="89"/>
      <c r="J310" s="90"/>
      <c r="K310" s="90"/>
      <c r="L310" s="91"/>
      <c r="M310" s="91"/>
      <c r="N310" s="91"/>
      <c r="O310" s="91"/>
      <c r="P310" s="91"/>
      <c r="Q310" s="92"/>
      <c r="R310" s="93"/>
      <c r="S310" s="91"/>
      <c r="T310" s="91"/>
      <c r="U310" s="91"/>
      <c r="V310" s="91"/>
      <c r="W310" s="94"/>
      <c r="X310" s="95"/>
      <c r="Y310" s="96"/>
      <c r="Z310" s="97"/>
      <c r="AA310" s="98"/>
      <c r="AB310" s="96"/>
      <c r="AC310" s="97"/>
      <c r="AD310" s="71"/>
      <c r="AE310" s="162"/>
    </row>
    <row r="311" spans="2:31" x14ac:dyDescent="0.15">
      <c r="B311" s="159"/>
      <c r="C311" s="36" t="s">
        <v>73</v>
      </c>
      <c r="D311" s="116">
        <f>D298</f>
        <v>2</v>
      </c>
      <c r="E311" s="116">
        <f t="shared" ref="E311:H311" si="128">E298</f>
        <v>1</v>
      </c>
      <c r="F311" s="116">
        <f t="shared" si="128"/>
        <v>4</v>
      </c>
      <c r="G311" s="116">
        <f t="shared" si="128"/>
        <v>4</v>
      </c>
      <c r="H311" s="116">
        <f t="shared" si="128"/>
        <v>4</v>
      </c>
      <c r="I311" s="89"/>
      <c r="J311" s="90"/>
      <c r="K311" s="90"/>
      <c r="L311" s="91"/>
      <c r="M311" s="91"/>
      <c r="N311" s="91"/>
      <c r="O311" s="91"/>
      <c r="P311" s="91"/>
      <c r="Q311" s="92"/>
      <c r="R311" s="93"/>
      <c r="S311" s="91"/>
      <c r="T311" s="91"/>
      <c r="U311" s="91"/>
      <c r="V311" s="91"/>
      <c r="W311" s="94"/>
      <c r="X311" s="95"/>
      <c r="Y311" s="96"/>
      <c r="Z311" s="97"/>
      <c r="AA311" s="98"/>
      <c r="AB311" s="96"/>
      <c r="AC311" s="97"/>
      <c r="AD311" s="71"/>
      <c r="AE311" s="162"/>
    </row>
    <row r="312" spans="2:31" x14ac:dyDescent="0.15">
      <c r="B312" s="159"/>
      <c r="C312" s="61" t="s">
        <v>70</v>
      </c>
      <c r="D312" s="116">
        <f>SUMIF('20.教員数【大学概要】'!A:A,D304,'20.教員数【大学概要】'!T:T)</f>
        <v>13</v>
      </c>
      <c r="E312" s="116">
        <f>SUMIF('20.教員数【大学概要】'!A:A,E304,'20.教員数【大学概要】'!T:T)</f>
        <v>12</v>
      </c>
      <c r="F312" s="116">
        <f>SUMIF('20.教員数【大学概要】'!A:A,F304,'20.教員数【大学概要】'!T:T)</f>
        <v>12</v>
      </c>
      <c r="G312" s="116">
        <f>SUMIF('20.教員数【大学概要】'!A:A,G304,'20.教員数【大学概要】'!T:T)</f>
        <v>12</v>
      </c>
      <c r="H312" s="116">
        <f>SUMIF('20.教員数【大学概要】'!A:A,H304,'20.教員数【大学概要】'!T:T)</f>
        <v>11</v>
      </c>
      <c r="I312" s="63">
        <f>AVERAGE(D312:H312)</f>
        <v>12</v>
      </c>
      <c r="J312" s="64">
        <f>I312*0.97</f>
        <v>11.64</v>
      </c>
      <c r="K312" s="64">
        <f>I312*1.03</f>
        <v>12.36</v>
      </c>
      <c r="L312" s="56" t="str">
        <f>IF(AND(D312&gt;I312*0.97,D312&lt;I312*1.03),"○","×")</f>
        <v>×</v>
      </c>
      <c r="M312" s="56" t="str">
        <f>IF(AND(E312&gt;I312*0.97,E312&lt;I312*1.03),"○","×")</f>
        <v>○</v>
      </c>
      <c r="N312" s="56" t="str">
        <f>IF(AND(F312&gt;I312*0.97,F312&lt;I312*1.03),"○","×")</f>
        <v>○</v>
      </c>
      <c r="O312" s="56" t="str">
        <f>IF(AND(G312&gt;I312*0.97,G312&lt;I312*1.03),"○","×")</f>
        <v>○</v>
      </c>
      <c r="P312" s="56" t="str">
        <f>IF(AND(H312&gt;I312*0.97,H312&lt;I312*1.03),"○","×")</f>
        <v>×</v>
      </c>
      <c r="Q312" s="65" t="str">
        <f>IF(COUNTIF(L312:P312,"○")=5,"同程度","―")</f>
        <v>―</v>
      </c>
      <c r="R312" s="55" t="str">
        <f t="shared" ref="R312:U313" si="129">IF(E312-D312&gt;0,"↑",IF(E312-D312&lt;0,"↓","－"))</f>
        <v>↓</v>
      </c>
      <c r="S312" s="56" t="str">
        <f t="shared" si="129"/>
        <v>－</v>
      </c>
      <c r="T312" s="56" t="str">
        <f t="shared" si="129"/>
        <v>－</v>
      </c>
      <c r="U312" s="56" t="str">
        <f t="shared" si="129"/>
        <v>↓</v>
      </c>
      <c r="V312" s="56" t="str">
        <f>R312&amp;S312&amp;T312&amp;U312</f>
        <v>↓－－↓</v>
      </c>
      <c r="W312" s="66" t="str" cm="1">
        <f t="array" ref="W312">INDEX($AL$2:$AL$82,MATCH(V312,$AK$2:$AK$82,0),0)</f>
        <v>減少傾向⤵</v>
      </c>
      <c r="X312" s="67" t="str">
        <f>IF(F312-D312&gt;0,"↑",IF(F312-D312&lt;0,"↓","－"))</f>
        <v>↓</v>
      </c>
      <c r="Y312" s="68" t="str">
        <f>IF(V312="↓↑↓↓",IF(X312="↓","減少傾向","×"),"判定外")</f>
        <v>判定外</v>
      </c>
      <c r="Z312" s="69" t="str">
        <f>IF(V312="↑↓↑↑",IF(X312="↑","増加傾向","×"),"判定外")</f>
        <v>判定外</v>
      </c>
      <c r="AA312" s="70" t="str">
        <f>IF(G312-E312&gt;0,"↑",IF(G312-E312&lt;0,"↓","－"))</f>
        <v>－</v>
      </c>
      <c r="AB312" s="68" t="str">
        <f>IF(V312="↓↓↑↓",IF(AA312="↓","減少傾向","×"),"判定外")</f>
        <v>判定外</v>
      </c>
      <c r="AC312" s="69" t="str">
        <f>IF(V312="↑↑↓↑",IF(AA312="↑","増加傾向","×"),"判定外")</f>
        <v>判定外</v>
      </c>
      <c r="AD312" s="71"/>
      <c r="AE312" s="162"/>
    </row>
    <row r="313" spans="2:31" ht="14.25" thickBot="1" x14ac:dyDescent="0.2">
      <c r="B313" s="159"/>
      <c r="C313" s="61" t="s">
        <v>71</v>
      </c>
      <c r="D313" s="116">
        <f>SUMIF('20.教員数【大学概要】'!A:A,D304,'20.教員数【大学概要】'!U:U)</f>
        <v>2</v>
      </c>
      <c r="E313" s="116">
        <f>SUMIF('20.教員数【大学概要】'!A:A,E304,'20.教員数【大学概要】'!U:U)</f>
        <v>2</v>
      </c>
      <c r="F313" s="116">
        <f>SUMIF('20.教員数【大学概要】'!A:A,F304,'20.教員数【大学概要】'!U:U)</f>
        <v>2</v>
      </c>
      <c r="G313" s="116">
        <f>SUMIF('20.教員数【大学概要】'!A:A,G304,'20.教員数【大学概要】'!U:U)</f>
        <v>2</v>
      </c>
      <c r="H313" s="116">
        <f>SUMIF('20.教員数【大学概要】'!A:A,H304,'20.教員数【大学概要】'!U:U)</f>
        <v>2</v>
      </c>
      <c r="I313" s="75">
        <f>AVERAGE(D313:H313)</f>
        <v>2</v>
      </c>
      <c r="J313" s="76">
        <f>I313*0.97</f>
        <v>1.94</v>
      </c>
      <c r="K313" s="76">
        <f>I313*1.03</f>
        <v>2.06</v>
      </c>
      <c r="L313" s="41" t="str">
        <f>IF(AND(D313&gt;I313*0.97,D313&lt;I313*1.03),"○","×")</f>
        <v>○</v>
      </c>
      <c r="M313" s="41" t="str">
        <f>IF(AND(E313&gt;I313*0.97,E313&lt;I313*1.03),"○","×")</f>
        <v>○</v>
      </c>
      <c r="N313" s="41" t="str">
        <f>IF(AND(F313&gt;I313*0.97,F313&lt;I313*1.03),"○","×")</f>
        <v>○</v>
      </c>
      <c r="O313" s="41" t="str">
        <f>IF(AND(G313&gt;I313*0.97,G313&lt;I313*1.03),"○","×")</f>
        <v>○</v>
      </c>
      <c r="P313" s="41" t="str">
        <f>IF(AND(H313&gt;I313*0.97,H313&lt;I313*1.03),"○","×")</f>
        <v>○</v>
      </c>
      <c r="Q313" s="77" t="str">
        <f>IF(COUNTIF(L313:P313,"○")=5,"同程度","―")</f>
        <v>同程度</v>
      </c>
      <c r="R313" s="78" t="str">
        <f t="shared" si="129"/>
        <v>－</v>
      </c>
      <c r="S313" s="41" t="str">
        <f t="shared" si="129"/>
        <v>－</v>
      </c>
      <c r="T313" s="41" t="str">
        <f t="shared" si="129"/>
        <v>－</v>
      </c>
      <c r="U313" s="41" t="str">
        <f t="shared" si="129"/>
        <v>－</v>
      </c>
      <c r="V313" s="41" t="str">
        <f>R313&amp;S313&amp;T313&amp;U313</f>
        <v>－－－－</v>
      </c>
      <c r="W313" s="79" t="str" cm="1">
        <f t="array" ref="W313">INDEX($AL$2:$AL$82,MATCH(V313,$AK$2:$AK$82,0),0)</f>
        <v>同程度で推移</v>
      </c>
      <c r="X313" s="80" t="str">
        <f>IF(F313-D313&gt;0,"↑",IF(F313-D313&lt;0,"↓","－"))</f>
        <v>－</v>
      </c>
      <c r="Y313" s="81" t="str">
        <f>IF(V313="↓↑↓↓",IF(X313="↓","減少傾向","×"),"判定外")</f>
        <v>判定外</v>
      </c>
      <c r="Z313" s="82" t="str">
        <f>IF(V313="↑↓↑↑",IF(X313="↑","増加傾向","×"),"判定外")</f>
        <v>判定外</v>
      </c>
      <c r="AA313" s="83" t="str">
        <f>IF(G313-E313&gt;0,"↑",IF(G313-E313&lt;0,"↓","－"))</f>
        <v>－</v>
      </c>
      <c r="AB313" s="81" t="str">
        <f>IF(V313="↓↓↑↓",IF(AA313="↓","減少傾向","×"),"判定外")</f>
        <v>判定外</v>
      </c>
      <c r="AC313" s="82" t="str">
        <f>IF(V313="↑↑↓↑",IF(AA313="↑","増加傾向","×"),"判定外")</f>
        <v>判定外</v>
      </c>
      <c r="AD313" s="100"/>
      <c r="AE313" s="162"/>
    </row>
    <row r="314" spans="2:31" ht="14.25" thickBot="1" x14ac:dyDescent="0.2">
      <c r="B314" s="159"/>
      <c r="C314" s="160"/>
      <c r="D314" s="165"/>
      <c r="E314" s="165"/>
      <c r="F314" s="165"/>
      <c r="G314" s="165"/>
      <c r="H314" s="165"/>
      <c r="I314" s="165"/>
      <c r="J314" s="165"/>
      <c r="K314" s="165"/>
      <c r="L314" s="165"/>
      <c r="M314" s="165"/>
      <c r="N314" s="165"/>
      <c r="O314" s="165"/>
      <c r="P314" s="165"/>
      <c r="Q314" s="165"/>
      <c r="R314" s="165"/>
      <c r="S314" s="165"/>
      <c r="T314" s="165"/>
      <c r="U314" s="165"/>
      <c r="V314" s="165"/>
      <c r="W314" s="165"/>
      <c r="X314" s="165"/>
      <c r="Y314" s="165"/>
      <c r="Z314" s="165"/>
      <c r="AA314" s="165"/>
      <c r="AB314" s="165"/>
      <c r="AC314" s="165"/>
      <c r="AD314" s="165"/>
      <c r="AE314" s="162"/>
    </row>
    <row r="315" spans="2:31" x14ac:dyDescent="0.15">
      <c r="B315" s="159" t="s">
        <v>46</v>
      </c>
      <c r="C315" s="160"/>
      <c r="D315" s="166"/>
      <c r="E315" s="166"/>
      <c r="F315" s="166"/>
      <c r="G315" s="166"/>
      <c r="H315" s="166"/>
      <c r="I315" s="289" t="s">
        <v>131</v>
      </c>
      <c r="J315" s="301"/>
      <c r="K315" s="301"/>
      <c r="L315" s="290"/>
      <c r="M315" s="290"/>
      <c r="N315" s="290"/>
      <c r="O315" s="290"/>
      <c r="P315" s="290"/>
      <c r="Q315" s="287" t="s">
        <v>132</v>
      </c>
      <c r="R315" s="289" t="s">
        <v>133</v>
      </c>
      <c r="S315" s="290"/>
      <c r="T315" s="290"/>
      <c r="U315" s="290"/>
      <c r="V315" s="291" t="s">
        <v>134</v>
      </c>
      <c r="W315" s="292"/>
      <c r="X315" s="295" t="s">
        <v>135</v>
      </c>
      <c r="Y315" s="299" t="s">
        <v>136</v>
      </c>
      <c r="Z315" s="300"/>
      <c r="AA315" s="302" t="s">
        <v>137</v>
      </c>
      <c r="AB315" s="299" t="s">
        <v>138</v>
      </c>
      <c r="AC315" s="300"/>
      <c r="AD315" s="297" t="s">
        <v>139</v>
      </c>
      <c r="AE315" s="162"/>
    </row>
    <row r="316" spans="2:31" x14ac:dyDescent="0.15">
      <c r="B316" s="159"/>
      <c r="C316" s="36" t="s">
        <v>24</v>
      </c>
      <c r="D316" s="52" t="str">
        <f>Q1</f>
        <v>R2</v>
      </c>
      <c r="E316" s="52" t="str">
        <f>R1</f>
        <v>R3</v>
      </c>
      <c r="F316" s="52" t="str">
        <f>S1</f>
        <v>R4</v>
      </c>
      <c r="G316" s="52" t="str">
        <f>T1</f>
        <v>R5</v>
      </c>
      <c r="H316" s="52" t="str">
        <f>U1</f>
        <v>R6</v>
      </c>
      <c r="I316" s="53" t="s">
        <v>142</v>
      </c>
      <c r="J316" s="54">
        <v>-0.03</v>
      </c>
      <c r="K316" s="54">
        <v>0.03</v>
      </c>
      <c r="L316" s="52" t="str">
        <f>Q1</f>
        <v>R2</v>
      </c>
      <c r="M316" s="52" t="str">
        <f>R1</f>
        <v>R3</v>
      </c>
      <c r="N316" s="52" t="str">
        <f>S1</f>
        <v>R4</v>
      </c>
      <c r="O316" s="52" t="str">
        <f>T1</f>
        <v>R5</v>
      </c>
      <c r="P316" s="52" t="str">
        <f>U1</f>
        <v>R6</v>
      </c>
      <c r="Q316" s="288"/>
      <c r="R316" s="55" t="s">
        <v>143</v>
      </c>
      <c r="S316" s="56" t="s">
        <v>144</v>
      </c>
      <c r="T316" s="56" t="s">
        <v>145</v>
      </c>
      <c r="U316" s="56" t="s">
        <v>146</v>
      </c>
      <c r="V316" s="293"/>
      <c r="W316" s="294"/>
      <c r="X316" s="296"/>
      <c r="Y316" s="57" t="s">
        <v>147</v>
      </c>
      <c r="Z316" s="58" t="s">
        <v>148</v>
      </c>
      <c r="AA316" s="303"/>
      <c r="AB316" s="59" t="s">
        <v>149</v>
      </c>
      <c r="AC316" s="60" t="s">
        <v>150</v>
      </c>
      <c r="AD316" s="298"/>
      <c r="AE316" s="162"/>
    </row>
    <row r="317" spans="2:31" x14ac:dyDescent="0.15">
      <c r="B317" s="159"/>
      <c r="C317" s="61" t="s">
        <v>55</v>
      </c>
      <c r="D317" s="37">
        <f>SUMIF('20.経年データ【高知大】'!K:K,D316,'20.経年データ【高知大】'!BL:BL)</f>
        <v>12</v>
      </c>
      <c r="E317" s="37">
        <f>SUMIF('20.経年データ【高知大】'!K:K,E316,'20.経年データ【高知大】'!BL:BL)</f>
        <v>17</v>
      </c>
      <c r="F317" s="37">
        <f>SUMIF('20.経年データ【高知大】'!K:K,F316,'20.経年データ【高知大】'!BL:BL)</f>
        <v>14</v>
      </c>
      <c r="G317" s="37">
        <f>SUMIF('20.経年データ【高知大】'!K:K,G316,'20.経年データ【高知大】'!BL:BL)</f>
        <v>10</v>
      </c>
      <c r="H317" s="37">
        <f>SUMIF('20.経年データ【高知大】'!K:K,H316,'20.経年データ【高知大】'!BL:BL)</f>
        <v>19</v>
      </c>
      <c r="I317" s="63">
        <f>AVERAGE(D317:H317)</f>
        <v>14.4</v>
      </c>
      <c r="J317" s="64">
        <f>I317*0.97</f>
        <v>13.968</v>
      </c>
      <c r="K317" s="64">
        <f>I317*1.03</f>
        <v>14.832000000000001</v>
      </c>
      <c r="L317" s="56" t="str">
        <f>IF(AND(D317&gt;I317*0.97,D317&lt;I317*1.03),"○","×")</f>
        <v>×</v>
      </c>
      <c r="M317" s="56" t="str">
        <f>IF(AND(E317&gt;I317*0.97,E317&lt;I317*1.03),"○","×")</f>
        <v>×</v>
      </c>
      <c r="N317" s="56" t="str">
        <f>IF(AND(F317&gt;I317*0.97,F317&lt;I317*1.03),"○","×")</f>
        <v>○</v>
      </c>
      <c r="O317" s="56" t="str">
        <f>IF(AND(G317&gt;I317*0.97,G317&lt;I317*1.03),"○","×")</f>
        <v>×</v>
      </c>
      <c r="P317" s="56" t="str">
        <f>IF(AND(H317&gt;I317*0.97,H317&lt;I317*1.03),"○","×")</f>
        <v>×</v>
      </c>
      <c r="Q317" s="65" t="str">
        <f>IF(COUNTIF(L317:P317,"○")=5,"同程度","―")</f>
        <v>―</v>
      </c>
      <c r="R317" s="55" t="str">
        <f t="shared" ref="R317:U321" si="130">IF(E317-D317&gt;0,"↑",IF(E317-D317&lt;0,"↓","－"))</f>
        <v>↑</v>
      </c>
      <c r="S317" s="56" t="str">
        <f t="shared" si="130"/>
        <v>↓</v>
      </c>
      <c r="T317" s="56" t="str">
        <f t="shared" si="130"/>
        <v>↓</v>
      </c>
      <c r="U317" s="56" t="str">
        <f t="shared" si="130"/>
        <v>↑</v>
      </c>
      <c r="V317" s="56" t="str">
        <f>R317&amp;S317&amp;T317&amp;U317</f>
        <v>↑↓↓↑</v>
      </c>
      <c r="W317" s="66" t="str" cm="1">
        <f t="array" ref="W317">INDEX($AL$2:$AL$82,MATCH(V317,$AK$2:$AK$82,0),0)</f>
        <v>年度により増減</v>
      </c>
      <c r="X317" s="67" t="str">
        <f>IF(F317-D317&gt;0,"↑",IF(F317-D317&lt;0,"↓","－"))</f>
        <v>↑</v>
      </c>
      <c r="Y317" s="68" t="str">
        <f>IF(V317="↓↑↓↓",IF(X317="↓","減少傾向","×"),"判定外")</f>
        <v>判定外</v>
      </c>
      <c r="Z317" s="69" t="str">
        <f>IF(V317="↑↓↑↑",IF(X317="↑","増加傾向","×"),"判定外")</f>
        <v>判定外</v>
      </c>
      <c r="AA317" s="70" t="str">
        <f>IF(G317-E317&gt;0,"↑",IF(G317-E317&lt;0,"↓","－"))</f>
        <v>↓</v>
      </c>
      <c r="AB317" s="68" t="str">
        <f>IF(V317="↓↓↑↓",IF(AA317="↓","減少傾向","×"),"判定外")</f>
        <v>判定外</v>
      </c>
      <c r="AC317" s="69" t="str">
        <f>IF(V317="↑↑↓↑",IF(AA317="↑","増加傾向","×"),"判定外")</f>
        <v>判定外</v>
      </c>
      <c r="AD317" s="71"/>
      <c r="AE317" s="162"/>
    </row>
    <row r="318" spans="2:31" x14ac:dyDescent="0.15">
      <c r="B318" s="159"/>
      <c r="C318" s="61" t="s">
        <v>56</v>
      </c>
      <c r="D318" s="37">
        <f>SUMIF('20.経年データ【高知大】'!K:K,D316,'20.経年データ【高知大】'!BM:BM)</f>
        <v>5</v>
      </c>
      <c r="E318" s="37">
        <f>SUMIF('20.経年データ【高知大】'!K:K,E316,'20.経年データ【高知大】'!BM:BM)</f>
        <v>12</v>
      </c>
      <c r="F318" s="37">
        <f>SUMIF('20.経年データ【高知大】'!K:K,F316,'20.経年データ【高知大】'!BM:BM)</f>
        <v>2</v>
      </c>
      <c r="G318" s="37">
        <f>SUMIF('20.経年データ【高知大】'!K:K,G316,'20.経年データ【高知大】'!BM:BM)</f>
        <v>1</v>
      </c>
      <c r="H318" s="37">
        <f>SUMIF('20.経年データ【高知大】'!K:K,H316,'20.経年データ【高知大】'!BM:BM)</f>
        <v>4</v>
      </c>
      <c r="I318" s="63">
        <f>AVERAGE(D318:H318)</f>
        <v>4.8</v>
      </c>
      <c r="J318" s="64">
        <f>I318*0.97</f>
        <v>4.6559999999999997</v>
      </c>
      <c r="K318" s="64">
        <f>I318*1.03</f>
        <v>4.944</v>
      </c>
      <c r="L318" s="56" t="str">
        <f>IF(AND(D318&gt;I318*0.97,D318&lt;I318*1.03),"○","×")</f>
        <v>×</v>
      </c>
      <c r="M318" s="56" t="str">
        <f>IF(AND(E318&gt;I318*0.97,E318&lt;I318*1.03),"○","×")</f>
        <v>×</v>
      </c>
      <c r="N318" s="56" t="str">
        <f>IF(AND(F318&gt;I318*0.97,F318&lt;I318*1.03),"○","×")</f>
        <v>×</v>
      </c>
      <c r="O318" s="56" t="str">
        <f>IF(AND(G318&gt;I318*0.97,G318&lt;I318*1.03),"○","×")</f>
        <v>×</v>
      </c>
      <c r="P318" s="56" t="str">
        <f>IF(AND(H318&gt;I318*0.97,H318&lt;I318*1.03),"○","×")</f>
        <v>×</v>
      </c>
      <c r="Q318" s="65" t="str">
        <f>IF(COUNTIF(L318:P318,"○")=5,"同程度","―")</f>
        <v>―</v>
      </c>
      <c r="R318" s="55" t="str">
        <f t="shared" si="130"/>
        <v>↑</v>
      </c>
      <c r="S318" s="56" t="str">
        <f t="shared" si="130"/>
        <v>↓</v>
      </c>
      <c r="T318" s="56" t="str">
        <f t="shared" si="130"/>
        <v>↓</v>
      </c>
      <c r="U318" s="56" t="str">
        <f t="shared" si="130"/>
        <v>↑</v>
      </c>
      <c r="V318" s="56" t="str">
        <f>R318&amp;S318&amp;T318&amp;U318</f>
        <v>↑↓↓↑</v>
      </c>
      <c r="W318" s="66" t="str" cm="1">
        <f t="array" ref="W318">INDEX($AL$2:$AL$82,MATCH(V318,$AK$2:$AK$82,0),0)</f>
        <v>年度により増減</v>
      </c>
      <c r="X318" s="67" t="str">
        <f>IF(F318-D318&gt;0,"↑",IF(F318-D318&lt;0,"↓","－"))</f>
        <v>↓</v>
      </c>
      <c r="Y318" s="68" t="str">
        <f>IF(V318="↓↑↓↓",IF(X318="↓","減少傾向","×"),"判定外")</f>
        <v>判定外</v>
      </c>
      <c r="Z318" s="69" t="str">
        <f>IF(V318="↑↓↑↑",IF(X318="↑","増加傾向","×"),"判定外")</f>
        <v>判定外</v>
      </c>
      <c r="AA318" s="70" t="str">
        <f>IF(G318-E318&gt;0,"↑",IF(G318-E318&lt;0,"↓","－"))</f>
        <v>↓</v>
      </c>
      <c r="AB318" s="68" t="str">
        <f>IF(V318="↓↓↑↓",IF(AA318="↓","減少傾向","×"),"判定外")</f>
        <v>判定外</v>
      </c>
      <c r="AC318" s="69" t="str">
        <f>IF(V318="↑↑↓↑",IF(AA318="↑","増加傾向","×"),"判定外")</f>
        <v>判定外</v>
      </c>
      <c r="AD318" s="71"/>
      <c r="AE318" s="162"/>
    </row>
    <row r="319" spans="2:31" x14ac:dyDescent="0.15">
      <c r="B319" s="159"/>
      <c r="C319" s="61" t="s">
        <v>259</v>
      </c>
      <c r="D319" s="37">
        <f>SUMIF('20.経年データ【高知大】'!K:K,D316,'20.経年データ【高知大】'!BJ:BJ)</f>
        <v>5</v>
      </c>
      <c r="E319" s="37">
        <f>SUMIF('20.経年データ【高知大】'!K:K,E316,'20.経年データ【高知大】'!BJ:BJ)</f>
        <v>13</v>
      </c>
      <c r="F319" s="37">
        <f>SUMIF('20.経年データ【高知大】'!K:K,F316,'20.経年データ【高知大】'!BJ:BJ)</f>
        <v>5</v>
      </c>
      <c r="G319" s="37">
        <f>SUMIF('20.経年データ【高知大】'!K:K,G316,'20.経年データ【高知大】'!BJ:BJ)</f>
        <v>2</v>
      </c>
      <c r="H319" s="37">
        <f>SUMIF('20.経年データ【高知大】'!K:K,H316,'20.経年データ【高知大】'!BJ:BJ)</f>
        <v>7</v>
      </c>
      <c r="I319" s="63">
        <f>AVERAGE(D319:H319)</f>
        <v>6.4</v>
      </c>
      <c r="J319" s="64">
        <f>I319*0.97</f>
        <v>6.2080000000000002</v>
      </c>
      <c r="K319" s="64">
        <f>I319*1.03</f>
        <v>6.5920000000000005</v>
      </c>
      <c r="L319" s="56" t="str">
        <f>IF(AND(D319&gt;I319*0.97,D319&lt;I319*1.03),"○","×")</f>
        <v>×</v>
      </c>
      <c r="M319" s="56" t="str">
        <f>IF(AND(E319&gt;I319*0.97,E319&lt;I319*1.03),"○","×")</f>
        <v>×</v>
      </c>
      <c r="N319" s="56" t="str">
        <f>IF(AND(F319&gt;I319*0.97,F319&lt;I319*1.03),"○","×")</f>
        <v>×</v>
      </c>
      <c r="O319" s="56" t="str">
        <f>IF(AND(G319&gt;I319*0.97,G319&lt;I319*1.03),"○","×")</f>
        <v>×</v>
      </c>
      <c r="P319" s="56" t="str">
        <f>IF(AND(H319&gt;I319*0.97,H319&lt;I319*1.03),"○","×")</f>
        <v>×</v>
      </c>
      <c r="Q319" s="65" t="str">
        <f>IF(COUNTIF(L319:P319,"○")=5,"同程度","―")</f>
        <v>―</v>
      </c>
      <c r="R319" s="55" t="str">
        <f t="shared" si="130"/>
        <v>↑</v>
      </c>
      <c r="S319" s="56" t="str">
        <f t="shared" si="130"/>
        <v>↓</v>
      </c>
      <c r="T319" s="56" t="str">
        <f t="shared" si="130"/>
        <v>↓</v>
      </c>
      <c r="U319" s="56" t="str">
        <f t="shared" si="130"/>
        <v>↑</v>
      </c>
      <c r="V319" s="56" t="str">
        <f>R319&amp;S319&amp;T319&amp;U319</f>
        <v>↑↓↓↑</v>
      </c>
      <c r="W319" s="66" t="str" cm="1">
        <f t="array" ref="W319">INDEX($AL$2:$AL$82,MATCH(V319,$AK$2:$AK$82,0),0)</f>
        <v>年度により増減</v>
      </c>
      <c r="X319" s="67" t="str">
        <f>IF(F319-D319&gt;0,"↑",IF(F319-D319&lt;0,"↓","－"))</f>
        <v>－</v>
      </c>
      <c r="Y319" s="68" t="str">
        <f>IF(V319="↓↑↓↓",IF(X319="↓","減少傾向","×"),"判定外")</f>
        <v>判定外</v>
      </c>
      <c r="Z319" s="69" t="str">
        <f>IF(V319="↑↓↑↑",IF(X319="↑","増加傾向","×"),"判定外")</f>
        <v>判定外</v>
      </c>
      <c r="AA319" s="70" t="str">
        <f>IF(G319-E319&gt;0,"↑",IF(G319-E319&lt;0,"↓","－"))</f>
        <v>↓</v>
      </c>
      <c r="AB319" s="68" t="str">
        <f>IF(V319="↓↓↑↓",IF(AA319="↓","減少傾向","×"),"判定外")</f>
        <v>判定外</v>
      </c>
      <c r="AC319" s="69" t="str">
        <f>IF(V319="↑↑↓↑",IF(AA319="↑","増加傾向","×"),"判定外")</f>
        <v>判定外</v>
      </c>
      <c r="AD319" s="72" t="s">
        <v>141</v>
      </c>
      <c r="AE319" s="162"/>
    </row>
    <row r="320" spans="2:31" x14ac:dyDescent="0.15">
      <c r="B320" s="159"/>
      <c r="C320" s="61" t="s">
        <v>57</v>
      </c>
      <c r="D320" s="37">
        <f>SUMIF('20.経年データ【高知大】'!K:K,D316,'20.経年データ【高知大】'!BK:BK)</f>
        <v>12</v>
      </c>
      <c r="E320" s="37">
        <f>SUMIF('20.経年データ【高知大】'!K:K,E316,'20.経年データ【高知大】'!BK:BK)</f>
        <v>16</v>
      </c>
      <c r="F320" s="37">
        <f>SUMIF('20.経年データ【高知大】'!K:K,F316,'20.経年データ【高知大】'!BK:BK)</f>
        <v>11</v>
      </c>
      <c r="G320" s="37">
        <f>SUMIF('20.経年データ【高知大】'!K:K,G316,'20.経年データ【高知大】'!BK:BK)</f>
        <v>9</v>
      </c>
      <c r="H320" s="37">
        <f>SUMIF('20.経年データ【高知大】'!K:K,H316,'20.経年データ【高知大】'!BK:BK)</f>
        <v>16</v>
      </c>
      <c r="I320" s="63">
        <f>AVERAGE(D320:H320)</f>
        <v>12.8</v>
      </c>
      <c r="J320" s="64">
        <f>I320*0.97</f>
        <v>12.416</v>
      </c>
      <c r="K320" s="64">
        <f>I320*1.03</f>
        <v>13.184000000000001</v>
      </c>
      <c r="L320" s="56" t="str">
        <f>IF(AND(D320&gt;I320*0.97,D320&lt;I320*1.03),"○","×")</f>
        <v>×</v>
      </c>
      <c r="M320" s="56" t="str">
        <f>IF(AND(E320&gt;I320*0.97,E320&lt;I320*1.03),"○","×")</f>
        <v>×</v>
      </c>
      <c r="N320" s="56" t="str">
        <f>IF(AND(F320&gt;I320*0.97,F320&lt;I320*1.03),"○","×")</f>
        <v>×</v>
      </c>
      <c r="O320" s="56" t="str">
        <f>IF(AND(G320&gt;I320*0.97,G320&lt;I320*1.03),"○","×")</f>
        <v>×</v>
      </c>
      <c r="P320" s="56" t="str">
        <f>IF(AND(H320&gt;I320*0.97,H320&lt;I320*1.03),"○","×")</f>
        <v>×</v>
      </c>
      <c r="Q320" s="65" t="str">
        <f>IF(COUNTIF(L320:P320,"○")=5,"同程度","―")</f>
        <v>―</v>
      </c>
      <c r="R320" s="55" t="str">
        <f t="shared" si="130"/>
        <v>↑</v>
      </c>
      <c r="S320" s="56" t="str">
        <f t="shared" si="130"/>
        <v>↓</v>
      </c>
      <c r="T320" s="56" t="str">
        <f t="shared" si="130"/>
        <v>↓</v>
      </c>
      <c r="U320" s="56" t="str">
        <f t="shared" si="130"/>
        <v>↑</v>
      </c>
      <c r="V320" s="56" t="str">
        <f>R320&amp;S320&amp;T320&amp;U320</f>
        <v>↑↓↓↑</v>
      </c>
      <c r="W320" s="66" t="str" cm="1">
        <f t="array" ref="W320">INDEX($AL$2:$AL$82,MATCH(V320,$AK$2:$AK$82,0),0)</f>
        <v>年度により増減</v>
      </c>
      <c r="X320" s="67" t="str">
        <f>IF(F320-D320&gt;0,"↑",IF(F320-D320&lt;0,"↓","－"))</f>
        <v>↓</v>
      </c>
      <c r="Y320" s="68" t="str">
        <f>IF(V320="↓↑↓↓",IF(X320="↓","減少傾向","×"),"判定外")</f>
        <v>判定外</v>
      </c>
      <c r="Z320" s="69" t="str">
        <f>IF(V320="↑↓↑↑",IF(X320="↑","増加傾向","×"),"判定外")</f>
        <v>判定外</v>
      </c>
      <c r="AA320" s="70" t="str">
        <f>IF(G320-E320&gt;0,"↑",IF(G320-E320&lt;0,"↓","－"))</f>
        <v>↓</v>
      </c>
      <c r="AB320" s="68" t="str">
        <f>IF(V320="↓↓↑↓",IF(AA320="↓","減少傾向","×"),"判定外")</f>
        <v>判定外</v>
      </c>
      <c r="AC320" s="69" t="str">
        <f>IF(V320="↑↑↓↑",IF(AA320="↑","増加傾向","×"),"判定外")</f>
        <v>判定外</v>
      </c>
      <c r="AD320" s="71"/>
      <c r="AE320" s="162"/>
    </row>
    <row r="321" spans="2:31" ht="14.25" thickBot="1" x14ac:dyDescent="0.2">
      <c r="B321" s="159"/>
      <c r="C321" s="73" t="s">
        <v>74</v>
      </c>
      <c r="D321" s="74">
        <f>SUM(D317:D318)</f>
        <v>17</v>
      </c>
      <c r="E321" s="74">
        <f>SUM(E317:E318)</f>
        <v>29</v>
      </c>
      <c r="F321" s="74">
        <f>SUM(F317:F318)</f>
        <v>16</v>
      </c>
      <c r="G321" s="74">
        <f>SUM(G317:G318)</f>
        <v>11</v>
      </c>
      <c r="H321" s="74">
        <f>SUM(H317:H318)</f>
        <v>23</v>
      </c>
      <c r="I321" s="75">
        <f>AVERAGE(D321:H321)</f>
        <v>19.2</v>
      </c>
      <c r="J321" s="76">
        <f>I321*0.97</f>
        <v>18.623999999999999</v>
      </c>
      <c r="K321" s="76">
        <f>I321*1.03</f>
        <v>19.776</v>
      </c>
      <c r="L321" s="41" t="str">
        <f>IF(AND(D321&gt;I321*0.97,D321&lt;I321*1.03),"○","×")</f>
        <v>×</v>
      </c>
      <c r="M321" s="41" t="str">
        <f>IF(AND(E321&gt;I321*0.97,E321&lt;I321*1.03),"○","×")</f>
        <v>×</v>
      </c>
      <c r="N321" s="41" t="str">
        <f>IF(AND(F321&gt;I321*0.97,F321&lt;I321*1.03),"○","×")</f>
        <v>×</v>
      </c>
      <c r="O321" s="41" t="str">
        <f>IF(AND(G321&gt;I321*0.97,G321&lt;I321*1.03),"○","×")</f>
        <v>×</v>
      </c>
      <c r="P321" s="41" t="str">
        <f>IF(AND(H321&gt;I321*0.97,H321&lt;I321*1.03),"○","×")</f>
        <v>×</v>
      </c>
      <c r="Q321" s="77" t="str">
        <f>IF(COUNTIF(L321:P321,"○")=5,"同程度","―")</f>
        <v>―</v>
      </c>
      <c r="R321" s="78" t="str">
        <f t="shared" si="130"/>
        <v>↑</v>
      </c>
      <c r="S321" s="41" t="str">
        <f t="shared" si="130"/>
        <v>↓</v>
      </c>
      <c r="T321" s="41" t="str">
        <f t="shared" si="130"/>
        <v>↓</v>
      </c>
      <c r="U321" s="41" t="str">
        <f t="shared" si="130"/>
        <v>↑</v>
      </c>
      <c r="V321" s="41" t="str">
        <f>R321&amp;S321&amp;T321&amp;U321</f>
        <v>↑↓↓↑</v>
      </c>
      <c r="W321" s="79" t="str" cm="1">
        <f t="array" ref="W321">INDEX($AL$2:$AL$82,MATCH(V321,$AK$2:$AK$82,0),0)</f>
        <v>年度により増減</v>
      </c>
      <c r="X321" s="80" t="str">
        <f>IF(F321-D321&gt;0,"↑",IF(F321-D321&lt;0,"↓","－"))</f>
        <v>↓</v>
      </c>
      <c r="Y321" s="81" t="str">
        <f>IF(V321="↓↑↓↓",IF(X321="↓","減少傾向","×"),"判定外")</f>
        <v>判定外</v>
      </c>
      <c r="Z321" s="82" t="str">
        <f>IF(V321="↑↓↑↑",IF(X321="↑","増加傾向","×"),"判定外")</f>
        <v>判定外</v>
      </c>
      <c r="AA321" s="83" t="str">
        <f>IF(G321-E321&gt;0,"↑",IF(G321-E321&lt;0,"↓","－"))</f>
        <v>↓</v>
      </c>
      <c r="AB321" s="81" t="str">
        <f>IF(V321="↓↓↑↓",IF(AA321="↓","減少傾向","×"),"判定外")</f>
        <v>判定外</v>
      </c>
      <c r="AC321" s="82" t="str">
        <f>IF(V321="↑↑↓↑",IF(AA321="↑","増加傾向","×"),"判定外")</f>
        <v>判定外</v>
      </c>
      <c r="AD321" s="84" t="s">
        <v>141</v>
      </c>
      <c r="AE321" s="162"/>
    </row>
    <row r="322" spans="2:31" ht="14.25" thickBot="1" x14ac:dyDescent="0.2">
      <c r="B322" s="159"/>
      <c r="C322" s="160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5"/>
      <c r="Q322" s="165"/>
      <c r="R322" s="165"/>
      <c r="S322" s="165"/>
      <c r="T322" s="165"/>
      <c r="U322" s="165"/>
      <c r="V322" s="165"/>
      <c r="W322" s="165"/>
      <c r="X322" s="165"/>
      <c r="Y322" s="165"/>
      <c r="Z322" s="165"/>
      <c r="AA322" s="165"/>
      <c r="AB322" s="165"/>
      <c r="AC322" s="165"/>
      <c r="AD322" s="165"/>
      <c r="AE322" s="162"/>
    </row>
    <row r="323" spans="2:31" x14ac:dyDescent="0.15">
      <c r="B323" s="159"/>
      <c r="C323" s="160"/>
      <c r="D323" s="165"/>
      <c r="E323" s="165"/>
      <c r="F323" s="165"/>
      <c r="G323" s="165"/>
      <c r="H323" s="165"/>
      <c r="I323" s="289" t="s">
        <v>131</v>
      </c>
      <c r="J323" s="301"/>
      <c r="K323" s="301"/>
      <c r="L323" s="290"/>
      <c r="M323" s="290"/>
      <c r="N323" s="290"/>
      <c r="O323" s="290"/>
      <c r="P323" s="290"/>
      <c r="Q323" s="287" t="s">
        <v>132</v>
      </c>
      <c r="R323" s="289" t="s">
        <v>133</v>
      </c>
      <c r="S323" s="290"/>
      <c r="T323" s="290"/>
      <c r="U323" s="290"/>
      <c r="V323" s="291" t="s">
        <v>134</v>
      </c>
      <c r="W323" s="292"/>
      <c r="X323" s="295" t="s">
        <v>135</v>
      </c>
      <c r="Y323" s="299" t="s">
        <v>136</v>
      </c>
      <c r="Z323" s="300"/>
      <c r="AA323" s="302" t="s">
        <v>137</v>
      </c>
      <c r="AB323" s="299" t="s">
        <v>138</v>
      </c>
      <c r="AC323" s="300"/>
      <c r="AD323" s="297" t="s">
        <v>139</v>
      </c>
      <c r="AE323" s="162"/>
    </row>
    <row r="324" spans="2:31" x14ac:dyDescent="0.15">
      <c r="B324" s="159"/>
      <c r="C324" s="36" t="s">
        <v>27</v>
      </c>
      <c r="D324" s="52" t="str">
        <f>Q1</f>
        <v>R2</v>
      </c>
      <c r="E324" s="52" t="str">
        <f>R1</f>
        <v>R3</v>
      </c>
      <c r="F324" s="52" t="str">
        <f>S1</f>
        <v>R4</v>
      </c>
      <c r="G324" s="52" t="str">
        <f>T1</f>
        <v>R5</v>
      </c>
      <c r="H324" s="52" t="str">
        <f>U1</f>
        <v>R6</v>
      </c>
      <c r="I324" s="53" t="s">
        <v>142</v>
      </c>
      <c r="J324" s="54">
        <v>-0.03</v>
      </c>
      <c r="K324" s="54">
        <v>0.03</v>
      </c>
      <c r="L324" s="52" t="str">
        <f>Q1</f>
        <v>R2</v>
      </c>
      <c r="M324" s="52" t="str">
        <f>R1</f>
        <v>R3</v>
      </c>
      <c r="N324" s="52" t="str">
        <f>S1</f>
        <v>R4</v>
      </c>
      <c r="O324" s="52" t="str">
        <f>T1</f>
        <v>R5</v>
      </c>
      <c r="P324" s="52" t="str">
        <f>U1</f>
        <v>R6</v>
      </c>
      <c r="Q324" s="288"/>
      <c r="R324" s="55" t="s">
        <v>143</v>
      </c>
      <c r="S324" s="56" t="s">
        <v>144</v>
      </c>
      <c r="T324" s="56" t="s">
        <v>145</v>
      </c>
      <c r="U324" s="56" t="s">
        <v>146</v>
      </c>
      <c r="V324" s="293"/>
      <c r="W324" s="294"/>
      <c r="X324" s="296"/>
      <c r="Y324" s="57" t="s">
        <v>147</v>
      </c>
      <c r="Z324" s="58" t="s">
        <v>148</v>
      </c>
      <c r="AA324" s="303"/>
      <c r="AB324" s="59" t="s">
        <v>149</v>
      </c>
      <c r="AC324" s="60" t="s">
        <v>150</v>
      </c>
      <c r="AD324" s="298"/>
      <c r="AE324" s="162"/>
    </row>
    <row r="325" spans="2:31" x14ac:dyDescent="0.15">
      <c r="B325" s="159"/>
      <c r="C325" s="36" t="s">
        <v>100</v>
      </c>
      <c r="D325" s="86">
        <f>ROUND(D328/D329,2)</f>
        <v>0.56999999999999995</v>
      </c>
      <c r="E325" s="86">
        <f>ROUND(E328/E329,2)</f>
        <v>1.04</v>
      </c>
      <c r="F325" s="86">
        <f>ROUND(F328/F329,2)</f>
        <v>0.62</v>
      </c>
      <c r="G325" s="86">
        <f>ROUND(G328/G329,2)</f>
        <v>0.42</v>
      </c>
      <c r="H325" s="86">
        <f>ROUND(H328/H329,2)</f>
        <v>0.92</v>
      </c>
      <c r="I325" s="87">
        <f>AVERAGE(D325:H325)</f>
        <v>0.71399999999999997</v>
      </c>
      <c r="J325" s="88">
        <f>I325*0.97</f>
        <v>0.69257999999999997</v>
      </c>
      <c r="K325" s="88">
        <f>I325*1.03</f>
        <v>0.73541999999999996</v>
      </c>
      <c r="L325" s="56" t="str">
        <f>IF(AND(D325&gt;I325*0.97,D325&lt;I325*1.03),"○","×")</f>
        <v>×</v>
      </c>
      <c r="M325" s="56" t="str">
        <f>IF(AND(E325&gt;I325*0.97,E325&lt;I325*1.03),"○","×")</f>
        <v>×</v>
      </c>
      <c r="N325" s="56" t="str">
        <f>IF(AND(F325&gt;I325*0.97,F325&lt;I325*1.03),"○","×")</f>
        <v>×</v>
      </c>
      <c r="O325" s="56" t="str">
        <f>IF(AND(G325&gt;I325*0.97,G325&lt;I325*1.03),"○","×")</f>
        <v>×</v>
      </c>
      <c r="P325" s="56" t="str">
        <f>IF(AND(H325&gt;I325*0.97,H325&lt;I325*1.03),"○","×")</f>
        <v>×</v>
      </c>
      <c r="Q325" s="65" t="str">
        <f>IF(COUNTIF(L325:P325,"○")=5,"同程度","―")</f>
        <v>―</v>
      </c>
      <c r="R325" s="55" t="str">
        <f t="shared" ref="R325:U327" si="131">IF(E325-D325&gt;0,"↑",IF(E325-D325&lt;0,"↓","－"))</f>
        <v>↑</v>
      </c>
      <c r="S325" s="56" t="str">
        <f t="shared" si="131"/>
        <v>↓</v>
      </c>
      <c r="T325" s="56" t="str">
        <f t="shared" si="131"/>
        <v>↓</v>
      </c>
      <c r="U325" s="56" t="str">
        <f t="shared" si="131"/>
        <v>↑</v>
      </c>
      <c r="V325" s="56" t="str">
        <f>R325&amp;S325&amp;T325&amp;U325</f>
        <v>↑↓↓↑</v>
      </c>
      <c r="W325" s="66" t="str" cm="1">
        <f t="array" ref="W325">INDEX($AL$2:$AL$82,MATCH(V325,$AK$2:$AK$82,0),0)</f>
        <v>年度により増減</v>
      </c>
      <c r="X325" s="67" t="str">
        <f>IF(F325-D325&gt;0,"↑",IF(F325-D325&lt;0,"↓","－"))</f>
        <v>↑</v>
      </c>
      <c r="Y325" s="68" t="str">
        <f>IF(V325="↓↑↓↓",IF(X325="↓","減少傾向","×"),"判定外")</f>
        <v>判定外</v>
      </c>
      <c r="Z325" s="69" t="str">
        <f>IF(V325="↑↓↑↑",IF(X325="↑","増加傾向","×"),"判定外")</f>
        <v>判定外</v>
      </c>
      <c r="AA325" s="70" t="str">
        <f>IF(G325-E325&gt;0,"↑",IF(G325-E325&lt;0,"↓","－"))</f>
        <v>↓</v>
      </c>
      <c r="AB325" s="68" t="str">
        <f>IF(V325="↓↓↑↓",IF(AA325="↓","減少傾向","×"),"判定外")</f>
        <v>判定外</v>
      </c>
      <c r="AC325" s="69" t="str">
        <f>IF(V325="↑↑↓↑",IF(AA325="↑","増加傾向","×"),"判定外")</f>
        <v>判定外</v>
      </c>
      <c r="AD325" s="72" t="s">
        <v>141</v>
      </c>
      <c r="AE325" s="162"/>
    </row>
    <row r="326" spans="2:31" x14ac:dyDescent="0.15">
      <c r="B326" s="159"/>
      <c r="C326" s="36" t="s">
        <v>58</v>
      </c>
      <c r="D326" s="86">
        <f t="shared" ref="D326:H327" si="132">ROUND(D330/D332,2)</f>
        <v>0.46</v>
      </c>
      <c r="E326" s="86">
        <f t="shared" si="132"/>
        <v>0.71</v>
      </c>
      <c r="F326" s="86">
        <f t="shared" si="132"/>
        <v>0.64</v>
      </c>
      <c r="G326" s="86">
        <f t="shared" si="132"/>
        <v>0.45</v>
      </c>
      <c r="H326" s="86">
        <f t="shared" si="132"/>
        <v>0.9</v>
      </c>
      <c r="I326" s="87">
        <f>AVERAGE(D326:H326)</f>
        <v>0.63200000000000001</v>
      </c>
      <c r="J326" s="88">
        <f>I326*0.97</f>
        <v>0.61304000000000003</v>
      </c>
      <c r="K326" s="88">
        <f>I326*1.03</f>
        <v>0.65095999999999998</v>
      </c>
      <c r="L326" s="56" t="str">
        <f>IF(AND(D326&gt;I326*0.97,D326&lt;I326*1.03),"○","×")</f>
        <v>×</v>
      </c>
      <c r="M326" s="56" t="str">
        <f>IF(AND(E326&gt;I326*0.97,E326&lt;I326*1.03),"○","×")</f>
        <v>×</v>
      </c>
      <c r="N326" s="56" t="str">
        <f>IF(AND(F326&gt;I326*0.97,F326&lt;I326*1.03),"○","×")</f>
        <v>○</v>
      </c>
      <c r="O326" s="56" t="str">
        <f>IF(AND(G326&gt;I326*0.97,G326&lt;I326*1.03),"○","×")</f>
        <v>×</v>
      </c>
      <c r="P326" s="56" t="str">
        <f>IF(AND(H326&gt;I326*0.97,H326&lt;I326*1.03),"○","×")</f>
        <v>×</v>
      </c>
      <c r="Q326" s="65" t="str">
        <f>IF(COUNTIF(L326:P326,"○")=5,"同程度","―")</f>
        <v>―</v>
      </c>
      <c r="R326" s="55" t="str">
        <f t="shared" si="131"/>
        <v>↑</v>
      </c>
      <c r="S326" s="56" t="str">
        <f t="shared" si="131"/>
        <v>↓</v>
      </c>
      <c r="T326" s="56" t="str">
        <f t="shared" si="131"/>
        <v>↓</v>
      </c>
      <c r="U326" s="56" t="str">
        <f t="shared" si="131"/>
        <v>↑</v>
      </c>
      <c r="V326" s="56" t="str">
        <f>R326&amp;S326&amp;T326&amp;U326</f>
        <v>↑↓↓↑</v>
      </c>
      <c r="W326" s="66" t="str" cm="1">
        <f t="array" ref="W326">INDEX($AL$2:$AL$82,MATCH(V326,$AK$2:$AK$82,0),0)</f>
        <v>年度により増減</v>
      </c>
      <c r="X326" s="67" t="str">
        <f>IF(F326-D326&gt;0,"↑",IF(F326-D326&lt;0,"↓","－"))</f>
        <v>↑</v>
      </c>
      <c r="Y326" s="68" t="str">
        <f>IF(V326="↓↑↓↓",IF(X326="↓","減少傾向","×"),"判定外")</f>
        <v>判定外</v>
      </c>
      <c r="Z326" s="69" t="str">
        <f>IF(V326="↑↓↑↑",IF(X326="↑","増加傾向","×"),"判定外")</f>
        <v>判定外</v>
      </c>
      <c r="AA326" s="70" t="str">
        <f>IF(G326-E326&gt;0,"↑",IF(G326-E326&lt;0,"↓","－"))</f>
        <v>↓</v>
      </c>
      <c r="AB326" s="68" t="str">
        <f>IF(V326="↓↓↑↓",IF(AA326="↓","減少傾向","×"),"判定外")</f>
        <v>判定外</v>
      </c>
      <c r="AC326" s="69" t="str">
        <f>IF(V326="↑↑↓↑",IF(AA326="↑","増加傾向","×"),"判定外")</f>
        <v>判定外</v>
      </c>
      <c r="AD326" s="72" t="s">
        <v>141</v>
      </c>
      <c r="AE326" s="162"/>
    </row>
    <row r="327" spans="2:31" x14ac:dyDescent="0.15">
      <c r="B327" s="159"/>
      <c r="C327" s="36" t="s">
        <v>59</v>
      </c>
      <c r="D327" s="86">
        <f t="shared" si="132"/>
        <v>1.25</v>
      </c>
      <c r="E327" s="86">
        <f t="shared" si="132"/>
        <v>3</v>
      </c>
      <c r="F327" s="86">
        <f t="shared" si="132"/>
        <v>0.5</v>
      </c>
      <c r="G327" s="86">
        <f t="shared" si="132"/>
        <v>0.25</v>
      </c>
      <c r="H327" s="86">
        <f t="shared" si="132"/>
        <v>1</v>
      </c>
      <c r="I327" s="87">
        <f>AVERAGE(D327:H327)</f>
        <v>1.2</v>
      </c>
      <c r="J327" s="88">
        <f>I327*0.97</f>
        <v>1.1639999999999999</v>
      </c>
      <c r="K327" s="88">
        <f>I327*1.03</f>
        <v>1.236</v>
      </c>
      <c r="L327" s="56" t="str">
        <f>IF(AND(D327&gt;I327*0.97,D327&lt;I327*1.03),"○","×")</f>
        <v>×</v>
      </c>
      <c r="M327" s="56" t="str">
        <f>IF(AND(E327&gt;I327*0.97,E327&lt;I327*1.03),"○","×")</f>
        <v>×</v>
      </c>
      <c r="N327" s="56" t="str">
        <f>IF(AND(F327&gt;I327*0.97,F327&lt;I327*1.03),"○","×")</f>
        <v>×</v>
      </c>
      <c r="O327" s="56" t="str">
        <f>IF(AND(G327&gt;I327*0.97,G327&lt;I327*1.03),"○","×")</f>
        <v>×</v>
      </c>
      <c r="P327" s="56" t="str">
        <f>IF(AND(H327&gt;I327*0.97,H327&lt;I327*1.03),"○","×")</f>
        <v>×</v>
      </c>
      <c r="Q327" s="65" t="str">
        <f>IF(COUNTIF(L327:P327,"○")=5,"同程度","―")</f>
        <v>―</v>
      </c>
      <c r="R327" s="55" t="str">
        <f t="shared" si="131"/>
        <v>↑</v>
      </c>
      <c r="S327" s="56" t="str">
        <f t="shared" si="131"/>
        <v>↓</v>
      </c>
      <c r="T327" s="56" t="str">
        <f t="shared" si="131"/>
        <v>↓</v>
      </c>
      <c r="U327" s="56" t="str">
        <f t="shared" si="131"/>
        <v>↑</v>
      </c>
      <c r="V327" s="56" t="str">
        <f>R327&amp;S327&amp;T327&amp;U327</f>
        <v>↑↓↓↑</v>
      </c>
      <c r="W327" s="66" t="str" cm="1">
        <f t="array" ref="W327">INDEX($AL$2:$AL$82,MATCH(V327,$AK$2:$AK$82,0),0)</f>
        <v>年度により増減</v>
      </c>
      <c r="X327" s="67" t="str">
        <f>IF(F327-D327&gt;0,"↑",IF(F327-D327&lt;0,"↓","－"))</f>
        <v>↓</v>
      </c>
      <c r="Y327" s="68" t="str">
        <f>IF(V327="↓↑↓↓",IF(X327="↓","減少傾向","×"),"判定外")</f>
        <v>判定外</v>
      </c>
      <c r="Z327" s="69" t="str">
        <f>IF(V327="↑↓↑↑",IF(X327="↑","増加傾向","×"),"判定外")</f>
        <v>判定外</v>
      </c>
      <c r="AA327" s="70" t="str">
        <f>IF(G327-E327&gt;0,"↑",IF(G327-E327&lt;0,"↓","－"))</f>
        <v>↓</v>
      </c>
      <c r="AB327" s="68" t="str">
        <f>IF(V327="↓↓↑↓",IF(AA327="↓","減少傾向","×"),"判定外")</f>
        <v>判定外</v>
      </c>
      <c r="AC327" s="69" t="str">
        <f>IF(V327="↑↑↓↑",IF(AA327="↑","増加傾向","×"),"判定外")</f>
        <v>判定外</v>
      </c>
      <c r="AD327" s="72" t="s">
        <v>141</v>
      </c>
      <c r="AE327" s="162"/>
    </row>
    <row r="328" spans="2:31" x14ac:dyDescent="0.15">
      <c r="B328" s="159"/>
      <c r="C328" s="73" t="s">
        <v>60</v>
      </c>
      <c r="D328" s="74">
        <f>SUM(D330:D331)</f>
        <v>17</v>
      </c>
      <c r="E328" s="74">
        <f>SUM(E330:E331)</f>
        <v>29</v>
      </c>
      <c r="F328" s="74">
        <f>SUM(F330:F331)</f>
        <v>16</v>
      </c>
      <c r="G328" s="74">
        <f>SUM(G330:G331)</f>
        <v>11</v>
      </c>
      <c r="H328" s="74">
        <f>SUM(H330:H331)</f>
        <v>23</v>
      </c>
      <c r="I328" s="89"/>
      <c r="J328" s="90"/>
      <c r="K328" s="90"/>
      <c r="L328" s="91"/>
      <c r="M328" s="91"/>
      <c r="N328" s="91"/>
      <c r="O328" s="91"/>
      <c r="P328" s="91"/>
      <c r="Q328" s="92"/>
      <c r="R328" s="93"/>
      <c r="S328" s="91"/>
      <c r="T328" s="91"/>
      <c r="U328" s="91"/>
      <c r="V328" s="91"/>
      <c r="W328" s="94"/>
      <c r="X328" s="95"/>
      <c r="Y328" s="96"/>
      <c r="Z328" s="97"/>
      <c r="AA328" s="98"/>
      <c r="AB328" s="96"/>
      <c r="AC328" s="97"/>
      <c r="AD328" s="71"/>
      <c r="AE328" s="162"/>
    </row>
    <row r="329" spans="2:31" x14ac:dyDescent="0.15">
      <c r="B329" s="159"/>
      <c r="C329" s="73" t="s">
        <v>99</v>
      </c>
      <c r="D329" s="74">
        <f>SUM(D332:D333)</f>
        <v>30</v>
      </c>
      <c r="E329" s="74">
        <f>SUM(E332:E333)</f>
        <v>28</v>
      </c>
      <c r="F329" s="74">
        <f>SUM(F332:F333)</f>
        <v>26</v>
      </c>
      <c r="G329" s="74">
        <f>SUM(G332:G333)</f>
        <v>26</v>
      </c>
      <c r="H329" s="74">
        <f>SUM(H332:H333)</f>
        <v>25</v>
      </c>
      <c r="I329" s="63">
        <f>AVERAGE(D329:H329)</f>
        <v>27</v>
      </c>
      <c r="J329" s="64">
        <f>I329*0.97</f>
        <v>26.189999999999998</v>
      </c>
      <c r="K329" s="64">
        <f>I329*1.03</f>
        <v>27.810000000000002</v>
      </c>
      <c r="L329" s="56" t="str">
        <f>IF(AND(D329&gt;I329*0.97,D329&lt;I329*1.03),"○","×")</f>
        <v>×</v>
      </c>
      <c r="M329" s="56" t="str">
        <f>IF(AND(E329&gt;I329*0.97,E329&lt;I329*1.03),"○","×")</f>
        <v>×</v>
      </c>
      <c r="N329" s="56" t="str">
        <f>IF(AND(F329&gt;I329*0.97,F329&lt;I329*1.03),"○","×")</f>
        <v>×</v>
      </c>
      <c r="O329" s="56" t="str">
        <f>IF(AND(G329&gt;I329*0.97,G329&lt;I329*1.03),"○","×")</f>
        <v>×</v>
      </c>
      <c r="P329" s="56" t="str">
        <f>IF(AND(H329&gt;I329*0.97,H329&lt;I329*1.03),"○","×")</f>
        <v>×</v>
      </c>
      <c r="Q329" s="65" t="str">
        <f>IF(COUNTIF(L329:P329,"○")=5,"同程度","―")</f>
        <v>―</v>
      </c>
      <c r="R329" s="55" t="str">
        <f>IF(E329-D329&gt;0,"↑",IF(E329-D329&lt;0,"↓","－"))</f>
        <v>↓</v>
      </c>
      <c r="S329" s="56" t="str">
        <f>IF(F329-E329&gt;0,"↑",IF(F329-E329&lt;0,"↓","－"))</f>
        <v>↓</v>
      </c>
      <c r="T329" s="56" t="str">
        <f>IF(G329-F329&gt;0,"↑",IF(G329-F329&lt;0,"↓","－"))</f>
        <v>－</v>
      </c>
      <c r="U329" s="56" t="str">
        <f>IF(H329-G329&gt;0,"↑",IF(H329-G329&lt;0,"↓","－"))</f>
        <v>↓</v>
      </c>
      <c r="V329" s="56" t="str">
        <f>R329&amp;S329&amp;T329&amp;U329</f>
        <v>↓↓－↓</v>
      </c>
      <c r="W329" s="66" t="str" cm="1">
        <f t="array" ref="W329">INDEX($AL$2:$AL$82,MATCH(V329,$AK$2:$AK$82,0),0)</f>
        <v>減少傾向⤵</v>
      </c>
      <c r="X329" s="67" t="str">
        <f>IF(F329-D329&gt;0,"↑",IF(F329-D329&lt;0,"↓","－"))</f>
        <v>↓</v>
      </c>
      <c r="Y329" s="68" t="str">
        <f>IF(V329="↓↑↓↓",IF(X329="↓","減少傾向","×"),"判定外")</f>
        <v>判定外</v>
      </c>
      <c r="Z329" s="69" t="str">
        <f>IF(V329="↑↓↑↑",IF(X329="↑","増加傾向","×"),"判定外")</f>
        <v>判定外</v>
      </c>
      <c r="AA329" s="70" t="str">
        <f>IF(G329-E329&gt;0,"↑",IF(G329-E329&lt;0,"↓","－"))</f>
        <v>↓</v>
      </c>
      <c r="AB329" s="68" t="str">
        <f>IF(V329="↓↓↑↓",IF(AA329="↓","減少傾向","×"),"判定外")</f>
        <v>判定外</v>
      </c>
      <c r="AC329" s="69" t="str">
        <f>IF(V329="↑↑↓↑",IF(AA329="↑","増加傾向","×"),"判定外")</f>
        <v>判定外</v>
      </c>
      <c r="AD329" s="71"/>
      <c r="AE329" s="162"/>
    </row>
    <row r="330" spans="2:31" x14ac:dyDescent="0.15">
      <c r="B330" s="159"/>
      <c r="C330" s="36" t="s">
        <v>72</v>
      </c>
      <c r="D330" s="116">
        <f>D317</f>
        <v>12</v>
      </c>
      <c r="E330" s="116">
        <f t="shared" ref="E330:H330" si="133">E317</f>
        <v>17</v>
      </c>
      <c r="F330" s="116">
        <f t="shared" si="133"/>
        <v>14</v>
      </c>
      <c r="G330" s="116">
        <f t="shared" si="133"/>
        <v>10</v>
      </c>
      <c r="H330" s="116">
        <f t="shared" si="133"/>
        <v>19</v>
      </c>
      <c r="I330" s="89"/>
      <c r="J330" s="90"/>
      <c r="K330" s="90"/>
      <c r="L330" s="91"/>
      <c r="M330" s="91"/>
      <c r="N330" s="91"/>
      <c r="O330" s="91"/>
      <c r="P330" s="91"/>
      <c r="Q330" s="92"/>
      <c r="R330" s="93"/>
      <c r="S330" s="91"/>
      <c r="T330" s="91"/>
      <c r="U330" s="91"/>
      <c r="V330" s="91"/>
      <c r="W330" s="94"/>
      <c r="X330" s="95"/>
      <c r="Y330" s="96"/>
      <c r="Z330" s="97"/>
      <c r="AA330" s="98"/>
      <c r="AB330" s="96"/>
      <c r="AC330" s="97"/>
      <c r="AD330" s="71"/>
      <c r="AE330" s="162"/>
    </row>
    <row r="331" spans="2:31" x14ac:dyDescent="0.15">
      <c r="B331" s="159"/>
      <c r="C331" s="36" t="s">
        <v>73</v>
      </c>
      <c r="D331" s="116">
        <f>D318</f>
        <v>5</v>
      </c>
      <c r="E331" s="116">
        <f t="shared" ref="E331:H331" si="134">E318</f>
        <v>12</v>
      </c>
      <c r="F331" s="116">
        <f t="shared" si="134"/>
        <v>2</v>
      </c>
      <c r="G331" s="116">
        <f t="shared" si="134"/>
        <v>1</v>
      </c>
      <c r="H331" s="116">
        <f t="shared" si="134"/>
        <v>4</v>
      </c>
      <c r="I331" s="89"/>
      <c r="J331" s="90"/>
      <c r="K331" s="90"/>
      <c r="L331" s="91"/>
      <c r="M331" s="91"/>
      <c r="N331" s="91"/>
      <c r="O331" s="91"/>
      <c r="P331" s="91"/>
      <c r="Q331" s="92"/>
      <c r="R331" s="93"/>
      <c r="S331" s="91"/>
      <c r="T331" s="91"/>
      <c r="U331" s="91"/>
      <c r="V331" s="91"/>
      <c r="W331" s="94"/>
      <c r="X331" s="95"/>
      <c r="Y331" s="96"/>
      <c r="Z331" s="97"/>
      <c r="AA331" s="98"/>
      <c r="AB331" s="96"/>
      <c r="AC331" s="97"/>
      <c r="AD331" s="71"/>
      <c r="AE331" s="162"/>
    </row>
    <row r="332" spans="2:31" x14ac:dyDescent="0.15">
      <c r="B332" s="159"/>
      <c r="C332" s="61" t="s">
        <v>70</v>
      </c>
      <c r="D332" s="116">
        <f>SUMIF('20.教員数【大学概要】'!A:A,D324,'20.教員数【大学概要】'!V:V)</f>
        <v>26</v>
      </c>
      <c r="E332" s="116">
        <f>SUMIF('20.教員数【大学概要】'!A:A,E324,'20.教員数【大学概要】'!V:V)</f>
        <v>24</v>
      </c>
      <c r="F332" s="116">
        <f>SUMIF('20.教員数【大学概要】'!A:A,F324,'20.教員数【大学概要】'!V:V)</f>
        <v>22</v>
      </c>
      <c r="G332" s="116">
        <f>SUMIF('20.教員数【大学概要】'!A:A,G324,'20.教員数【大学概要】'!V:V)</f>
        <v>22</v>
      </c>
      <c r="H332" s="116">
        <f>SUMIF('20.教員数【大学概要】'!A:A,H324,'20.教員数【大学概要】'!V:V)</f>
        <v>21</v>
      </c>
      <c r="I332" s="63">
        <f>AVERAGE(D332:H332)</f>
        <v>23</v>
      </c>
      <c r="J332" s="64">
        <f>I332*0.97</f>
        <v>22.31</v>
      </c>
      <c r="K332" s="64">
        <f>I332*1.03</f>
        <v>23.69</v>
      </c>
      <c r="L332" s="56" t="str">
        <f>IF(AND(D332&gt;I332*0.97,D332&lt;I332*1.03),"○","×")</f>
        <v>×</v>
      </c>
      <c r="M332" s="56" t="str">
        <f>IF(AND(E332&gt;I332*0.97,E332&lt;I332*1.03),"○","×")</f>
        <v>×</v>
      </c>
      <c r="N332" s="56" t="str">
        <f>IF(AND(F332&gt;I332*0.97,F332&lt;I332*1.03),"○","×")</f>
        <v>×</v>
      </c>
      <c r="O332" s="56" t="str">
        <f>IF(AND(G332&gt;I332*0.97,G332&lt;I332*1.03),"○","×")</f>
        <v>×</v>
      </c>
      <c r="P332" s="56" t="str">
        <f>IF(AND(H332&gt;I332*0.97,H332&lt;I332*1.03),"○","×")</f>
        <v>×</v>
      </c>
      <c r="Q332" s="65" t="str">
        <f>IF(COUNTIF(L332:P332,"○")=5,"同程度","―")</f>
        <v>―</v>
      </c>
      <c r="R332" s="55" t="str">
        <f t="shared" ref="R332:U333" si="135">IF(E332-D332&gt;0,"↑",IF(E332-D332&lt;0,"↓","－"))</f>
        <v>↓</v>
      </c>
      <c r="S332" s="56" t="str">
        <f t="shared" si="135"/>
        <v>↓</v>
      </c>
      <c r="T332" s="56" t="str">
        <f t="shared" si="135"/>
        <v>－</v>
      </c>
      <c r="U332" s="56" t="str">
        <f t="shared" si="135"/>
        <v>↓</v>
      </c>
      <c r="V332" s="56" t="str">
        <f>R332&amp;S332&amp;T332&amp;U332</f>
        <v>↓↓－↓</v>
      </c>
      <c r="W332" s="66" t="str" cm="1">
        <f t="array" ref="W332">INDEX($AL$2:$AL$82,MATCH(V332,$AK$2:$AK$82,0),0)</f>
        <v>減少傾向⤵</v>
      </c>
      <c r="X332" s="67" t="str">
        <f>IF(F332-D332&gt;0,"↑",IF(F332-D332&lt;0,"↓","－"))</f>
        <v>↓</v>
      </c>
      <c r="Y332" s="68" t="str">
        <f>IF(V332="↓↑↓↓",IF(X332="↓","減少傾向","×"),"判定外")</f>
        <v>判定外</v>
      </c>
      <c r="Z332" s="69" t="str">
        <f>IF(V332="↑↓↑↑",IF(X332="↑","増加傾向","×"),"判定外")</f>
        <v>判定外</v>
      </c>
      <c r="AA332" s="70" t="str">
        <f>IF(G332-E332&gt;0,"↑",IF(G332-E332&lt;0,"↓","－"))</f>
        <v>↓</v>
      </c>
      <c r="AB332" s="68" t="str">
        <f>IF(V332="↓↓↑↓",IF(AA332="↓","減少傾向","×"),"判定外")</f>
        <v>判定外</v>
      </c>
      <c r="AC332" s="69" t="str">
        <f>IF(V332="↑↑↓↑",IF(AA332="↑","増加傾向","×"),"判定外")</f>
        <v>判定外</v>
      </c>
      <c r="AD332" s="71"/>
      <c r="AE332" s="162"/>
    </row>
    <row r="333" spans="2:31" ht="14.25" thickBot="1" x14ac:dyDescent="0.2">
      <c r="B333" s="159"/>
      <c r="C333" s="61" t="s">
        <v>71</v>
      </c>
      <c r="D333" s="116">
        <f>SUMIF('20.教員数【大学概要】'!A:A,D324,'20.教員数【大学概要】'!W:W)</f>
        <v>4</v>
      </c>
      <c r="E333" s="116">
        <f>SUMIF('20.教員数【大学概要】'!A:A,E324,'20.教員数【大学概要】'!W:W)</f>
        <v>4</v>
      </c>
      <c r="F333" s="116">
        <f>SUMIF('20.教員数【大学概要】'!A:A,F324,'20.教員数【大学概要】'!W:W)</f>
        <v>4</v>
      </c>
      <c r="G333" s="116">
        <f>SUMIF('20.教員数【大学概要】'!A:A,G324,'20.教員数【大学概要】'!W:W)</f>
        <v>4</v>
      </c>
      <c r="H333" s="116">
        <f>SUMIF('20.教員数【大学概要】'!A:A,H324,'20.教員数【大学概要】'!W:W)</f>
        <v>4</v>
      </c>
      <c r="I333" s="75">
        <f>AVERAGE(D333:H333)</f>
        <v>4</v>
      </c>
      <c r="J333" s="76">
        <f>I333*0.97</f>
        <v>3.88</v>
      </c>
      <c r="K333" s="76">
        <f>I333*1.03</f>
        <v>4.12</v>
      </c>
      <c r="L333" s="41" t="str">
        <f>IF(AND(D333&gt;I333*0.97,D333&lt;I333*1.03),"○","×")</f>
        <v>○</v>
      </c>
      <c r="M333" s="41" t="str">
        <f>IF(AND(E333&gt;I333*0.97,E333&lt;I333*1.03),"○","×")</f>
        <v>○</v>
      </c>
      <c r="N333" s="41" t="str">
        <f>IF(AND(F333&gt;I333*0.97,F333&lt;I333*1.03),"○","×")</f>
        <v>○</v>
      </c>
      <c r="O333" s="41" t="str">
        <f>IF(AND(G333&gt;I333*0.97,G333&lt;I333*1.03),"○","×")</f>
        <v>○</v>
      </c>
      <c r="P333" s="41" t="str">
        <f>IF(AND(H333&gt;I333*0.97,H333&lt;I333*1.03),"○","×")</f>
        <v>○</v>
      </c>
      <c r="Q333" s="77" t="str">
        <f>IF(COUNTIF(L333:P333,"○")=5,"同程度","―")</f>
        <v>同程度</v>
      </c>
      <c r="R333" s="78" t="str">
        <f t="shared" si="135"/>
        <v>－</v>
      </c>
      <c r="S333" s="41" t="str">
        <f t="shared" si="135"/>
        <v>－</v>
      </c>
      <c r="T333" s="41" t="str">
        <f t="shared" si="135"/>
        <v>－</v>
      </c>
      <c r="U333" s="41" t="str">
        <f t="shared" si="135"/>
        <v>－</v>
      </c>
      <c r="V333" s="41" t="str">
        <f>R333&amp;S333&amp;T333&amp;U333</f>
        <v>－－－－</v>
      </c>
      <c r="W333" s="79" t="str" cm="1">
        <f t="array" ref="W333">INDEX($AL$2:$AL$82,MATCH(V333,$AK$2:$AK$82,0),0)</f>
        <v>同程度で推移</v>
      </c>
      <c r="X333" s="80" t="str">
        <f>IF(F333-D333&gt;0,"↑",IF(F333-D333&lt;0,"↓","－"))</f>
        <v>－</v>
      </c>
      <c r="Y333" s="81" t="str">
        <f>IF(V333="↓↑↓↓",IF(X333="↓","減少傾向","×"),"判定外")</f>
        <v>判定外</v>
      </c>
      <c r="Z333" s="82" t="str">
        <f>IF(V333="↑↓↑↑",IF(X333="↑","増加傾向","×"),"判定外")</f>
        <v>判定外</v>
      </c>
      <c r="AA333" s="83" t="str">
        <f>IF(G333-E333&gt;0,"↑",IF(G333-E333&lt;0,"↓","－"))</f>
        <v>－</v>
      </c>
      <c r="AB333" s="81" t="str">
        <f>IF(V333="↓↓↑↓",IF(AA333="↓","減少傾向","×"),"判定外")</f>
        <v>判定外</v>
      </c>
      <c r="AC333" s="82" t="str">
        <f>IF(V333="↑↑↓↑",IF(AA333="↑","増加傾向","×"),"判定外")</f>
        <v>判定外</v>
      </c>
      <c r="AD333" s="100"/>
      <c r="AE333" s="162"/>
    </row>
    <row r="334" spans="2:31" ht="14.25" thickBot="1" x14ac:dyDescent="0.2">
      <c r="B334" s="159"/>
      <c r="C334" s="160"/>
      <c r="D334" s="165"/>
      <c r="E334" s="165"/>
      <c r="F334" s="165"/>
      <c r="G334" s="165"/>
      <c r="H334" s="165"/>
      <c r="I334" s="165"/>
      <c r="J334" s="165"/>
      <c r="K334" s="165"/>
      <c r="L334" s="165"/>
      <c r="M334" s="165"/>
      <c r="N334" s="165"/>
      <c r="O334" s="165"/>
      <c r="P334" s="165"/>
      <c r="Q334" s="165"/>
      <c r="R334" s="165"/>
      <c r="S334" s="165"/>
      <c r="T334" s="165"/>
      <c r="U334" s="165"/>
      <c r="V334" s="165"/>
      <c r="W334" s="165"/>
      <c r="X334" s="165"/>
      <c r="Y334" s="165"/>
      <c r="Z334" s="165"/>
      <c r="AA334" s="165"/>
      <c r="AB334" s="165"/>
      <c r="AC334" s="165"/>
      <c r="AD334" s="165"/>
      <c r="AE334" s="162"/>
    </row>
    <row r="335" spans="2:31" x14ac:dyDescent="0.15">
      <c r="B335" s="159" t="s">
        <v>47</v>
      </c>
      <c r="C335" s="160"/>
      <c r="D335" s="166"/>
      <c r="E335" s="166"/>
      <c r="F335" s="166"/>
      <c r="G335" s="166"/>
      <c r="H335" s="166"/>
      <c r="I335" s="289" t="s">
        <v>131</v>
      </c>
      <c r="J335" s="301"/>
      <c r="K335" s="301"/>
      <c r="L335" s="290"/>
      <c r="M335" s="290"/>
      <c r="N335" s="290"/>
      <c r="O335" s="290"/>
      <c r="P335" s="290"/>
      <c r="Q335" s="287" t="s">
        <v>132</v>
      </c>
      <c r="R335" s="289" t="s">
        <v>133</v>
      </c>
      <c r="S335" s="290"/>
      <c r="T335" s="290"/>
      <c r="U335" s="290"/>
      <c r="V335" s="291" t="s">
        <v>134</v>
      </c>
      <c r="W335" s="292"/>
      <c r="X335" s="295" t="s">
        <v>135</v>
      </c>
      <c r="Y335" s="299" t="s">
        <v>136</v>
      </c>
      <c r="Z335" s="300"/>
      <c r="AA335" s="302" t="s">
        <v>137</v>
      </c>
      <c r="AB335" s="299" t="s">
        <v>138</v>
      </c>
      <c r="AC335" s="300"/>
      <c r="AD335" s="297" t="s">
        <v>139</v>
      </c>
      <c r="AE335" s="162"/>
    </row>
    <row r="336" spans="2:31" x14ac:dyDescent="0.15">
      <c r="B336" s="159"/>
      <c r="C336" s="36" t="s">
        <v>24</v>
      </c>
      <c r="D336" s="52" t="str">
        <f>Q1</f>
        <v>R2</v>
      </c>
      <c r="E336" s="52" t="str">
        <f>R1</f>
        <v>R3</v>
      </c>
      <c r="F336" s="52" t="str">
        <f>S1</f>
        <v>R4</v>
      </c>
      <c r="G336" s="52" t="str">
        <f>T1</f>
        <v>R5</v>
      </c>
      <c r="H336" s="52" t="str">
        <f>U1</f>
        <v>R6</v>
      </c>
      <c r="I336" s="53" t="s">
        <v>142</v>
      </c>
      <c r="J336" s="54">
        <v>-0.03</v>
      </c>
      <c r="K336" s="54">
        <v>0.03</v>
      </c>
      <c r="L336" s="52" t="str">
        <f>Q1</f>
        <v>R2</v>
      </c>
      <c r="M336" s="52" t="str">
        <f>R1</f>
        <v>R3</v>
      </c>
      <c r="N336" s="52" t="str">
        <f>S1</f>
        <v>R4</v>
      </c>
      <c r="O336" s="52" t="str">
        <f>T1</f>
        <v>R5</v>
      </c>
      <c r="P336" s="52" t="str">
        <f>U1</f>
        <v>R6</v>
      </c>
      <c r="Q336" s="288"/>
      <c r="R336" s="55" t="s">
        <v>143</v>
      </c>
      <c r="S336" s="56" t="s">
        <v>144</v>
      </c>
      <c r="T336" s="56" t="s">
        <v>145</v>
      </c>
      <c r="U336" s="56" t="s">
        <v>146</v>
      </c>
      <c r="V336" s="293"/>
      <c r="W336" s="294"/>
      <c r="X336" s="296"/>
      <c r="Y336" s="57" t="s">
        <v>147</v>
      </c>
      <c r="Z336" s="58" t="s">
        <v>148</v>
      </c>
      <c r="AA336" s="303"/>
      <c r="AB336" s="59" t="s">
        <v>149</v>
      </c>
      <c r="AC336" s="60" t="s">
        <v>150</v>
      </c>
      <c r="AD336" s="298"/>
      <c r="AE336" s="162"/>
    </row>
    <row r="337" spans="2:31" x14ac:dyDescent="0.15">
      <c r="B337" s="159"/>
      <c r="C337" s="61" t="s">
        <v>55</v>
      </c>
      <c r="D337" s="37">
        <f>SUMIF('20.経年データ【高知大】'!K:K,D336,'20.経年データ【高知大】'!BQ:BQ)</f>
        <v>31</v>
      </c>
      <c r="E337" s="37">
        <f>SUMIF('20.経年データ【高知大】'!K:K,E336,'20.経年データ【高知大】'!BQ:BQ)</f>
        <v>34</v>
      </c>
      <c r="F337" s="37">
        <f>SUMIF('20.経年データ【高知大】'!K:K,F336,'20.経年データ【高知大】'!BQ:BQ)</f>
        <v>44</v>
      </c>
      <c r="G337" s="37">
        <f>SUMIF('20.経年データ【高知大】'!K:K,G336,'20.経年データ【高知大】'!BQ:BQ)</f>
        <v>27</v>
      </c>
      <c r="H337" s="37">
        <f>SUMIF('20.経年データ【高知大】'!K:K,H336,'20.経年データ【高知大】'!BQ:BQ)</f>
        <v>34</v>
      </c>
      <c r="I337" s="63">
        <f>AVERAGE(D337:H337)</f>
        <v>34</v>
      </c>
      <c r="J337" s="64">
        <f>I337*0.97</f>
        <v>32.979999999999997</v>
      </c>
      <c r="K337" s="64">
        <f>I337*1.03</f>
        <v>35.020000000000003</v>
      </c>
      <c r="L337" s="56" t="str">
        <f>IF(AND(D337&gt;I337*0.97,D337&lt;I337*1.03),"○","×")</f>
        <v>×</v>
      </c>
      <c r="M337" s="56" t="str">
        <f>IF(AND(E337&gt;I337*0.97,E337&lt;I337*1.03),"○","×")</f>
        <v>○</v>
      </c>
      <c r="N337" s="56" t="str">
        <f>IF(AND(F337&gt;I337*0.97,F337&lt;I337*1.03),"○","×")</f>
        <v>×</v>
      </c>
      <c r="O337" s="56" t="str">
        <f>IF(AND(G337&gt;I337*0.97,G337&lt;I337*1.03),"○","×")</f>
        <v>×</v>
      </c>
      <c r="P337" s="56" t="str">
        <f>IF(AND(H337&gt;I337*0.97,H337&lt;I337*1.03),"○","×")</f>
        <v>○</v>
      </c>
      <c r="Q337" s="65" t="str">
        <f>IF(COUNTIF(L337:P337,"○")=5,"同程度","―")</f>
        <v>―</v>
      </c>
      <c r="R337" s="55" t="str">
        <f t="shared" ref="R337:U341" si="136">IF(E337-D337&gt;0,"↑",IF(E337-D337&lt;0,"↓","－"))</f>
        <v>↑</v>
      </c>
      <c r="S337" s="56" t="str">
        <f t="shared" si="136"/>
        <v>↑</v>
      </c>
      <c r="T337" s="56" t="str">
        <f t="shared" si="136"/>
        <v>↓</v>
      </c>
      <c r="U337" s="56" t="str">
        <f t="shared" si="136"/>
        <v>↑</v>
      </c>
      <c r="V337" s="56" t="str">
        <f>R337&amp;S337&amp;T337&amp;U337</f>
        <v>↑↑↓↑</v>
      </c>
      <c r="W337" s="66" t="str" cm="1">
        <f t="array" ref="W337">INDEX($AL$2:$AL$82,MATCH(V337,$AK$2:$AK$82,0),0)</f>
        <v>年度により増減</v>
      </c>
      <c r="X337" s="67" t="str">
        <f>IF(F337-D337&gt;0,"↑",IF(F337-D337&lt;0,"↓","－"))</f>
        <v>↑</v>
      </c>
      <c r="Y337" s="68" t="str">
        <f>IF(V337="↓↑↓↓",IF(X337="↓","減少傾向","×"),"判定外")</f>
        <v>判定外</v>
      </c>
      <c r="Z337" s="69" t="str">
        <f>IF(V337="↑↓↑↑",IF(X337="↑","増加傾向","×"),"判定外")</f>
        <v>判定外</v>
      </c>
      <c r="AA337" s="70" t="str">
        <f>IF(G337-E337&gt;0,"↑",IF(G337-E337&lt;0,"↓","－"))</f>
        <v>↓</v>
      </c>
      <c r="AB337" s="68" t="str">
        <f>IF(V337="↓↓↑↓",IF(AA337="↓","減少傾向","×"),"判定外")</f>
        <v>判定外</v>
      </c>
      <c r="AC337" s="69" t="str">
        <f>IF(V337="↑↑↓↑",IF(AA337="↑","増加傾向","×"),"判定外")</f>
        <v>×</v>
      </c>
      <c r="AD337" s="71"/>
      <c r="AE337" s="162"/>
    </row>
    <row r="338" spans="2:31" x14ac:dyDescent="0.15">
      <c r="B338" s="159"/>
      <c r="C338" s="61" t="s">
        <v>56</v>
      </c>
      <c r="D338" s="37">
        <f>SUMIF('20.経年データ【高知大】'!K:K,D336,'20.経年データ【高知大】'!BR:BR)</f>
        <v>3</v>
      </c>
      <c r="E338" s="37">
        <f>SUMIF('20.経年データ【高知大】'!K:K,E336,'20.経年データ【高知大】'!BR:BR)</f>
        <v>4</v>
      </c>
      <c r="F338" s="37">
        <f>SUMIF('20.経年データ【高知大】'!K:K,F336,'20.経年データ【高知大】'!BR:BR)</f>
        <v>1</v>
      </c>
      <c r="G338" s="37">
        <f>SUMIF('20.経年データ【高知大】'!K:K,G336,'20.経年データ【高知大】'!BR:BR)</f>
        <v>1</v>
      </c>
      <c r="H338" s="37">
        <f>SUMIF('20.経年データ【高知大】'!K:K,H336,'20.経年データ【高知大】'!BR:BR)</f>
        <v>2</v>
      </c>
      <c r="I338" s="63">
        <f>AVERAGE(D338:H338)</f>
        <v>2.2000000000000002</v>
      </c>
      <c r="J338" s="64">
        <f>I338*0.97</f>
        <v>2.1339999999999999</v>
      </c>
      <c r="K338" s="64">
        <f>I338*1.03</f>
        <v>2.2660000000000005</v>
      </c>
      <c r="L338" s="56" t="str">
        <f>IF(AND(D338&gt;I338*0.97,D338&lt;I338*1.03),"○","×")</f>
        <v>×</v>
      </c>
      <c r="M338" s="56" t="str">
        <f>IF(AND(E338&gt;I338*0.97,E338&lt;I338*1.03),"○","×")</f>
        <v>×</v>
      </c>
      <c r="N338" s="56" t="str">
        <f>IF(AND(F338&gt;I338*0.97,F338&lt;I338*1.03),"○","×")</f>
        <v>×</v>
      </c>
      <c r="O338" s="56" t="str">
        <f>IF(AND(G338&gt;I338*0.97,G338&lt;I338*1.03),"○","×")</f>
        <v>×</v>
      </c>
      <c r="P338" s="56" t="str">
        <f>IF(AND(H338&gt;I338*0.97,H338&lt;I338*1.03),"○","×")</f>
        <v>×</v>
      </c>
      <c r="Q338" s="65" t="str">
        <f>IF(COUNTIF(L338:P338,"○")=5,"同程度","―")</f>
        <v>―</v>
      </c>
      <c r="R338" s="55" t="str">
        <f t="shared" si="136"/>
        <v>↑</v>
      </c>
      <c r="S338" s="56" t="str">
        <f t="shared" si="136"/>
        <v>↓</v>
      </c>
      <c r="T338" s="56" t="str">
        <f t="shared" si="136"/>
        <v>－</v>
      </c>
      <c r="U338" s="56" t="str">
        <f t="shared" si="136"/>
        <v>↑</v>
      </c>
      <c r="V338" s="56" t="str">
        <f>R338&amp;S338&amp;T338&amp;U338</f>
        <v>↑↓－↑</v>
      </c>
      <c r="W338" s="66" t="str" cm="1">
        <f t="array" ref="W338">INDEX($AL$2:$AL$82,MATCH(V338,$AK$2:$AK$82,0),0)</f>
        <v>年度により増減</v>
      </c>
      <c r="X338" s="67" t="str">
        <f>IF(F338-D338&gt;0,"↑",IF(F338-D338&lt;0,"↓","－"))</f>
        <v>↓</v>
      </c>
      <c r="Y338" s="68" t="str">
        <f>IF(V338="↓↑↓↓",IF(X338="↓","減少傾向","×"),"判定外")</f>
        <v>判定外</v>
      </c>
      <c r="Z338" s="69" t="str">
        <f>IF(V338="↑↓↑↑",IF(X338="↑","増加傾向","×"),"判定外")</f>
        <v>判定外</v>
      </c>
      <c r="AA338" s="70" t="str">
        <f>IF(G338-E338&gt;0,"↑",IF(G338-E338&lt;0,"↓","－"))</f>
        <v>↓</v>
      </c>
      <c r="AB338" s="68" t="str">
        <f>IF(V338="↓↓↑↓",IF(AA338="↓","減少傾向","×"),"判定外")</f>
        <v>判定外</v>
      </c>
      <c r="AC338" s="69" t="str">
        <f>IF(V338="↑↑↓↑",IF(AA338="↑","増加傾向","×"),"判定外")</f>
        <v>判定外</v>
      </c>
      <c r="AD338" s="71"/>
      <c r="AE338" s="162"/>
    </row>
    <row r="339" spans="2:31" x14ac:dyDescent="0.15">
      <c r="B339" s="159"/>
      <c r="C339" s="61" t="s">
        <v>259</v>
      </c>
      <c r="D339" s="37">
        <f>SUMIF('20.経年データ【高知大】'!K:K,D336,'20.経年データ【高知大】'!BO:BO)</f>
        <v>32</v>
      </c>
      <c r="E339" s="37">
        <f>SUMIF('20.経年データ【高知大】'!K:K,E336,'20.経年データ【高知大】'!BO:BO)</f>
        <v>36</v>
      </c>
      <c r="F339" s="37">
        <f>SUMIF('20.経年データ【高知大】'!K:K,F336,'20.経年データ【高知大】'!BO:BO)</f>
        <v>44</v>
      </c>
      <c r="G339" s="37">
        <f>SUMIF('20.経年データ【高知大】'!K:K,G336,'20.経年データ【高知大】'!BO:BO)</f>
        <v>24</v>
      </c>
      <c r="H339" s="37">
        <f>SUMIF('20.経年データ【高知大】'!K:K,H336,'20.経年データ【高知大】'!BO:BO)</f>
        <v>28</v>
      </c>
      <c r="I339" s="63">
        <f>AVERAGE(D339:H339)</f>
        <v>32.799999999999997</v>
      </c>
      <c r="J339" s="64">
        <f>I339*0.97</f>
        <v>31.815999999999995</v>
      </c>
      <c r="K339" s="64">
        <f>I339*1.03</f>
        <v>33.783999999999999</v>
      </c>
      <c r="L339" s="56" t="str">
        <f>IF(AND(D339&gt;I339*0.97,D339&lt;I339*1.03),"○","×")</f>
        <v>○</v>
      </c>
      <c r="M339" s="56" t="str">
        <f>IF(AND(E339&gt;I339*0.97,E339&lt;I339*1.03),"○","×")</f>
        <v>×</v>
      </c>
      <c r="N339" s="56" t="str">
        <f>IF(AND(F339&gt;I339*0.97,F339&lt;I339*1.03),"○","×")</f>
        <v>×</v>
      </c>
      <c r="O339" s="56" t="str">
        <f>IF(AND(G339&gt;I339*0.97,G339&lt;I339*1.03),"○","×")</f>
        <v>×</v>
      </c>
      <c r="P339" s="56" t="str">
        <f>IF(AND(H339&gt;I339*0.97,H339&lt;I339*1.03),"○","×")</f>
        <v>×</v>
      </c>
      <c r="Q339" s="65" t="str">
        <f>IF(COUNTIF(L339:P339,"○")=5,"同程度","―")</f>
        <v>―</v>
      </c>
      <c r="R339" s="55" t="str">
        <f t="shared" si="136"/>
        <v>↑</v>
      </c>
      <c r="S339" s="56" t="str">
        <f t="shared" si="136"/>
        <v>↑</v>
      </c>
      <c r="T339" s="56" t="str">
        <f t="shared" si="136"/>
        <v>↓</v>
      </c>
      <c r="U339" s="56" t="str">
        <f t="shared" si="136"/>
        <v>↑</v>
      </c>
      <c r="V339" s="56" t="str">
        <f>R339&amp;S339&amp;T339&amp;U339</f>
        <v>↑↑↓↑</v>
      </c>
      <c r="W339" s="66" t="str" cm="1">
        <f t="array" ref="W339">INDEX($AL$2:$AL$82,MATCH(V339,$AK$2:$AK$82,0),0)</f>
        <v>年度により増減</v>
      </c>
      <c r="X339" s="67" t="str">
        <f>IF(F339-D339&gt;0,"↑",IF(F339-D339&lt;0,"↓","－"))</f>
        <v>↑</v>
      </c>
      <c r="Y339" s="68" t="str">
        <f>IF(V339="↓↑↓↓",IF(X339="↓","減少傾向","×"),"判定外")</f>
        <v>判定外</v>
      </c>
      <c r="Z339" s="69" t="str">
        <f>IF(V339="↑↓↑↑",IF(X339="↑","増加傾向","×"),"判定外")</f>
        <v>判定外</v>
      </c>
      <c r="AA339" s="70" t="str">
        <f>IF(G339-E339&gt;0,"↑",IF(G339-E339&lt;0,"↓","－"))</f>
        <v>↓</v>
      </c>
      <c r="AB339" s="68" t="str">
        <f>IF(V339="↓↓↑↓",IF(AA339="↓","減少傾向","×"),"判定外")</f>
        <v>判定外</v>
      </c>
      <c r="AC339" s="69" t="str">
        <f>IF(V339="↑↑↓↑",IF(AA339="↑","増加傾向","×"),"判定外")</f>
        <v>×</v>
      </c>
      <c r="AD339" s="72" t="s">
        <v>141</v>
      </c>
      <c r="AE339" s="162"/>
    </row>
    <row r="340" spans="2:31" x14ac:dyDescent="0.15">
      <c r="B340" s="159"/>
      <c r="C340" s="61" t="s">
        <v>57</v>
      </c>
      <c r="D340" s="37">
        <f>SUMIF('20.経年データ【高知大】'!K:K,D336,'20.経年データ【高知大】'!BP:BP)</f>
        <v>2</v>
      </c>
      <c r="E340" s="37">
        <f>SUMIF('20.経年データ【高知大】'!K:K,E336,'20.経年データ【高知大】'!BP:BP)</f>
        <v>2</v>
      </c>
      <c r="F340" s="37">
        <f>SUMIF('20.経年データ【高知大】'!K:K,F336,'20.経年データ【高知大】'!BP:BP)</f>
        <v>1</v>
      </c>
      <c r="G340" s="37">
        <f>SUMIF('20.経年データ【高知大】'!K:K,G336,'20.経年データ【高知大】'!BP:BP)</f>
        <v>4</v>
      </c>
      <c r="H340" s="37">
        <f>SUMIF('20.経年データ【高知大】'!K:K,H336,'20.経年データ【高知大】'!BP:BP)</f>
        <v>8</v>
      </c>
      <c r="I340" s="63">
        <f>AVERAGE(D340:H340)</f>
        <v>3.4</v>
      </c>
      <c r="J340" s="64">
        <f>I340*0.97</f>
        <v>3.298</v>
      </c>
      <c r="K340" s="64">
        <f>I340*1.03</f>
        <v>3.5019999999999998</v>
      </c>
      <c r="L340" s="56" t="str">
        <f>IF(AND(D340&gt;I340*0.97,D340&lt;I340*1.03),"○","×")</f>
        <v>×</v>
      </c>
      <c r="M340" s="56" t="str">
        <f>IF(AND(E340&gt;I340*0.97,E340&lt;I340*1.03),"○","×")</f>
        <v>×</v>
      </c>
      <c r="N340" s="56" t="str">
        <f>IF(AND(F340&gt;I340*0.97,F340&lt;I340*1.03),"○","×")</f>
        <v>×</v>
      </c>
      <c r="O340" s="56" t="str">
        <f>IF(AND(G340&gt;I340*0.97,G340&lt;I340*1.03),"○","×")</f>
        <v>×</v>
      </c>
      <c r="P340" s="56" t="str">
        <f>IF(AND(H340&gt;I340*0.97,H340&lt;I340*1.03),"○","×")</f>
        <v>×</v>
      </c>
      <c r="Q340" s="65" t="str">
        <f>IF(COUNTIF(L340:P340,"○")=5,"同程度","―")</f>
        <v>―</v>
      </c>
      <c r="R340" s="55" t="str">
        <f t="shared" si="136"/>
        <v>－</v>
      </c>
      <c r="S340" s="56" t="str">
        <f t="shared" si="136"/>
        <v>↓</v>
      </c>
      <c r="T340" s="56" t="str">
        <f t="shared" si="136"/>
        <v>↑</v>
      </c>
      <c r="U340" s="56" t="str">
        <f t="shared" si="136"/>
        <v>↑</v>
      </c>
      <c r="V340" s="56" t="str">
        <f>R340&amp;S340&amp;T340&amp;U340</f>
        <v>－↓↑↑</v>
      </c>
      <c r="W340" s="66" t="str" cm="1">
        <f t="array" ref="W340">INDEX($AL$2:$AL$82,MATCH(V340,$AK$2:$AK$82,0),0)</f>
        <v>年度により増減</v>
      </c>
      <c r="X340" s="67" t="str">
        <f>IF(F340-D340&gt;0,"↑",IF(F340-D340&lt;0,"↓","－"))</f>
        <v>↓</v>
      </c>
      <c r="Y340" s="68" t="str">
        <f>IF(V340="↓↑↓↓",IF(X340="↓","減少傾向","×"),"判定外")</f>
        <v>判定外</v>
      </c>
      <c r="Z340" s="69" t="str">
        <f>IF(V340="↑↓↑↑",IF(X340="↑","増加傾向","×"),"判定外")</f>
        <v>判定外</v>
      </c>
      <c r="AA340" s="70" t="str">
        <f>IF(G340-E340&gt;0,"↑",IF(G340-E340&lt;0,"↓","－"))</f>
        <v>↑</v>
      </c>
      <c r="AB340" s="68" t="str">
        <f>IF(V340="↓↓↑↓",IF(AA340="↓","減少傾向","×"),"判定外")</f>
        <v>判定外</v>
      </c>
      <c r="AC340" s="69" t="str">
        <f>IF(V340="↑↑↓↑",IF(AA340="↑","増加傾向","×"),"判定外")</f>
        <v>判定外</v>
      </c>
      <c r="AD340" s="71"/>
      <c r="AE340" s="162"/>
    </row>
    <row r="341" spans="2:31" ht="14.25" thickBot="1" x14ac:dyDescent="0.2">
      <c r="B341" s="159"/>
      <c r="C341" s="73" t="s">
        <v>74</v>
      </c>
      <c r="D341" s="74">
        <f>SUM(D337:D338)</f>
        <v>34</v>
      </c>
      <c r="E341" s="74">
        <f>SUM(E337:E338)</f>
        <v>38</v>
      </c>
      <c r="F341" s="74">
        <f>SUM(F337:F338)</f>
        <v>45</v>
      </c>
      <c r="G341" s="74">
        <f>SUM(G337:G338)</f>
        <v>28</v>
      </c>
      <c r="H341" s="74">
        <f>SUM(H337:H338)</f>
        <v>36</v>
      </c>
      <c r="I341" s="75">
        <f>AVERAGE(D341:H341)</f>
        <v>36.200000000000003</v>
      </c>
      <c r="J341" s="76">
        <f>I341*0.97</f>
        <v>35.114000000000004</v>
      </c>
      <c r="K341" s="76">
        <f>I341*1.03</f>
        <v>37.286000000000001</v>
      </c>
      <c r="L341" s="41" t="str">
        <f>IF(AND(D341&gt;I341*0.97,D341&lt;I341*1.03),"○","×")</f>
        <v>×</v>
      </c>
      <c r="M341" s="41" t="str">
        <f>IF(AND(E341&gt;I341*0.97,E341&lt;I341*1.03),"○","×")</f>
        <v>×</v>
      </c>
      <c r="N341" s="41" t="str">
        <f>IF(AND(F341&gt;I341*0.97,F341&lt;I341*1.03),"○","×")</f>
        <v>×</v>
      </c>
      <c r="O341" s="41" t="str">
        <f>IF(AND(G341&gt;I341*0.97,G341&lt;I341*1.03),"○","×")</f>
        <v>×</v>
      </c>
      <c r="P341" s="41" t="str">
        <f>IF(AND(H341&gt;I341*0.97,H341&lt;I341*1.03),"○","×")</f>
        <v>○</v>
      </c>
      <c r="Q341" s="77" t="str">
        <f>IF(COUNTIF(L341:P341,"○")=5,"同程度","―")</f>
        <v>―</v>
      </c>
      <c r="R341" s="78" t="str">
        <f t="shared" si="136"/>
        <v>↑</v>
      </c>
      <c r="S341" s="41" t="str">
        <f t="shared" si="136"/>
        <v>↑</v>
      </c>
      <c r="T341" s="41" t="str">
        <f t="shared" si="136"/>
        <v>↓</v>
      </c>
      <c r="U341" s="41" t="str">
        <f t="shared" si="136"/>
        <v>↑</v>
      </c>
      <c r="V341" s="41" t="str">
        <f>R341&amp;S341&amp;T341&amp;U341</f>
        <v>↑↑↓↑</v>
      </c>
      <c r="W341" s="79" t="str" cm="1">
        <f t="array" ref="W341">INDEX($AL$2:$AL$82,MATCH(V341,$AK$2:$AK$82,0),0)</f>
        <v>年度により増減</v>
      </c>
      <c r="X341" s="80" t="str">
        <f>IF(F341-D341&gt;0,"↑",IF(F341-D341&lt;0,"↓","－"))</f>
        <v>↑</v>
      </c>
      <c r="Y341" s="81" t="str">
        <f>IF(V341="↓↑↓↓",IF(X341="↓","減少傾向","×"),"判定外")</f>
        <v>判定外</v>
      </c>
      <c r="Z341" s="82" t="str">
        <f>IF(V341="↑↓↑↑",IF(X341="↑","増加傾向","×"),"判定外")</f>
        <v>判定外</v>
      </c>
      <c r="AA341" s="83" t="str">
        <f>IF(G341-E341&gt;0,"↑",IF(G341-E341&lt;0,"↓","－"))</f>
        <v>↓</v>
      </c>
      <c r="AB341" s="81" t="str">
        <f>IF(V341="↓↓↑↓",IF(AA341="↓","減少傾向","×"),"判定外")</f>
        <v>判定外</v>
      </c>
      <c r="AC341" s="82" t="str">
        <f>IF(V341="↑↑↓↑",IF(AA341="↑","増加傾向","×"),"判定外")</f>
        <v>×</v>
      </c>
      <c r="AD341" s="84" t="s">
        <v>141</v>
      </c>
      <c r="AE341" s="162"/>
    </row>
    <row r="342" spans="2:31" ht="14.25" thickBot="1" x14ac:dyDescent="0.2">
      <c r="B342" s="159"/>
      <c r="C342" s="160"/>
      <c r="D342" s="165"/>
      <c r="E342" s="165"/>
      <c r="F342" s="165"/>
      <c r="G342" s="165"/>
      <c r="H342" s="165"/>
      <c r="I342" s="165"/>
      <c r="J342" s="165"/>
      <c r="K342" s="165"/>
      <c r="L342" s="165"/>
      <c r="M342" s="165"/>
      <c r="N342" s="165"/>
      <c r="O342" s="165"/>
      <c r="P342" s="165"/>
      <c r="Q342" s="165"/>
      <c r="R342" s="165"/>
      <c r="S342" s="165"/>
      <c r="T342" s="165"/>
      <c r="U342" s="165"/>
      <c r="V342" s="165"/>
      <c r="W342" s="165"/>
      <c r="X342" s="165"/>
      <c r="Y342" s="165"/>
      <c r="Z342" s="165"/>
      <c r="AA342" s="165"/>
      <c r="AB342" s="165"/>
      <c r="AC342" s="165"/>
      <c r="AD342" s="165"/>
      <c r="AE342" s="162"/>
    </row>
    <row r="343" spans="2:31" x14ac:dyDescent="0.15">
      <c r="B343" s="159"/>
      <c r="C343" s="160"/>
      <c r="D343" s="165"/>
      <c r="E343" s="165"/>
      <c r="F343" s="165"/>
      <c r="G343" s="165"/>
      <c r="H343" s="165"/>
      <c r="I343" s="289" t="s">
        <v>131</v>
      </c>
      <c r="J343" s="301"/>
      <c r="K343" s="301"/>
      <c r="L343" s="290"/>
      <c r="M343" s="290"/>
      <c r="N343" s="290"/>
      <c r="O343" s="290"/>
      <c r="P343" s="290"/>
      <c r="Q343" s="287" t="s">
        <v>132</v>
      </c>
      <c r="R343" s="289" t="s">
        <v>133</v>
      </c>
      <c r="S343" s="290"/>
      <c r="T343" s="290"/>
      <c r="U343" s="290"/>
      <c r="V343" s="291" t="s">
        <v>134</v>
      </c>
      <c r="W343" s="292"/>
      <c r="X343" s="295" t="s">
        <v>135</v>
      </c>
      <c r="Y343" s="299" t="s">
        <v>136</v>
      </c>
      <c r="Z343" s="300"/>
      <c r="AA343" s="302" t="s">
        <v>137</v>
      </c>
      <c r="AB343" s="299" t="s">
        <v>138</v>
      </c>
      <c r="AC343" s="300"/>
      <c r="AD343" s="297" t="s">
        <v>139</v>
      </c>
      <c r="AE343" s="162"/>
    </row>
    <row r="344" spans="2:31" x14ac:dyDescent="0.15">
      <c r="B344" s="159"/>
      <c r="C344" s="36" t="s">
        <v>27</v>
      </c>
      <c r="D344" s="52" t="str">
        <f>Q1</f>
        <v>R2</v>
      </c>
      <c r="E344" s="52" t="str">
        <f>R1</f>
        <v>R3</v>
      </c>
      <c r="F344" s="52" t="str">
        <f>S1</f>
        <v>R4</v>
      </c>
      <c r="G344" s="52" t="str">
        <f>T1</f>
        <v>R5</v>
      </c>
      <c r="H344" s="52" t="str">
        <f>U1</f>
        <v>R6</v>
      </c>
      <c r="I344" s="53" t="s">
        <v>142</v>
      </c>
      <c r="J344" s="54">
        <v>-0.03</v>
      </c>
      <c r="K344" s="54">
        <v>0.03</v>
      </c>
      <c r="L344" s="52" t="str">
        <f>Q1</f>
        <v>R2</v>
      </c>
      <c r="M344" s="52" t="str">
        <f>R1</f>
        <v>R3</v>
      </c>
      <c r="N344" s="52" t="str">
        <f>S1</f>
        <v>R4</v>
      </c>
      <c r="O344" s="52" t="str">
        <f>T1</f>
        <v>R5</v>
      </c>
      <c r="P344" s="52" t="str">
        <f>U1</f>
        <v>R6</v>
      </c>
      <c r="Q344" s="288"/>
      <c r="R344" s="55" t="s">
        <v>143</v>
      </c>
      <c r="S344" s="56" t="s">
        <v>144</v>
      </c>
      <c r="T344" s="56" t="s">
        <v>145</v>
      </c>
      <c r="U344" s="56" t="s">
        <v>146</v>
      </c>
      <c r="V344" s="293"/>
      <c r="W344" s="294"/>
      <c r="X344" s="296"/>
      <c r="Y344" s="57" t="s">
        <v>147</v>
      </c>
      <c r="Z344" s="58" t="s">
        <v>148</v>
      </c>
      <c r="AA344" s="303"/>
      <c r="AB344" s="59" t="s">
        <v>149</v>
      </c>
      <c r="AC344" s="60" t="s">
        <v>150</v>
      </c>
      <c r="AD344" s="298"/>
      <c r="AE344" s="162"/>
    </row>
    <row r="345" spans="2:31" x14ac:dyDescent="0.15">
      <c r="B345" s="159"/>
      <c r="C345" s="36" t="s">
        <v>100</v>
      </c>
      <c r="D345" s="86">
        <f>ROUND(D348/D349,2)</f>
        <v>1.89</v>
      </c>
      <c r="E345" s="86">
        <f>ROUND(E348/E349,2)</f>
        <v>2.11</v>
      </c>
      <c r="F345" s="86">
        <f>ROUND(F348/F349,2)</f>
        <v>2.37</v>
      </c>
      <c r="G345" s="86">
        <f>ROUND(G348/G349,2)</f>
        <v>1.47</v>
      </c>
      <c r="H345" s="86">
        <f>ROUND(H348/H349,2)</f>
        <v>1.89</v>
      </c>
      <c r="I345" s="87">
        <f>AVERAGE(D345:H345)</f>
        <v>1.9460000000000002</v>
      </c>
      <c r="J345" s="88">
        <f>I345*0.97</f>
        <v>1.8876200000000001</v>
      </c>
      <c r="K345" s="88">
        <f>I345*1.03</f>
        <v>2.0043800000000003</v>
      </c>
      <c r="L345" s="56" t="str">
        <f>IF(AND(D345&gt;I345*0.97,D345&lt;I345*1.03),"○","×")</f>
        <v>○</v>
      </c>
      <c r="M345" s="56" t="str">
        <f>IF(AND(E345&gt;I345*0.97,E345&lt;I345*1.03),"○","×")</f>
        <v>×</v>
      </c>
      <c r="N345" s="56" t="str">
        <f>IF(AND(F345&gt;I345*0.97,F345&lt;I345*1.03),"○","×")</f>
        <v>×</v>
      </c>
      <c r="O345" s="56" t="str">
        <f>IF(AND(G345&gt;I345*0.97,G345&lt;I345*1.03),"○","×")</f>
        <v>×</v>
      </c>
      <c r="P345" s="56" t="str">
        <f>IF(AND(H345&gt;I345*0.97,H345&lt;I345*1.03),"○","×")</f>
        <v>○</v>
      </c>
      <c r="Q345" s="65" t="str">
        <f>IF(COUNTIF(L345:P345,"○")=5,"同程度","―")</f>
        <v>―</v>
      </c>
      <c r="R345" s="55" t="str">
        <f t="shared" ref="R345:U347" si="137">IF(E345-D345&gt;0,"↑",IF(E345-D345&lt;0,"↓","－"))</f>
        <v>↑</v>
      </c>
      <c r="S345" s="56" t="str">
        <f t="shared" si="137"/>
        <v>↑</v>
      </c>
      <c r="T345" s="56" t="str">
        <f t="shared" si="137"/>
        <v>↓</v>
      </c>
      <c r="U345" s="56" t="str">
        <f t="shared" si="137"/>
        <v>↑</v>
      </c>
      <c r="V345" s="56" t="str">
        <f>R345&amp;S345&amp;T345&amp;U345</f>
        <v>↑↑↓↑</v>
      </c>
      <c r="W345" s="66" t="str" cm="1">
        <f t="array" ref="W345">INDEX($AL$2:$AL$82,MATCH(V345,$AK$2:$AK$82,0),0)</f>
        <v>年度により増減</v>
      </c>
      <c r="X345" s="67" t="str">
        <f>IF(F345-D345&gt;0,"↑",IF(F345-D345&lt;0,"↓","－"))</f>
        <v>↑</v>
      </c>
      <c r="Y345" s="68" t="str">
        <f>IF(V345="↓↑↓↓",IF(X345="↓","減少傾向","×"),"判定外")</f>
        <v>判定外</v>
      </c>
      <c r="Z345" s="69" t="str">
        <f>IF(V345="↑↓↑↑",IF(X345="↑","増加傾向","×"),"判定外")</f>
        <v>判定外</v>
      </c>
      <c r="AA345" s="70" t="str">
        <f>IF(G345-E345&gt;0,"↑",IF(G345-E345&lt;0,"↓","－"))</f>
        <v>↓</v>
      </c>
      <c r="AB345" s="68" t="str">
        <f>IF(V345="↓↓↑↓",IF(AA345="↓","減少傾向","×"),"判定外")</f>
        <v>判定外</v>
      </c>
      <c r="AC345" s="69" t="str">
        <f>IF(V345="↑↑↓↑",IF(AA345="↑","増加傾向","×"),"判定外")</f>
        <v>×</v>
      </c>
      <c r="AD345" s="72" t="s">
        <v>141</v>
      </c>
      <c r="AE345" s="162"/>
    </row>
    <row r="346" spans="2:31" x14ac:dyDescent="0.15">
      <c r="B346" s="159"/>
      <c r="C346" s="36" t="s">
        <v>58</v>
      </c>
      <c r="D346" s="86">
        <f t="shared" ref="D346:H347" si="138">ROUND(D350/D352,2)</f>
        <v>1.94</v>
      </c>
      <c r="E346" s="86">
        <f t="shared" si="138"/>
        <v>2.13</v>
      </c>
      <c r="F346" s="86">
        <f t="shared" si="138"/>
        <v>2.59</v>
      </c>
      <c r="G346" s="86">
        <f t="shared" si="138"/>
        <v>1.59</v>
      </c>
      <c r="H346" s="86">
        <f t="shared" si="138"/>
        <v>2</v>
      </c>
      <c r="I346" s="87">
        <f>AVERAGE(D346:H346)</f>
        <v>2.0499999999999998</v>
      </c>
      <c r="J346" s="88">
        <f>I346*0.97</f>
        <v>1.9884999999999997</v>
      </c>
      <c r="K346" s="88">
        <f>I346*1.03</f>
        <v>2.1114999999999999</v>
      </c>
      <c r="L346" s="56" t="str">
        <f>IF(AND(D346&gt;I346*0.97,D346&lt;I346*1.03),"○","×")</f>
        <v>×</v>
      </c>
      <c r="M346" s="56" t="str">
        <f>IF(AND(E346&gt;I346*0.97,E346&lt;I346*1.03),"○","×")</f>
        <v>×</v>
      </c>
      <c r="N346" s="56" t="str">
        <f>IF(AND(F346&gt;I346*0.97,F346&lt;I346*1.03),"○","×")</f>
        <v>×</v>
      </c>
      <c r="O346" s="56" t="str">
        <f>IF(AND(G346&gt;I346*0.97,G346&lt;I346*1.03),"○","×")</f>
        <v>×</v>
      </c>
      <c r="P346" s="56" t="str">
        <f>IF(AND(H346&gt;I346*0.97,H346&lt;I346*1.03),"○","×")</f>
        <v>○</v>
      </c>
      <c r="Q346" s="65" t="str">
        <f>IF(COUNTIF(L346:P346,"○")=5,"同程度","―")</f>
        <v>―</v>
      </c>
      <c r="R346" s="55" t="str">
        <f t="shared" si="137"/>
        <v>↑</v>
      </c>
      <c r="S346" s="56" t="str">
        <f t="shared" si="137"/>
        <v>↑</v>
      </c>
      <c r="T346" s="56" t="str">
        <f t="shared" si="137"/>
        <v>↓</v>
      </c>
      <c r="U346" s="56" t="str">
        <f t="shared" si="137"/>
        <v>↑</v>
      </c>
      <c r="V346" s="56" t="str">
        <f>R346&amp;S346&amp;T346&amp;U346</f>
        <v>↑↑↓↑</v>
      </c>
      <c r="W346" s="66" t="str" cm="1">
        <f t="array" ref="W346">INDEX($AL$2:$AL$82,MATCH(V346,$AK$2:$AK$82,0),0)</f>
        <v>年度により増減</v>
      </c>
      <c r="X346" s="67" t="str">
        <f>IF(F346-D346&gt;0,"↑",IF(F346-D346&lt;0,"↓","－"))</f>
        <v>↑</v>
      </c>
      <c r="Y346" s="68" t="str">
        <f>IF(V346="↓↑↓↓",IF(X346="↓","減少傾向","×"),"判定外")</f>
        <v>判定外</v>
      </c>
      <c r="Z346" s="69" t="str">
        <f>IF(V346="↑↓↑↑",IF(X346="↑","増加傾向","×"),"判定外")</f>
        <v>判定外</v>
      </c>
      <c r="AA346" s="70" t="str">
        <f>IF(G346-E346&gt;0,"↑",IF(G346-E346&lt;0,"↓","－"))</f>
        <v>↓</v>
      </c>
      <c r="AB346" s="68" t="str">
        <f>IF(V346="↓↓↑↓",IF(AA346="↓","減少傾向","×"),"判定外")</f>
        <v>判定外</v>
      </c>
      <c r="AC346" s="69" t="str">
        <f>IF(V346="↑↑↓↑",IF(AA346="↑","増加傾向","×"),"判定外")</f>
        <v>×</v>
      </c>
      <c r="AD346" s="72" t="s">
        <v>141</v>
      </c>
      <c r="AE346" s="162"/>
    </row>
    <row r="347" spans="2:31" x14ac:dyDescent="0.15">
      <c r="B347" s="159"/>
      <c r="C347" s="36" t="s">
        <v>59</v>
      </c>
      <c r="D347" s="86">
        <f t="shared" si="138"/>
        <v>1.5</v>
      </c>
      <c r="E347" s="86">
        <f t="shared" si="138"/>
        <v>2</v>
      </c>
      <c r="F347" s="86">
        <f t="shared" si="138"/>
        <v>0.5</v>
      </c>
      <c r="G347" s="86">
        <f t="shared" si="138"/>
        <v>0.5</v>
      </c>
      <c r="H347" s="86">
        <f t="shared" si="138"/>
        <v>1</v>
      </c>
      <c r="I347" s="87">
        <f>AVERAGE(D347:H347)</f>
        <v>1.1000000000000001</v>
      </c>
      <c r="J347" s="88">
        <f>I347*0.97</f>
        <v>1.0669999999999999</v>
      </c>
      <c r="K347" s="88">
        <f>I347*1.03</f>
        <v>1.1330000000000002</v>
      </c>
      <c r="L347" s="56" t="str">
        <f>IF(AND(D347&gt;I347*0.97,D347&lt;I347*1.03),"○","×")</f>
        <v>×</v>
      </c>
      <c r="M347" s="56" t="str">
        <f>IF(AND(E347&gt;I347*0.97,E347&lt;I347*1.03),"○","×")</f>
        <v>×</v>
      </c>
      <c r="N347" s="56" t="str">
        <f>IF(AND(F347&gt;I347*0.97,F347&lt;I347*1.03),"○","×")</f>
        <v>×</v>
      </c>
      <c r="O347" s="56" t="str">
        <f>IF(AND(G347&gt;I347*0.97,G347&lt;I347*1.03),"○","×")</f>
        <v>×</v>
      </c>
      <c r="P347" s="56" t="str">
        <f>IF(AND(H347&gt;I347*0.97,H347&lt;I347*1.03),"○","×")</f>
        <v>×</v>
      </c>
      <c r="Q347" s="65" t="str">
        <f>IF(COUNTIF(L347:P347,"○")=5,"同程度","―")</f>
        <v>―</v>
      </c>
      <c r="R347" s="55" t="str">
        <f t="shared" si="137"/>
        <v>↑</v>
      </c>
      <c r="S347" s="56" t="str">
        <f t="shared" si="137"/>
        <v>↓</v>
      </c>
      <c r="T347" s="56" t="str">
        <f t="shared" si="137"/>
        <v>－</v>
      </c>
      <c r="U347" s="56" t="str">
        <f t="shared" si="137"/>
        <v>↑</v>
      </c>
      <c r="V347" s="56" t="str">
        <f>R347&amp;S347&amp;T347&amp;U347</f>
        <v>↑↓－↑</v>
      </c>
      <c r="W347" s="66" t="str" cm="1">
        <f t="array" ref="W347">INDEX($AL$2:$AL$82,MATCH(V347,$AK$2:$AK$82,0),0)</f>
        <v>年度により増減</v>
      </c>
      <c r="X347" s="67" t="str">
        <f>IF(F347-D347&gt;0,"↑",IF(F347-D347&lt;0,"↓","－"))</f>
        <v>↓</v>
      </c>
      <c r="Y347" s="68" t="str">
        <f>IF(V347="↓↑↓↓",IF(X347="↓","減少傾向","×"),"判定外")</f>
        <v>判定外</v>
      </c>
      <c r="Z347" s="69" t="str">
        <f>IF(V347="↑↓↑↑",IF(X347="↑","増加傾向","×"),"判定外")</f>
        <v>判定外</v>
      </c>
      <c r="AA347" s="70" t="str">
        <f>IF(G347-E347&gt;0,"↑",IF(G347-E347&lt;0,"↓","－"))</f>
        <v>↓</v>
      </c>
      <c r="AB347" s="68" t="str">
        <f>IF(V347="↓↓↑↓",IF(AA347="↓","減少傾向","×"),"判定外")</f>
        <v>判定外</v>
      </c>
      <c r="AC347" s="69" t="str">
        <f>IF(V347="↑↑↓↑",IF(AA347="↑","増加傾向","×"),"判定外")</f>
        <v>判定外</v>
      </c>
      <c r="AD347" s="72" t="s">
        <v>141</v>
      </c>
      <c r="AE347" s="162"/>
    </row>
    <row r="348" spans="2:31" x14ac:dyDescent="0.15">
      <c r="B348" s="159"/>
      <c r="C348" s="73" t="s">
        <v>60</v>
      </c>
      <c r="D348" s="74">
        <f>SUM(D350:D351)</f>
        <v>34</v>
      </c>
      <c r="E348" s="74">
        <f>SUM(E350:E351)</f>
        <v>38</v>
      </c>
      <c r="F348" s="74">
        <f>SUM(F350:F351)</f>
        <v>45</v>
      </c>
      <c r="G348" s="74">
        <f>SUM(G350:G351)</f>
        <v>28</v>
      </c>
      <c r="H348" s="74">
        <f>SUM(H350:H351)</f>
        <v>36</v>
      </c>
      <c r="I348" s="89"/>
      <c r="J348" s="90"/>
      <c r="K348" s="90"/>
      <c r="L348" s="91"/>
      <c r="M348" s="91"/>
      <c r="N348" s="91"/>
      <c r="O348" s="91"/>
      <c r="P348" s="91"/>
      <c r="Q348" s="92"/>
      <c r="R348" s="93"/>
      <c r="S348" s="91"/>
      <c r="T348" s="91"/>
      <c r="U348" s="91"/>
      <c r="V348" s="91"/>
      <c r="W348" s="94"/>
      <c r="X348" s="95"/>
      <c r="Y348" s="96"/>
      <c r="Z348" s="97"/>
      <c r="AA348" s="98"/>
      <c r="AB348" s="96"/>
      <c r="AC348" s="97"/>
      <c r="AD348" s="71"/>
      <c r="AE348" s="162"/>
    </row>
    <row r="349" spans="2:31" x14ac:dyDescent="0.15">
      <c r="B349" s="159"/>
      <c r="C349" s="73" t="s">
        <v>99</v>
      </c>
      <c r="D349" s="74">
        <f>SUM(D352:D353)</f>
        <v>18</v>
      </c>
      <c r="E349" s="74">
        <f>SUM(E352:E353)</f>
        <v>18</v>
      </c>
      <c r="F349" s="74">
        <f>SUM(F352:F353)</f>
        <v>19</v>
      </c>
      <c r="G349" s="74">
        <f>SUM(G352:G353)</f>
        <v>19</v>
      </c>
      <c r="H349" s="74">
        <f>SUM(H352:H353)</f>
        <v>19</v>
      </c>
      <c r="I349" s="63">
        <f>AVERAGE(D349:H349)</f>
        <v>18.600000000000001</v>
      </c>
      <c r="J349" s="64">
        <f>I349*0.97</f>
        <v>18.042000000000002</v>
      </c>
      <c r="K349" s="64">
        <f>I349*1.03</f>
        <v>19.158000000000001</v>
      </c>
      <c r="L349" s="56" t="str">
        <f>IF(AND(D349&gt;I349*0.97,D349&lt;I349*1.03),"○","×")</f>
        <v>×</v>
      </c>
      <c r="M349" s="56" t="str">
        <f>IF(AND(E349&gt;I349*0.97,E349&lt;I349*1.03),"○","×")</f>
        <v>×</v>
      </c>
      <c r="N349" s="56" t="str">
        <f>IF(AND(F349&gt;I349*0.97,F349&lt;I349*1.03),"○","×")</f>
        <v>○</v>
      </c>
      <c r="O349" s="56" t="str">
        <f>IF(AND(G349&gt;I349*0.97,G349&lt;I349*1.03),"○","×")</f>
        <v>○</v>
      </c>
      <c r="P349" s="56" t="str">
        <f>IF(AND(H349&gt;I349*0.97,H349&lt;I349*1.03),"○","×")</f>
        <v>○</v>
      </c>
      <c r="Q349" s="65" t="str">
        <f>IF(COUNTIF(L349:P349,"○")=5,"同程度","―")</f>
        <v>―</v>
      </c>
      <c r="R349" s="55" t="str">
        <f>IF(E349-D349&gt;0,"↑",IF(E349-D349&lt;0,"↓","－"))</f>
        <v>－</v>
      </c>
      <c r="S349" s="56" t="str">
        <f>IF(F349-E349&gt;0,"↑",IF(F349-E349&lt;0,"↓","－"))</f>
        <v>↑</v>
      </c>
      <c r="T349" s="56" t="str">
        <f>IF(G349-F349&gt;0,"↑",IF(G349-F349&lt;0,"↓","－"))</f>
        <v>－</v>
      </c>
      <c r="U349" s="56" t="str">
        <f>IF(H349-G349&gt;0,"↑",IF(H349-G349&lt;0,"↓","－"))</f>
        <v>－</v>
      </c>
      <c r="V349" s="56" t="str">
        <f>R349&amp;S349&amp;T349&amp;U349</f>
        <v>－↑－－</v>
      </c>
      <c r="W349" s="66" t="str" cm="1">
        <f t="array" ref="W349">INDEX($AL$2:$AL$82,MATCH(V349,$AK$2:$AK$82,0),0)</f>
        <v>同程度で推移</v>
      </c>
      <c r="X349" s="67" t="str">
        <f>IF(F349-D349&gt;0,"↑",IF(F349-D349&lt;0,"↓","－"))</f>
        <v>↑</v>
      </c>
      <c r="Y349" s="68" t="str">
        <f>IF(V349="↓↑↓↓",IF(X349="↓","減少傾向","×"),"判定外")</f>
        <v>判定外</v>
      </c>
      <c r="Z349" s="69" t="str">
        <f>IF(V349="↑↓↑↑",IF(X349="↑","増加傾向","×"),"判定外")</f>
        <v>判定外</v>
      </c>
      <c r="AA349" s="70" t="str">
        <f>IF(G349-E349&gt;0,"↑",IF(G349-E349&lt;0,"↓","－"))</f>
        <v>↑</v>
      </c>
      <c r="AB349" s="68" t="str">
        <f>IF(V349="↓↓↑↓",IF(AA349="↓","減少傾向","×"),"判定外")</f>
        <v>判定外</v>
      </c>
      <c r="AC349" s="69" t="str">
        <f>IF(V349="↑↑↓↑",IF(AA349="↑","増加傾向","×"),"判定外")</f>
        <v>判定外</v>
      </c>
      <c r="AD349" s="71"/>
      <c r="AE349" s="162"/>
    </row>
    <row r="350" spans="2:31" x14ac:dyDescent="0.15">
      <c r="B350" s="159"/>
      <c r="C350" s="36" t="s">
        <v>72</v>
      </c>
      <c r="D350" s="116">
        <f>D337</f>
        <v>31</v>
      </c>
      <c r="E350" s="116">
        <f t="shared" ref="E350:H350" si="139">E337</f>
        <v>34</v>
      </c>
      <c r="F350" s="116">
        <f t="shared" si="139"/>
        <v>44</v>
      </c>
      <c r="G350" s="116">
        <f t="shared" si="139"/>
        <v>27</v>
      </c>
      <c r="H350" s="116">
        <f t="shared" si="139"/>
        <v>34</v>
      </c>
      <c r="I350" s="89"/>
      <c r="J350" s="90"/>
      <c r="K350" s="90"/>
      <c r="L350" s="91"/>
      <c r="M350" s="91"/>
      <c r="N350" s="91"/>
      <c r="O350" s="91"/>
      <c r="P350" s="91"/>
      <c r="Q350" s="92"/>
      <c r="R350" s="93"/>
      <c r="S350" s="91"/>
      <c r="T350" s="91"/>
      <c r="U350" s="91"/>
      <c r="V350" s="91"/>
      <c r="W350" s="94"/>
      <c r="X350" s="95"/>
      <c r="Y350" s="96"/>
      <c r="Z350" s="97"/>
      <c r="AA350" s="98"/>
      <c r="AB350" s="96"/>
      <c r="AC350" s="97"/>
      <c r="AD350" s="71"/>
      <c r="AE350" s="162"/>
    </row>
    <row r="351" spans="2:31" x14ac:dyDescent="0.15">
      <c r="B351" s="159"/>
      <c r="C351" s="36" t="s">
        <v>73</v>
      </c>
      <c r="D351" s="116">
        <f>D338</f>
        <v>3</v>
      </c>
      <c r="E351" s="116">
        <f t="shared" ref="E351:H351" si="140">E338</f>
        <v>4</v>
      </c>
      <c r="F351" s="116">
        <f t="shared" si="140"/>
        <v>1</v>
      </c>
      <c r="G351" s="116">
        <f t="shared" si="140"/>
        <v>1</v>
      </c>
      <c r="H351" s="116">
        <f t="shared" si="140"/>
        <v>2</v>
      </c>
      <c r="I351" s="89"/>
      <c r="J351" s="90"/>
      <c r="K351" s="90"/>
      <c r="L351" s="91"/>
      <c r="M351" s="91"/>
      <c r="N351" s="91"/>
      <c r="O351" s="91"/>
      <c r="P351" s="91"/>
      <c r="Q351" s="92"/>
      <c r="R351" s="93"/>
      <c r="S351" s="91"/>
      <c r="T351" s="91"/>
      <c r="U351" s="91"/>
      <c r="V351" s="91"/>
      <c r="W351" s="94"/>
      <c r="X351" s="95"/>
      <c r="Y351" s="96"/>
      <c r="Z351" s="97"/>
      <c r="AA351" s="98"/>
      <c r="AB351" s="96"/>
      <c r="AC351" s="97"/>
      <c r="AD351" s="71"/>
      <c r="AE351" s="162"/>
    </row>
    <row r="352" spans="2:31" x14ac:dyDescent="0.15">
      <c r="B352" s="159"/>
      <c r="C352" s="61" t="s">
        <v>70</v>
      </c>
      <c r="D352" s="116">
        <f>SUMIF('20.教員数【大学概要】'!A:A,D344,'20.教員数【大学概要】'!X:X)</f>
        <v>16</v>
      </c>
      <c r="E352" s="116">
        <f>SUMIF('20.教員数【大学概要】'!A:A,E344,'20.教員数【大学概要】'!X:X)</f>
        <v>16</v>
      </c>
      <c r="F352" s="116">
        <f>SUMIF('20.教員数【大学概要】'!A:A,F344,'20.教員数【大学概要】'!X:X)</f>
        <v>17</v>
      </c>
      <c r="G352" s="116">
        <f>SUMIF('20.教員数【大学概要】'!A:A,G344,'20.教員数【大学概要】'!X:X)</f>
        <v>17</v>
      </c>
      <c r="H352" s="116">
        <f>SUMIF('20.教員数【大学概要】'!A:A,H344,'20.教員数【大学概要】'!X:X)</f>
        <v>17</v>
      </c>
      <c r="I352" s="63">
        <f>AVERAGE(D352:H352)</f>
        <v>16.600000000000001</v>
      </c>
      <c r="J352" s="64">
        <f>I352*0.97</f>
        <v>16.102</v>
      </c>
      <c r="K352" s="64">
        <f>I352*1.03</f>
        <v>17.098000000000003</v>
      </c>
      <c r="L352" s="56" t="str">
        <f>IF(AND(D352&gt;I352*0.97,D352&lt;I352*1.03),"○","×")</f>
        <v>×</v>
      </c>
      <c r="M352" s="56" t="str">
        <f>IF(AND(E352&gt;I352*0.97,E352&lt;I352*1.03),"○","×")</f>
        <v>×</v>
      </c>
      <c r="N352" s="56" t="str">
        <f>IF(AND(F352&gt;I352*0.97,F352&lt;I352*1.03),"○","×")</f>
        <v>○</v>
      </c>
      <c r="O352" s="56" t="str">
        <f>IF(AND(G352&gt;I352*0.97,G352&lt;I352*1.03),"○","×")</f>
        <v>○</v>
      </c>
      <c r="P352" s="56" t="str">
        <f>IF(AND(H352&gt;I352*0.97,H352&lt;I352*1.03),"○","×")</f>
        <v>○</v>
      </c>
      <c r="Q352" s="65" t="str">
        <f>IF(COUNTIF(L352:P352,"○")=5,"同程度","―")</f>
        <v>―</v>
      </c>
      <c r="R352" s="55" t="str">
        <f t="shared" ref="R352:U353" si="141">IF(E352-D352&gt;0,"↑",IF(E352-D352&lt;0,"↓","－"))</f>
        <v>－</v>
      </c>
      <c r="S352" s="56" t="str">
        <f t="shared" si="141"/>
        <v>↑</v>
      </c>
      <c r="T352" s="56" t="str">
        <f t="shared" si="141"/>
        <v>－</v>
      </c>
      <c r="U352" s="56" t="str">
        <f t="shared" si="141"/>
        <v>－</v>
      </c>
      <c r="V352" s="56" t="str">
        <f>R352&amp;S352&amp;T352&amp;U352</f>
        <v>－↑－－</v>
      </c>
      <c r="W352" s="66" t="str" cm="1">
        <f t="array" ref="W352">INDEX($AL$2:$AL$82,MATCH(V352,$AK$2:$AK$82,0),0)</f>
        <v>同程度で推移</v>
      </c>
      <c r="X352" s="67" t="str">
        <f>IF(F352-D352&gt;0,"↑",IF(F352-D352&lt;0,"↓","－"))</f>
        <v>↑</v>
      </c>
      <c r="Y352" s="68" t="str">
        <f>IF(V352="↓↑↓↓",IF(X352="↓","減少傾向","×"),"判定外")</f>
        <v>判定外</v>
      </c>
      <c r="Z352" s="69" t="str">
        <f>IF(V352="↑↓↑↑",IF(X352="↑","増加傾向","×"),"判定外")</f>
        <v>判定外</v>
      </c>
      <c r="AA352" s="70" t="str">
        <f>IF(G352-E352&gt;0,"↑",IF(G352-E352&lt;0,"↓","－"))</f>
        <v>↑</v>
      </c>
      <c r="AB352" s="68" t="str">
        <f>IF(V352="↓↓↑↓",IF(AA352="↓","減少傾向","×"),"判定外")</f>
        <v>判定外</v>
      </c>
      <c r="AC352" s="69" t="str">
        <f>IF(V352="↑↑↓↑",IF(AA352="↑","増加傾向","×"),"判定外")</f>
        <v>判定外</v>
      </c>
      <c r="AD352" s="71"/>
      <c r="AE352" s="162"/>
    </row>
    <row r="353" spans="2:31" ht="14.25" thickBot="1" x14ac:dyDescent="0.2">
      <c r="B353" s="159"/>
      <c r="C353" s="61" t="s">
        <v>71</v>
      </c>
      <c r="D353" s="116">
        <f>SUMIF('20.教員数【大学概要】'!A:A,D344,'20.教員数【大学概要】'!Y:Y)</f>
        <v>2</v>
      </c>
      <c r="E353" s="116">
        <f>SUMIF('20.教員数【大学概要】'!A:A,E344,'20.教員数【大学概要】'!Y:Y)</f>
        <v>2</v>
      </c>
      <c r="F353" s="116">
        <f>SUMIF('20.教員数【大学概要】'!A:A,F344,'20.教員数【大学概要】'!Y:Y)</f>
        <v>2</v>
      </c>
      <c r="G353" s="116">
        <f>SUMIF('20.教員数【大学概要】'!A:A,G344,'20.教員数【大学概要】'!Y:Y)</f>
        <v>2</v>
      </c>
      <c r="H353" s="116">
        <f>SUMIF('20.教員数【大学概要】'!A:A,H344,'20.教員数【大学概要】'!Y:Y)</f>
        <v>2</v>
      </c>
      <c r="I353" s="75">
        <f>AVERAGE(D353:H353)</f>
        <v>2</v>
      </c>
      <c r="J353" s="76">
        <f>I353*0.97</f>
        <v>1.94</v>
      </c>
      <c r="K353" s="76">
        <f>I353*1.03</f>
        <v>2.06</v>
      </c>
      <c r="L353" s="41" t="str">
        <f>IF(AND(D353&gt;I353*0.97,D353&lt;I353*1.03),"○","×")</f>
        <v>○</v>
      </c>
      <c r="M353" s="41" t="str">
        <f>IF(AND(E353&gt;I353*0.97,E353&lt;I353*1.03),"○","×")</f>
        <v>○</v>
      </c>
      <c r="N353" s="41" t="str">
        <f>IF(AND(F353&gt;I353*0.97,F353&lt;I353*1.03),"○","×")</f>
        <v>○</v>
      </c>
      <c r="O353" s="41" t="str">
        <f>IF(AND(G353&gt;I353*0.97,G353&lt;I353*1.03),"○","×")</f>
        <v>○</v>
      </c>
      <c r="P353" s="41" t="str">
        <f>IF(AND(H353&gt;I353*0.97,H353&lt;I353*1.03),"○","×")</f>
        <v>○</v>
      </c>
      <c r="Q353" s="77" t="str">
        <f>IF(COUNTIF(L353:P353,"○")=5,"同程度","―")</f>
        <v>同程度</v>
      </c>
      <c r="R353" s="78" t="str">
        <f t="shared" si="141"/>
        <v>－</v>
      </c>
      <c r="S353" s="41" t="str">
        <f t="shared" si="141"/>
        <v>－</v>
      </c>
      <c r="T353" s="41" t="str">
        <f t="shared" si="141"/>
        <v>－</v>
      </c>
      <c r="U353" s="41" t="str">
        <f t="shared" si="141"/>
        <v>－</v>
      </c>
      <c r="V353" s="41" t="str">
        <f>R353&amp;S353&amp;T353&amp;U353</f>
        <v>－－－－</v>
      </c>
      <c r="W353" s="79" t="str" cm="1">
        <f t="array" ref="W353">INDEX($AL$2:$AL$82,MATCH(V353,$AK$2:$AK$82,0),0)</f>
        <v>同程度で推移</v>
      </c>
      <c r="X353" s="80" t="str">
        <f>IF(F353-D353&gt;0,"↑",IF(F353-D353&lt;0,"↓","－"))</f>
        <v>－</v>
      </c>
      <c r="Y353" s="81" t="str">
        <f>IF(V353="↓↑↓↓",IF(X353="↓","減少傾向","×"),"判定外")</f>
        <v>判定外</v>
      </c>
      <c r="Z353" s="82" t="str">
        <f>IF(V353="↑↓↑↑",IF(X353="↑","増加傾向","×"),"判定外")</f>
        <v>判定外</v>
      </c>
      <c r="AA353" s="83" t="str">
        <f>IF(G353-E353&gt;0,"↑",IF(G353-E353&lt;0,"↓","－"))</f>
        <v>－</v>
      </c>
      <c r="AB353" s="81" t="str">
        <f>IF(V353="↓↓↑↓",IF(AA353="↓","減少傾向","×"),"判定外")</f>
        <v>判定外</v>
      </c>
      <c r="AC353" s="82" t="str">
        <f>IF(V353="↑↑↓↑",IF(AA353="↑","増加傾向","×"),"判定外")</f>
        <v>判定外</v>
      </c>
      <c r="AD353" s="100"/>
      <c r="AE353" s="162"/>
    </row>
    <row r="354" spans="2:31" ht="14.25" thickBot="1" x14ac:dyDescent="0.2">
      <c r="B354" s="159"/>
      <c r="C354" s="160"/>
      <c r="D354" s="165"/>
      <c r="E354" s="165"/>
      <c r="F354" s="165"/>
      <c r="G354" s="165"/>
      <c r="H354" s="165"/>
      <c r="I354" s="165"/>
      <c r="J354" s="165"/>
      <c r="K354" s="165"/>
      <c r="L354" s="165"/>
      <c r="M354" s="165"/>
      <c r="N354" s="165"/>
      <c r="O354" s="165"/>
      <c r="P354" s="165"/>
      <c r="Q354" s="165"/>
      <c r="R354" s="165"/>
      <c r="S354" s="165"/>
      <c r="T354" s="165"/>
      <c r="U354" s="165"/>
      <c r="V354" s="165"/>
      <c r="W354" s="165"/>
      <c r="X354" s="165"/>
      <c r="Y354" s="165"/>
      <c r="Z354" s="165"/>
      <c r="AA354" s="165"/>
      <c r="AB354" s="165"/>
      <c r="AC354" s="165"/>
      <c r="AD354" s="165"/>
      <c r="AE354" s="162"/>
    </row>
    <row r="355" spans="2:31" x14ac:dyDescent="0.15">
      <c r="B355" s="159" t="s">
        <v>48</v>
      </c>
      <c r="C355" s="160"/>
      <c r="D355" s="166"/>
      <c r="E355" s="166"/>
      <c r="F355" s="166"/>
      <c r="G355" s="166"/>
      <c r="H355" s="166"/>
      <c r="I355" s="289" t="s">
        <v>131</v>
      </c>
      <c r="J355" s="301"/>
      <c r="K355" s="301"/>
      <c r="L355" s="290"/>
      <c r="M355" s="290"/>
      <c r="N355" s="290"/>
      <c r="O355" s="290"/>
      <c r="P355" s="290"/>
      <c r="Q355" s="287" t="s">
        <v>132</v>
      </c>
      <c r="R355" s="289" t="s">
        <v>133</v>
      </c>
      <c r="S355" s="290"/>
      <c r="T355" s="290"/>
      <c r="U355" s="290"/>
      <c r="V355" s="291" t="s">
        <v>134</v>
      </c>
      <c r="W355" s="292"/>
      <c r="X355" s="295" t="s">
        <v>135</v>
      </c>
      <c r="Y355" s="299" t="s">
        <v>136</v>
      </c>
      <c r="Z355" s="300"/>
      <c r="AA355" s="302" t="s">
        <v>137</v>
      </c>
      <c r="AB355" s="299" t="s">
        <v>138</v>
      </c>
      <c r="AC355" s="300"/>
      <c r="AD355" s="297" t="s">
        <v>139</v>
      </c>
      <c r="AE355" s="162"/>
    </row>
    <row r="356" spans="2:31" x14ac:dyDescent="0.15">
      <c r="B356" s="159"/>
      <c r="C356" s="36" t="s">
        <v>24</v>
      </c>
      <c r="D356" s="52" t="str">
        <f>Q1</f>
        <v>R2</v>
      </c>
      <c r="E356" s="52" t="str">
        <f>R1</f>
        <v>R3</v>
      </c>
      <c r="F356" s="52" t="str">
        <f>S1</f>
        <v>R4</v>
      </c>
      <c r="G356" s="52" t="str">
        <f>T1</f>
        <v>R5</v>
      </c>
      <c r="H356" s="52" t="str">
        <f>U1</f>
        <v>R6</v>
      </c>
      <c r="I356" s="53" t="s">
        <v>142</v>
      </c>
      <c r="J356" s="54">
        <v>-0.03</v>
      </c>
      <c r="K356" s="54">
        <v>0.03</v>
      </c>
      <c r="L356" s="52" t="str">
        <f>Q1</f>
        <v>R2</v>
      </c>
      <c r="M356" s="52" t="str">
        <f>R1</f>
        <v>R3</v>
      </c>
      <c r="N356" s="52" t="str">
        <f>S1</f>
        <v>R4</v>
      </c>
      <c r="O356" s="52" t="str">
        <f>T1</f>
        <v>R5</v>
      </c>
      <c r="P356" s="52" t="str">
        <f>U1</f>
        <v>R6</v>
      </c>
      <c r="Q356" s="288"/>
      <c r="R356" s="55" t="s">
        <v>143</v>
      </c>
      <c r="S356" s="56" t="s">
        <v>144</v>
      </c>
      <c r="T356" s="56" t="s">
        <v>145</v>
      </c>
      <c r="U356" s="56" t="s">
        <v>146</v>
      </c>
      <c r="V356" s="293"/>
      <c r="W356" s="294"/>
      <c r="X356" s="296"/>
      <c r="Y356" s="57" t="s">
        <v>147</v>
      </c>
      <c r="Z356" s="58" t="s">
        <v>148</v>
      </c>
      <c r="AA356" s="303"/>
      <c r="AB356" s="59" t="s">
        <v>149</v>
      </c>
      <c r="AC356" s="60" t="s">
        <v>150</v>
      </c>
      <c r="AD356" s="298"/>
      <c r="AE356" s="162"/>
    </row>
    <row r="357" spans="2:31" x14ac:dyDescent="0.15">
      <c r="B357" s="159"/>
      <c r="C357" s="61" t="s">
        <v>55</v>
      </c>
      <c r="D357" s="37">
        <f>SUMIF('20.経年データ【高知大】'!K:K,D356,'20.経年データ【高知大】'!BV:BV)</f>
        <v>97</v>
      </c>
      <c r="E357" s="37">
        <f>SUMIF('20.経年データ【高知大】'!K:K,E356,'20.経年データ【高知大】'!BV:BV)</f>
        <v>56</v>
      </c>
      <c r="F357" s="37">
        <f>SUMIF('20.経年データ【高知大】'!K:K,F356,'20.経年データ【高知大】'!BV:BV)</f>
        <v>60</v>
      </c>
      <c r="G357" s="37">
        <f>SUMIF('20.経年データ【高知大】'!K:K,G356,'20.経年データ【高知大】'!BV:BV)</f>
        <v>69</v>
      </c>
      <c r="H357" s="37">
        <f>SUMIF('20.経年データ【高知大】'!K:K,H356,'20.経年データ【高知大】'!BV:BV)</f>
        <v>60</v>
      </c>
      <c r="I357" s="63">
        <f>AVERAGE(D357:H357)</f>
        <v>68.400000000000006</v>
      </c>
      <c r="J357" s="64">
        <f>I357*0.97</f>
        <v>66.347999999999999</v>
      </c>
      <c r="K357" s="64">
        <f>I357*1.03</f>
        <v>70.452000000000012</v>
      </c>
      <c r="L357" s="56" t="str">
        <f>IF(AND(D357&gt;I357*0.97,D357&lt;I357*1.03),"○","×")</f>
        <v>×</v>
      </c>
      <c r="M357" s="56" t="str">
        <f>IF(AND(E357&gt;I357*0.97,E357&lt;I357*1.03),"○","×")</f>
        <v>×</v>
      </c>
      <c r="N357" s="56" t="str">
        <f>IF(AND(F357&gt;I357*0.97,F357&lt;I357*1.03),"○","×")</f>
        <v>×</v>
      </c>
      <c r="O357" s="56" t="str">
        <f>IF(AND(G357&gt;I357*0.97,G357&lt;I357*1.03),"○","×")</f>
        <v>○</v>
      </c>
      <c r="P357" s="56" t="str">
        <f>IF(AND(H357&gt;I357*0.97,H357&lt;I357*1.03),"○","×")</f>
        <v>×</v>
      </c>
      <c r="Q357" s="65" t="str">
        <f>IF(COUNTIF(L357:P357,"○")=5,"同程度","―")</f>
        <v>―</v>
      </c>
      <c r="R357" s="55" t="str">
        <f t="shared" ref="R357:U361" si="142">IF(E357-D357&gt;0,"↑",IF(E357-D357&lt;0,"↓","－"))</f>
        <v>↓</v>
      </c>
      <c r="S357" s="56" t="str">
        <f t="shared" si="142"/>
        <v>↑</v>
      </c>
      <c r="T357" s="56" t="str">
        <f t="shared" si="142"/>
        <v>↑</v>
      </c>
      <c r="U357" s="56" t="str">
        <f t="shared" si="142"/>
        <v>↓</v>
      </c>
      <c r="V357" s="56" t="str">
        <f>R357&amp;S357&amp;T357&amp;U357</f>
        <v>↓↑↑↓</v>
      </c>
      <c r="W357" s="66" t="str" cm="1">
        <f t="array" ref="W357">INDEX($AL$2:$AL$82,MATCH(V357,$AK$2:$AK$82,0),0)</f>
        <v>年度により増減</v>
      </c>
      <c r="X357" s="67" t="str">
        <f>IF(F357-D357&gt;0,"↑",IF(F357-D357&lt;0,"↓","－"))</f>
        <v>↓</v>
      </c>
      <c r="Y357" s="68" t="str">
        <f>IF(V357="↓↑↓↓",IF(X357="↓","減少傾向","×"),"判定外")</f>
        <v>判定外</v>
      </c>
      <c r="Z357" s="69" t="str">
        <f>IF(V357="↑↓↑↑",IF(X357="↑","増加傾向","×"),"判定外")</f>
        <v>判定外</v>
      </c>
      <c r="AA357" s="70" t="str">
        <f>IF(G357-E357&gt;0,"↑",IF(G357-E357&lt;0,"↓","－"))</f>
        <v>↑</v>
      </c>
      <c r="AB357" s="68" t="str">
        <f>IF(V357="↓↓↑↓",IF(AA357="↓","減少傾向","×"),"判定外")</f>
        <v>判定外</v>
      </c>
      <c r="AC357" s="69" t="str">
        <f>IF(V357="↑↑↓↑",IF(AA357="↑","増加傾向","×"),"判定外")</f>
        <v>判定外</v>
      </c>
      <c r="AD357" s="71"/>
      <c r="AE357" s="162"/>
    </row>
    <row r="358" spans="2:31" x14ac:dyDescent="0.15">
      <c r="B358" s="159"/>
      <c r="C358" s="61" t="s">
        <v>56</v>
      </c>
      <c r="D358" s="37">
        <f>SUMIF('20.経年データ【高知大】'!K:K,D356,'20.経年データ【高知大】'!BW:BW)</f>
        <v>8</v>
      </c>
      <c r="E358" s="37">
        <f>SUMIF('20.経年データ【高知大】'!K:K,E356,'20.経年データ【高知大】'!BW:BW)</f>
        <v>3</v>
      </c>
      <c r="F358" s="37">
        <f>SUMIF('20.経年データ【高知大】'!K:K,F356,'20.経年データ【高知大】'!BW:BW)</f>
        <v>10</v>
      </c>
      <c r="G358" s="37">
        <f>SUMIF('20.経年データ【高知大】'!K:K,G356,'20.経年データ【高知大】'!BW:BW)</f>
        <v>7</v>
      </c>
      <c r="H358" s="37">
        <f>SUMIF('20.経年データ【高知大】'!K:K,H356,'20.経年データ【高知大】'!BW:BW)</f>
        <v>14</v>
      </c>
      <c r="I358" s="63">
        <f>AVERAGE(D358:H358)</f>
        <v>8.4</v>
      </c>
      <c r="J358" s="64">
        <f>I358*0.97</f>
        <v>8.1479999999999997</v>
      </c>
      <c r="K358" s="64">
        <f>I358*1.03</f>
        <v>8.652000000000001</v>
      </c>
      <c r="L358" s="56" t="str">
        <f>IF(AND(D358&gt;I358*0.97,D358&lt;I358*1.03),"○","×")</f>
        <v>×</v>
      </c>
      <c r="M358" s="56" t="str">
        <f>IF(AND(E358&gt;I358*0.97,E358&lt;I358*1.03),"○","×")</f>
        <v>×</v>
      </c>
      <c r="N358" s="56" t="str">
        <f>IF(AND(F358&gt;I358*0.97,F358&lt;I358*1.03),"○","×")</f>
        <v>×</v>
      </c>
      <c r="O358" s="56" t="str">
        <f>IF(AND(G358&gt;I358*0.97,G358&lt;I358*1.03),"○","×")</f>
        <v>×</v>
      </c>
      <c r="P358" s="56" t="str">
        <f>IF(AND(H358&gt;I358*0.97,H358&lt;I358*1.03),"○","×")</f>
        <v>×</v>
      </c>
      <c r="Q358" s="65" t="str">
        <f>IF(COUNTIF(L358:P358,"○")=5,"同程度","―")</f>
        <v>―</v>
      </c>
      <c r="R358" s="55" t="str">
        <f t="shared" si="142"/>
        <v>↓</v>
      </c>
      <c r="S358" s="56" t="str">
        <f t="shared" si="142"/>
        <v>↑</v>
      </c>
      <c r="T358" s="56" t="str">
        <f t="shared" si="142"/>
        <v>↓</v>
      </c>
      <c r="U358" s="56" t="str">
        <f t="shared" si="142"/>
        <v>↑</v>
      </c>
      <c r="V358" s="56" t="str">
        <f>R358&amp;S358&amp;T358&amp;U358</f>
        <v>↓↑↓↑</v>
      </c>
      <c r="W358" s="66" t="str" cm="1">
        <f t="array" ref="W358">INDEX($AL$2:$AL$82,MATCH(V358,$AK$2:$AK$82,0),0)</f>
        <v>隔年で増減</v>
      </c>
      <c r="X358" s="67" t="str">
        <f>IF(F358-D358&gt;0,"↑",IF(F358-D358&lt;0,"↓","－"))</f>
        <v>↑</v>
      </c>
      <c r="Y358" s="68" t="str">
        <f>IF(V358="↓↑↓↓",IF(X358="↓","減少傾向","×"),"判定外")</f>
        <v>判定外</v>
      </c>
      <c r="Z358" s="69" t="str">
        <f>IF(V358="↑↓↑↑",IF(X358="↑","増加傾向","×"),"判定外")</f>
        <v>判定外</v>
      </c>
      <c r="AA358" s="70" t="str">
        <f>IF(G358-E358&gt;0,"↑",IF(G358-E358&lt;0,"↓","－"))</f>
        <v>↑</v>
      </c>
      <c r="AB358" s="68" t="str">
        <f>IF(V358="↓↓↑↓",IF(AA358="↓","減少傾向","×"),"判定外")</f>
        <v>判定外</v>
      </c>
      <c r="AC358" s="69" t="str">
        <f>IF(V358="↑↑↓↑",IF(AA358="↑","増加傾向","×"),"判定外")</f>
        <v>判定外</v>
      </c>
      <c r="AD358" s="71"/>
      <c r="AE358" s="162"/>
    </row>
    <row r="359" spans="2:31" x14ac:dyDescent="0.15">
      <c r="B359" s="159"/>
      <c r="C359" s="61" t="s">
        <v>259</v>
      </c>
      <c r="D359" s="37">
        <f>SUMIF('20.経年データ【高知大】'!K:K,D356,'20.経年データ【高知大】'!BT:BT)</f>
        <v>98</v>
      </c>
      <c r="E359" s="37">
        <f>SUMIF('20.経年データ【高知大】'!K:K,E356,'20.経年データ【高知大】'!BT:BT)</f>
        <v>54</v>
      </c>
      <c r="F359" s="37">
        <f>SUMIF('20.経年データ【高知大】'!K:K,F356,'20.経年データ【高知大】'!BT:BT)</f>
        <v>54</v>
      </c>
      <c r="G359" s="37">
        <f>SUMIF('20.経年データ【高知大】'!K:K,G356,'20.経年データ【高知大】'!BT:BT)</f>
        <v>72</v>
      </c>
      <c r="H359" s="37">
        <f>SUMIF('20.経年データ【高知大】'!K:K,H356,'20.経年データ【高知大】'!BT:BT)</f>
        <v>67</v>
      </c>
      <c r="I359" s="63">
        <f>AVERAGE(D359:H359)</f>
        <v>69</v>
      </c>
      <c r="J359" s="64">
        <f>I359*0.97</f>
        <v>66.929999999999993</v>
      </c>
      <c r="K359" s="64">
        <f>I359*1.03</f>
        <v>71.070000000000007</v>
      </c>
      <c r="L359" s="56" t="str">
        <f>IF(AND(D359&gt;I359*0.97,D359&lt;I359*1.03),"○","×")</f>
        <v>×</v>
      </c>
      <c r="M359" s="56" t="str">
        <f>IF(AND(E359&gt;I359*0.97,E359&lt;I359*1.03),"○","×")</f>
        <v>×</v>
      </c>
      <c r="N359" s="56" t="str">
        <f>IF(AND(F359&gt;I359*0.97,F359&lt;I359*1.03),"○","×")</f>
        <v>×</v>
      </c>
      <c r="O359" s="56" t="str">
        <f>IF(AND(G359&gt;I359*0.97,G359&lt;I359*1.03),"○","×")</f>
        <v>×</v>
      </c>
      <c r="P359" s="56" t="str">
        <f>IF(AND(H359&gt;I359*0.97,H359&lt;I359*1.03),"○","×")</f>
        <v>○</v>
      </c>
      <c r="Q359" s="65" t="str">
        <f>IF(COUNTIF(L359:P359,"○")=5,"同程度","―")</f>
        <v>―</v>
      </c>
      <c r="R359" s="55" t="str">
        <f t="shared" si="142"/>
        <v>↓</v>
      </c>
      <c r="S359" s="56" t="str">
        <f t="shared" si="142"/>
        <v>－</v>
      </c>
      <c r="T359" s="56" t="str">
        <f t="shared" si="142"/>
        <v>↑</v>
      </c>
      <c r="U359" s="56" t="str">
        <f t="shared" si="142"/>
        <v>↓</v>
      </c>
      <c r="V359" s="56" t="str">
        <f>R359&amp;S359&amp;T359&amp;U359</f>
        <v>↓－↑↓</v>
      </c>
      <c r="W359" s="66" t="str" cm="1">
        <f t="array" ref="W359">INDEX($AL$2:$AL$82,MATCH(V359,$AK$2:$AK$82,0),0)</f>
        <v>年度により増減</v>
      </c>
      <c r="X359" s="67" t="str">
        <f>IF(F359-D359&gt;0,"↑",IF(F359-D359&lt;0,"↓","－"))</f>
        <v>↓</v>
      </c>
      <c r="Y359" s="68" t="str">
        <f>IF(V359="↓↑↓↓",IF(X359="↓","減少傾向","×"),"判定外")</f>
        <v>判定外</v>
      </c>
      <c r="Z359" s="69" t="str">
        <f>IF(V359="↑↓↑↑",IF(X359="↑","増加傾向","×"),"判定外")</f>
        <v>判定外</v>
      </c>
      <c r="AA359" s="70" t="str">
        <f>IF(G359-E359&gt;0,"↑",IF(G359-E359&lt;0,"↓","－"))</f>
        <v>↑</v>
      </c>
      <c r="AB359" s="68" t="str">
        <f>IF(V359="↓↓↑↓",IF(AA359="↓","減少傾向","×"),"判定外")</f>
        <v>判定外</v>
      </c>
      <c r="AC359" s="69" t="str">
        <f>IF(V359="↑↑↓↑",IF(AA359="↑","増加傾向","×"),"判定外")</f>
        <v>判定外</v>
      </c>
      <c r="AD359" s="72" t="s">
        <v>141</v>
      </c>
      <c r="AE359" s="162"/>
    </row>
    <row r="360" spans="2:31" x14ac:dyDescent="0.15">
      <c r="B360" s="159"/>
      <c r="C360" s="61" t="s">
        <v>57</v>
      </c>
      <c r="D360" s="37">
        <f>SUMIF('20.経年データ【高知大】'!K:K,D356,'20.経年データ【高知大】'!BU:BU)</f>
        <v>7</v>
      </c>
      <c r="E360" s="37">
        <f>SUMIF('20.経年データ【高知大】'!K:K,E356,'20.経年データ【高知大】'!BU:BU)</f>
        <v>5</v>
      </c>
      <c r="F360" s="37">
        <f>SUMIF('20.経年データ【高知大】'!K:K,F356,'20.経年データ【高知大】'!BU:BU)</f>
        <v>16</v>
      </c>
      <c r="G360" s="37">
        <f>SUMIF('20.経年データ【高知大】'!K:K,G356,'20.経年データ【高知大】'!BU:BU)</f>
        <v>4</v>
      </c>
      <c r="H360" s="37">
        <f>SUMIF('20.経年データ【高知大】'!K:K,H356,'20.経年データ【高知大】'!BU:BU)</f>
        <v>7</v>
      </c>
      <c r="I360" s="63">
        <f>AVERAGE(D360:H360)</f>
        <v>7.8</v>
      </c>
      <c r="J360" s="64">
        <f>I360*0.97</f>
        <v>7.5659999999999998</v>
      </c>
      <c r="K360" s="64">
        <f>I360*1.03</f>
        <v>8.0340000000000007</v>
      </c>
      <c r="L360" s="56" t="str">
        <f>IF(AND(D360&gt;I360*0.97,D360&lt;I360*1.03),"○","×")</f>
        <v>×</v>
      </c>
      <c r="M360" s="56" t="str">
        <f>IF(AND(E360&gt;I360*0.97,E360&lt;I360*1.03),"○","×")</f>
        <v>×</v>
      </c>
      <c r="N360" s="56" t="str">
        <f>IF(AND(F360&gt;I360*0.97,F360&lt;I360*1.03),"○","×")</f>
        <v>×</v>
      </c>
      <c r="O360" s="56" t="str">
        <f>IF(AND(G360&gt;I360*0.97,G360&lt;I360*1.03),"○","×")</f>
        <v>×</v>
      </c>
      <c r="P360" s="56" t="str">
        <f>IF(AND(H360&gt;I360*0.97,H360&lt;I360*1.03),"○","×")</f>
        <v>×</v>
      </c>
      <c r="Q360" s="65" t="str">
        <f>IF(COUNTIF(L360:P360,"○")=5,"同程度","―")</f>
        <v>―</v>
      </c>
      <c r="R360" s="55" t="str">
        <f t="shared" si="142"/>
        <v>↓</v>
      </c>
      <c r="S360" s="56" t="str">
        <f t="shared" si="142"/>
        <v>↑</v>
      </c>
      <c r="T360" s="56" t="str">
        <f t="shared" si="142"/>
        <v>↓</v>
      </c>
      <c r="U360" s="56" t="str">
        <f t="shared" si="142"/>
        <v>↑</v>
      </c>
      <c r="V360" s="56" t="str">
        <f>R360&amp;S360&amp;T360&amp;U360</f>
        <v>↓↑↓↑</v>
      </c>
      <c r="W360" s="66" t="str" cm="1">
        <f t="array" ref="W360">INDEX($AL$2:$AL$82,MATCH(V360,$AK$2:$AK$82,0),0)</f>
        <v>隔年で増減</v>
      </c>
      <c r="X360" s="67" t="str">
        <f>IF(F360-D360&gt;0,"↑",IF(F360-D360&lt;0,"↓","－"))</f>
        <v>↑</v>
      </c>
      <c r="Y360" s="68" t="str">
        <f>IF(V360="↓↑↓↓",IF(X360="↓","減少傾向","×"),"判定外")</f>
        <v>判定外</v>
      </c>
      <c r="Z360" s="69" t="str">
        <f>IF(V360="↑↓↑↑",IF(X360="↑","増加傾向","×"),"判定外")</f>
        <v>判定外</v>
      </c>
      <c r="AA360" s="70" t="str">
        <f>IF(G360-E360&gt;0,"↑",IF(G360-E360&lt;0,"↓","－"))</f>
        <v>↓</v>
      </c>
      <c r="AB360" s="68" t="str">
        <f>IF(V360="↓↓↑↓",IF(AA360="↓","減少傾向","×"),"判定外")</f>
        <v>判定外</v>
      </c>
      <c r="AC360" s="69" t="str">
        <f>IF(V360="↑↑↓↑",IF(AA360="↑","増加傾向","×"),"判定外")</f>
        <v>判定外</v>
      </c>
      <c r="AD360" s="71"/>
      <c r="AE360" s="162"/>
    </row>
    <row r="361" spans="2:31" ht="14.25" thickBot="1" x14ac:dyDescent="0.2">
      <c r="B361" s="159"/>
      <c r="C361" s="73" t="s">
        <v>74</v>
      </c>
      <c r="D361" s="74">
        <f>SUM(D357:D358)</f>
        <v>105</v>
      </c>
      <c r="E361" s="74">
        <f>SUM(E357:E358)</f>
        <v>59</v>
      </c>
      <c r="F361" s="74">
        <f>SUM(F357:F358)</f>
        <v>70</v>
      </c>
      <c r="G361" s="74">
        <f>SUM(G357:G358)</f>
        <v>76</v>
      </c>
      <c r="H361" s="74">
        <f>SUM(H357:H358)</f>
        <v>74</v>
      </c>
      <c r="I361" s="75">
        <f>AVERAGE(D361:H361)</f>
        <v>76.8</v>
      </c>
      <c r="J361" s="76">
        <f>I361*0.97</f>
        <v>74.495999999999995</v>
      </c>
      <c r="K361" s="76">
        <f>I361*1.03</f>
        <v>79.103999999999999</v>
      </c>
      <c r="L361" s="41" t="str">
        <f>IF(AND(D361&gt;I361*0.97,D361&lt;I361*1.03),"○","×")</f>
        <v>×</v>
      </c>
      <c r="M361" s="41" t="str">
        <f>IF(AND(E361&gt;I361*0.97,E361&lt;I361*1.03),"○","×")</f>
        <v>×</v>
      </c>
      <c r="N361" s="41" t="str">
        <f>IF(AND(F361&gt;I361*0.97,F361&lt;I361*1.03),"○","×")</f>
        <v>×</v>
      </c>
      <c r="O361" s="41" t="str">
        <f>IF(AND(G361&gt;I361*0.97,G361&lt;I361*1.03),"○","×")</f>
        <v>○</v>
      </c>
      <c r="P361" s="41" t="str">
        <f>IF(AND(H361&gt;I361*0.97,H361&lt;I361*1.03),"○","×")</f>
        <v>×</v>
      </c>
      <c r="Q361" s="77" t="str">
        <f>IF(COUNTIF(L361:P361,"○")=5,"同程度","―")</f>
        <v>―</v>
      </c>
      <c r="R361" s="78" t="str">
        <f t="shared" si="142"/>
        <v>↓</v>
      </c>
      <c r="S361" s="41" t="str">
        <f t="shared" si="142"/>
        <v>↑</v>
      </c>
      <c r="T361" s="41" t="str">
        <f t="shared" si="142"/>
        <v>↑</v>
      </c>
      <c r="U361" s="41" t="str">
        <f t="shared" si="142"/>
        <v>↓</v>
      </c>
      <c r="V361" s="41" t="str">
        <f>R361&amp;S361&amp;T361&amp;U361</f>
        <v>↓↑↑↓</v>
      </c>
      <c r="W361" s="79" t="str" cm="1">
        <f t="array" ref="W361">INDEX($AL$2:$AL$82,MATCH(V361,$AK$2:$AK$82,0),0)</f>
        <v>年度により増減</v>
      </c>
      <c r="X361" s="80" t="str">
        <f>IF(F361-D361&gt;0,"↑",IF(F361-D361&lt;0,"↓","－"))</f>
        <v>↓</v>
      </c>
      <c r="Y361" s="81" t="str">
        <f>IF(V361="↓↑↓↓",IF(X361="↓","減少傾向","×"),"判定外")</f>
        <v>判定外</v>
      </c>
      <c r="Z361" s="82" t="str">
        <f>IF(V361="↑↓↑↑",IF(X361="↑","増加傾向","×"),"判定外")</f>
        <v>判定外</v>
      </c>
      <c r="AA361" s="83" t="str">
        <f>IF(G361-E361&gt;0,"↑",IF(G361-E361&lt;0,"↓","－"))</f>
        <v>↑</v>
      </c>
      <c r="AB361" s="81" t="str">
        <f>IF(V361="↓↓↑↓",IF(AA361="↓","減少傾向","×"),"判定外")</f>
        <v>判定外</v>
      </c>
      <c r="AC361" s="82" t="str">
        <f>IF(V361="↑↑↓↑",IF(AA361="↑","増加傾向","×"),"判定外")</f>
        <v>判定外</v>
      </c>
      <c r="AD361" s="84" t="s">
        <v>141</v>
      </c>
      <c r="AE361" s="162"/>
    </row>
    <row r="362" spans="2:31" ht="14.25" thickBot="1" x14ac:dyDescent="0.2">
      <c r="B362" s="159"/>
      <c r="C362" s="160"/>
      <c r="D362" s="165"/>
      <c r="E362" s="165"/>
      <c r="F362" s="165"/>
      <c r="G362" s="165"/>
      <c r="H362" s="165"/>
      <c r="I362" s="165"/>
      <c r="J362" s="165"/>
      <c r="K362" s="165"/>
      <c r="L362" s="165"/>
      <c r="M362" s="165"/>
      <c r="N362" s="165"/>
      <c r="O362" s="165"/>
      <c r="P362" s="165"/>
      <c r="Q362" s="165"/>
      <c r="R362" s="165"/>
      <c r="S362" s="165"/>
      <c r="T362" s="165"/>
      <c r="U362" s="165"/>
      <c r="V362" s="165"/>
      <c r="W362" s="165"/>
      <c r="X362" s="165"/>
      <c r="Y362" s="165"/>
      <c r="Z362" s="165"/>
      <c r="AA362" s="165"/>
      <c r="AB362" s="165"/>
      <c r="AC362" s="165"/>
      <c r="AD362" s="165"/>
      <c r="AE362" s="162"/>
    </row>
    <row r="363" spans="2:31" x14ac:dyDescent="0.15">
      <c r="B363" s="159"/>
      <c r="C363" s="160"/>
      <c r="D363" s="165"/>
      <c r="E363" s="165"/>
      <c r="F363" s="165"/>
      <c r="G363" s="165"/>
      <c r="H363" s="165"/>
      <c r="I363" s="289" t="s">
        <v>131</v>
      </c>
      <c r="J363" s="301"/>
      <c r="K363" s="301"/>
      <c r="L363" s="290"/>
      <c r="M363" s="290"/>
      <c r="N363" s="290"/>
      <c r="O363" s="290"/>
      <c r="P363" s="290"/>
      <c r="Q363" s="287" t="s">
        <v>132</v>
      </c>
      <c r="R363" s="289" t="s">
        <v>133</v>
      </c>
      <c r="S363" s="290"/>
      <c r="T363" s="290"/>
      <c r="U363" s="290"/>
      <c r="V363" s="291" t="s">
        <v>134</v>
      </c>
      <c r="W363" s="292"/>
      <c r="X363" s="295" t="s">
        <v>135</v>
      </c>
      <c r="Y363" s="299" t="s">
        <v>136</v>
      </c>
      <c r="Z363" s="300"/>
      <c r="AA363" s="302" t="s">
        <v>137</v>
      </c>
      <c r="AB363" s="299" t="s">
        <v>138</v>
      </c>
      <c r="AC363" s="300"/>
      <c r="AD363" s="297" t="s">
        <v>139</v>
      </c>
      <c r="AE363" s="162"/>
    </row>
    <row r="364" spans="2:31" x14ac:dyDescent="0.15">
      <c r="B364" s="159"/>
      <c r="C364" s="36" t="s">
        <v>27</v>
      </c>
      <c r="D364" s="52" t="str">
        <f>Q1</f>
        <v>R2</v>
      </c>
      <c r="E364" s="52" t="str">
        <f>R1</f>
        <v>R3</v>
      </c>
      <c r="F364" s="52" t="str">
        <f>S1</f>
        <v>R4</v>
      </c>
      <c r="G364" s="52" t="str">
        <f>T1</f>
        <v>R5</v>
      </c>
      <c r="H364" s="52" t="str">
        <f>U1</f>
        <v>R6</v>
      </c>
      <c r="I364" s="53" t="s">
        <v>142</v>
      </c>
      <c r="J364" s="54">
        <v>-0.03</v>
      </c>
      <c r="K364" s="54">
        <v>0.03</v>
      </c>
      <c r="L364" s="52" t="str">
        <f>Q1</f>
        <v>R2</v>
      </c>
      <c r="M364" s="52" t="str">
        <f>R1</f>
        <v>R3</v>
      </c>
      <c r="N364" s="52" t="str">
        <f>S1</f>
        <v>R4</v>
      </c>
      <c r="O364" s="52" t="str">
        <f>T1</f>
        <v>R5</v>
      </c>
      <c r="P364" s="52" t="str">
        <f>U1</f>
        <v>R6</v>
      </c>
      <c r="Q364" s="288"/>
      <c r="R364" s="55" t="s">
        <v>143</v>
      </c>
      <c r="S364" s="56" t="s">
        <v>144</v>
      </c>
      <c r="T364" s="56" t="s">
        <v>145</v>
      </c>
      <c r="U364" s="56" t="s">
        <v>146</v>
      </c>
      <c r="V364" s="293"/>
      <c r="W364" s="294"/>
      <c r="X364" s="296"/>
      <c r="Y364" s="57" t="s">
        <v>147</v>
      </c>
      <c r="Z364" s="58" t="s">
        <v>148</v>
      </c>
      <c r="AA364" s="303"/>
      <c r="AB364" s="59" t="s">
        <v>149</v>
      </c>
      <c r="AC364" s="60" t="s">
        <v>150</v>
      </c>
      <c r="AD364" s="298"/>
      <c r="AE364" s="162"/>
    </row>
    <row r="365" spans="2:31" x14ac:dyDescent="0.15">
      <c r="B365" s="159"/>
      <c r="C365" s="36" t="s">
        <v>100</v>
      </c>
      <c r="D365" s="86">
        <f>ROUND(D368/D369,2)</f>
        <v>3.39</v>
      </c>
      <c r="E365" s="86">
        <f>ROUND(E368/E369,2)</f>
        <v>1.97</v>
      </c>
      <c r="F365" s="86">
        <f>ROUND(F368/F369,2)</f>
        <v>2.41</v>
      </c>
      <c r="G365" s="86">
        <f>ROUND(G368/G369,2)</f>
        <v>2.38</v>
      </c>
      <c r="H365" s="86">
        <f>ROUND(H368/H369,2)</f>
        <v>2.31</v>
      </c>
      <c r="I365" s="87">
        <f>AVERAGE(D365:H365)</f>
        <v>2.492</v>
      </c>
      <c r="J365" s="88">
        <f>I365*0.97</f>
        <v>2.4172400000000001</v>
      </c>
      <c r="K365" s="88">
        <f>I365*1.03</f>
        <v>2.5667599999999999</v>
      </c>
      <c r="L365" s="56" t="str">
        <f>IF(AND(D365&gt;I365*0.97,D365&lt;I365*1.03),"○","×")</f>
        <v>×</v>
      </c>
      <c r="M365" s="56" t="str">
        <f>IF(AND(E365&gt;I365*0.97,E365&lt;I365*1.03),"○","×")</f>
        <v>×</v>
      </c>
      <c r="N365" s="56" t="str">
        <f>IF(AND(F365&gt;I365*0.97,F365&lt;I365*1.03),"○","×")</f>
        <v>×</v>
      </c>
      <c r="O365" s="56" t="str">
        <f>IF(AND(G365&gt;I365*0.97,G365&lt;I365*1.03),"○","×")</f>
        <v>×</v>
      </c>
      <c r="P365" s="56" t="str">
        <f>IF(AND(H365&gt;I365*0.97,H365&lt;I365*1.03),"○","×")</f>
        <v>×</v>
      </c>
      <c r="Q365" s="65" t="str">
        <f>IF(COUNTIF(L365:P365,"○")=5,"同程度","―")</f>
        <v>―</v>
      </c>
      <c r="R365" s="55" t="str">
        <f t="shared" ref="R365:U367" si="143">IF(E365-D365&gt;0,"↑",IF(E365-D365&lt;0,"↓","－"))</f>
        <v>↓</v>
      </c>
      <c r="S365" s="56" t="str">
        <f t="shared" si="143"/>
        <v>↑</v>
      </c>
      <c r="T365" s="56" t="str">
        <f t="shared" si="143"/>
        <v>↓</v>
      </c>
      <c r="U365" s="56" t="str">
        <f t="shared" si="143"/>
        <v>↓</v>
      </c>
      <c r="V365" s="56" t="str">
        <f>R365&amp;S365&amp;T365&amp;U365</f>
        <v>↓↑↓↓</v>
      </c>
      <c r="W365" s="66" t="str" cm="1">
        <f t="array" ref="W365">INDEX($AL$2:$AL$82,MATCH(V365,$AK$2:$AK$82,0),0)</f>
        <v>年度により増減</v>
      </c>
      <c r="X365" s="67" t="str">
        <f>IF(F365-D365&gt;0,"↑",IF(F365-D365&lt;0,"↓","－"))</f>
        <v>↓</v>
      </c>
      <c r="Y365" s="68" t="str">
        <f>IF(V365="↓↑↓↓",IF(X365="↓","減少傾向","×"),"判定外")</f>
        <v>減少傾向</v>
      </c>
      <c r="Z365" s="69" t="str">
        <f>IF(V365="↑↓↑↑",IF(X365="↑","増加傾向","×"),"判定外")</f>
        <v>判定外</v>
      </c>
      <c r="AA365" s="70" t="str">
        <f>IF(G365-E365&gt;0,"↑",IF(G365-E365&lt;0,"↓","－"))</f>
        <v>↑</v>
      </c>
      <c r="AB365" s="68" t="str">
        <f>IF(V365="↓↓↑↓",IF(AA365="↓","減少傾向","×"),"判定外")</f>
        <v>判定外</v>
      </c>
      <c r="AC365" s="69" t="str">
        <f>IF(V365="↑↑↓↑",IF(AA365="↑","増加傾向","×"),"判定外")</f>
        <v>判定外</v>
      </c>
      <c r="AD365" s="72" t="s">
        <v>79</v>
      </c>
      <c r="AE365" s="162"/>
    </row>
    <row r="366" spans="2:31" x14ac:dyDescent="0.15">
      <c r="B366" s="159"/>
      <c r="C366" s="36" t="s">
        <v>58</v>
      </c>
      <c r="D366" s="86">
        <f t="shared" ref="D366:H367" si="144">ROUND(D370/D372,2)</f>
        <v>3.59</v>
      </c>
      <c r="E366" s="86">
        <f t="shared" si="144"/>
        <v>2.15</v>
      </c>
      <c r="F366" s="86">
        <f t="shared" si="144"/>
        <v>2.31</v>
      </c>
      <c r="G366" s="86">
        <f t="shared" si="144"/>
        <v>2.56</v>
      </c>
      <c r="H366" s="86">
        <f t="shared" si="144"/>
        <v>2.2200000000000002</v>
      </c>
      <c r="I366" s="87">
        <f>AVERAGE(D366:H366)</f>
        <v>2.5660000000000003</v>
      </c>
      <c r="J366" s="88">
        <f>I366*0.97</f>
        <v>2.48902</v>
      </c>
      <c r="K366" s="88">
        <f>I366*1.03</f>
        <v>2.6429800000000006</v>
      </c>
      <c r="L366" s="56" t="str">
        <f>IF(AND(D366&gt;I366*0.97,D366&lt;I366*1.03),"○","×")</f>
        <v>×</v>
      </c>
      <c r="M366" s="56" t="str">
        <f>IF(AND(E366&gt;I366*0.97,E366&lt;I366*1.03),"○","×")</f>
        <v>×</v>
      </c>
      <c r="N366" s="56" t="str">
        <f>IF(AND(F366&gt;I366*0.97,F366&lt;I366*1.03),"○","×")</f>
        <v>×</v>
      </c>
      <c r="O366" s="56" t="str">
        <f>IF(AND(G366&gt;I366*0.97,G366&lt;I366*1.03),"○","×")</f>
        <v>○</v>
      </c>
      <c r="P366" s="56" t="str">
        <f>IF(AND(H366&gt;I366*0.97,H366&lt;I366*1.03),"○","×")</f>
        <v>×</v>
      </c>
      <c r="Q366" s="65" t="str">
        <f>IF(COUNTIF(L366:P366,"○")=5,"同程度","―")</f>
        <v>―</v>
      </c>
      <c r="R366" s="55" t="str">
        <f t="shared" si="143"/>
        <v>↓</v>
      </c>
      <c r="S366" s="56" t="str">
        <f t="shared" si="143"/>
        <v>↑</v>
      </c>
      <c r="T366" s="56" t="str">
        <f t="shared" si="143"/>
        <v>↑</v>
      </c>
      <c r="U366" s="56" t="str">
        <f t="shared" si="143"/>
        <v>↓</v>
      </c>
      <c r="V366" s="56" t="str">
        <f>R366&amp;S366&amp;T366&amp;U366</f>
        <v>↓↑↑↓</v>
      </c>
      <c r="W366" s="66" t="str" cm="1">
        <f t="array" ref="W366">INDEX($AL$2:$AL$82,MATCH(V366,$AK$2:$AK$82,0),0)</f>
        <v>年度により増減</v>
      </c>
      <c r="X366" s="67" t="str">
        <f>IF(F366-D366&gt;0,"↑",IF(F366-D366&lt;0,"↓","－"))</f>
        <v>↓</v>
      </c>
      <c r="Y366" s="68" t="str">
        <f>IF(V366="↓↑↓↓",IF(X366="↓","減少傾向","×"),"判定外")</f>
        <v>判定外</v>
      </c>
      <c r="Z366" s="69" t="str">
        <f>IF(V366="↑↓↑↑",IF(X366="↑","増加傾向","×"),"判定外")</f>
        <v>判定外</v>
      </c>
      <c r="AA366" s="70" t="str">
        <f>IF(G366-E366&gt;0,"↑",IF(G366-E366&lt;0,"↓","－"))</f>
        <v>↑</v>
      </c>
      <c r="AB366" s="68" t="str">
        <f>IF(V366="↓↓↑↓",IF(AA366="↓","減少傾向","×"),"判定外")</f>
        <v>判定外</v>
      </c>
      <c r="AC366" s="69" t="str">
        <f>IF(V366="↑↑↓↑",IF(AA366="↑","増加傾向","×"),"判定外")</f>
        <v>判定外</v>
      </c>
      <c r="AD366" s="72" t="s">
        <v>141</v>
      </c>
      <c r="AE366" s="162"/>
    </row>
    <row r="367" spans="2:31" x14ac:dyDescent="0.15">
      <c r="B367" s="159"/>
      <c r="C367" s="36" t="s">
        <v>59</v>
      </c>
      <c r="D367" s="86">
        <f t="shared" si="144"/>
        <v>2</v>
      </c>
      <c r="E367" s="86">
        <f t="shared" si="144"/>
        <v>0.75</v>
      </c>
      <c r="F367" s="86">
        <f t="shared" si="144"/>
        <v>3.33</v>
      </c>
      <c r="G367" s="86">
        <f t="shared" si="144"/>
        <v>1.4</v>
      </c>
      <c r="H367" s="86">
        <f t="shared" si="144"/>
        <v>2.8</v>
      </c>
      <c r="I367" s="87">
        <f>AVERAGE(D367:H367)</f>
        <v>2.056</v>
      </c>
      <c r="J367" s="88">
        <f>I367*0.97</f>
        <v>1.9943200000000001</v>
      </c>
      <c r="K367" s="88">
        <f>I367*1.03</f>
        <v>2.11768</v>
      </c>
      <c r="L367" s="56" t="str">
        <f>IF(AND(D367&gt;I367*0.97,D367&lt;I367*1.03),"○","×")</f>
        <v>○</v>
      </c>
      <c r="M367" s="56" t="str">
        <f>IF(AND(E367&gt;I367*0.97,E367&lt;I367*1.03),"○","×")</f>
        <v>×</v>
      </c>
      <c r="N367" s="56" t="str">
        <f>IF(AND(F367&gt;I367*0.97,F367&lt;I367*1.03),"○","×")</f>
        <v>×</v>
      </c>
      <c r="O367" s="56" t="str">
        <f>IF(AND(G367&gt;I367*0.97,G367&lt;I367*1.03),"○","×")</f>
        <v>×</v>
      </c>
      <c r="P367" s="56" t="str">
        <f>IF(AND(H367&gt;I367*0.97,H367&lt;I367*1.03),"○","×")</f>
        <v>×</v>
      </c>
      <c r="Q367" s="65" t="str">
        <f>IF(COUNTIF(L367:P367,"○")=5,"同程度","―")</f>
        <v>―</v>
      </c>
      <c r="R367" s="55" t="str">
        <f t="shared" si="143"/>
        <v>↓</v>
      </c>
      <c r="S367" s="56" t="str">
        <f t="shared" si="143"/>
        <v>↑</v>
      </c>
      <c r="T367" s="56" t="str">
        <f t="shared" si="143"/>
        <v>↓</v>
      </c>
      <c r="U367" s="56" t="str">
        <f t="shared" si="143"/>
        <v>↑</v>
      </c>
      <c r="V367" s="56" t="str">
        <f>R367&amp;S367&amp;T367&amp;U367</f>
        <v>↓↑↓↑</v>
      </c>
      <c r="W367" s="66" t="str" cm="1">
        <f t="array" ref="W367">INDEX($AL$2:$AL$82,MATCH(V367,$AK$2:$AK$82,0),0)</f>
        <v>隔年で増減</v>
      </c>
      <c r="X367" s="67" t="str">
        <f>IF(F367-D367&gt;0,"↑",IF(F367-D367&lt;0,"↓","－"))</f>
        <v>↑</v>
      </c>
      <c r="Y367" s="68" t="str">
        <f>IF(V367="↓↑↓↓",IF(X367="↓","減少傾向","×"),"判定外")</f>
        <v>判定外</v>
      </c>
      <c r="Z367" s="69" t="str">
        <f>IF(V367="↑↓↑↑",IF(X367="↑","増加傾向","×"),"判定外")</f>
        <v>判定外</v>
      </c>
      <c r="AA367" s="70" t="str">
        <f>IF(G367-E367&gt;0,"↑",IF(G367-E367&lt;0,"↓","－"))</f>
        <v>↑</v>
      </c>
      <c r="AB367" s="68" t="str">
        <f>IF(V367="↓↓↑↓",IF(AA367="↓","減少傾向","×"),"判定外")</f>
        <v>判定外</v>
      </c>
      <c r="AC367" s="69" t="str">
        <f>IF(V367="↑↑↓↑",IF(AA367="↑","増加傾向","×"),"判定外")</f>
        <v>判定外</v>
      </c>
      <c r="AD367" s="72" t="s">
        <v>83</v>
      </c>
      <c r="AE367" s="162"/>
    </row>
    <row r="368" spans="2:31" x14ac:dyDescent="0.15">
      <c r="B368" s="159"/>
      <c r="C368" s="73" t="s">
        <v>60</v>
      </c>
      <c r="D368" s="74">
        <f>SUM(D370:D371)</f>
        <v>105</v>
      </c>
      <c r="E368" s="74">
        <f>SUM(E370:E371)</f>
        <v>59</v>
      </c>
      <c r="F368" s="74">
        <f>SUM(F370:F371)</f>
        <v>70</v>
      </c>
      <c r="G368" s="74">
        <f>SUM(G370:G371)</f>
        <v>76</v>
      </c>
      <c r="H368" s="74">
        <f>SUM(H370:H371)</f>
        <v>74</v>
      </c>
      <c r="I368" s="89"/>
      <c r="J368" s="90"/>
      <c r="K368" s="90"/>
      <c r="L368" s="91"/>
      <c r="M368" s="91"/>
      <c r="N368" s="91"/>
      <c r="O368" s="91"/>
      <c r="P368" s="91"/>
      <c r="Q368" s="92"/>
      <c r="R368" s="93"/>
      <c r="S368" s="91"/>
      <c r="T368" s="91"/>
      <c r="U368" s="91"/>
      <c r="V368" s="91"/>
      <c r="W368" s="94"/>
      <c r="X368" s="95"/>
      <c r="Y368" s="96"/>
      <c r="Z368" s="97"/>
      <c r="AA368" s="98"/>
      <c r="AB368" s="96"/>
      <c r="AC368" s="97"/>
      <c r="AD368" s="71"/>
      <c r="AE368" s="162"/>
    </row>
    <row r="369" spans="2:31" x14ac:dyDescent="0.15">
      <c r="B369" s="159"/>
      <c r="C369" s="73" t="s">
        <v>99</v>
      </c>
      <c r="D369" s="74">
        <f>SUM(D372:D373)</f>
        <v>31</v>
      </c>
      <c r="E369" s="74">
        <f>SUM(E372:E373)</f>
        <v>30</v>
      </c>
      <c r="F369" s="74">
        <f>SUM(F372:F373)</f>
        <v>29</v>
      </c>
      <c r="G369" s="74">
        <f>SUM(G372:G373)</f>
        <v>32</v>
      </c>
      <c r="H369" s="74">
        <f>SUM(H372:H373)</f>
        <v>32</v>
      </c>
      <c r="I369" s="63">
        <f>AVERAGE(D369:H369)</f>
        <v>30.8</v>
      </c>
      <c r="J369" s="64">
        <f>I369*0.97</f>
        <v>29.876000000000001</v>
      </c>
      <c r="K369" s="64">
        <f>I369*1.03</f>
        <v>31.724</v>
      </c>
      <c r="L369" s="56" t="str">
        <f>IF(AND(D369&gt;I369*0.97,D369&lt;I369*1.03),"○","×")</f>
        <v>○</v>
      </c>
      <c r="M369" s="56" t="str">
        <f>IF(AND(E369&gt;I369*0.97,E369&lt;I369*1.03),"○","×")</f>
        <v>○</v>
      </c>
      <c r="N369" s="56" t="str">
        <f>IF(AND(F369&gt;I369*0.97,F369&lt;I369*1.03),"○","×")</f>
        <v>×</v>
      </c>
      <c r="O369" s="56" t="str">
        <f>IF(AND(G369&gt;I369*0.97,G369&lt;I369*1.03),"○","×")</f>
        <v>×</v>
      </c>
      <c r="P369" s="56" t="str">
        <f>IF(AND(H369&gt;I369*0.97,H369&lt;I369*1.03),"○","×")</f>
        <v>×</v>
      </c>
      <c r="Q369" s="65" t="str">
        <f>IF(COUNTIF(L369:P369,"○")=5,"同程度","―")</f>
        <v>―</v>
      </c>
      <c r="R369" s="55" t="str">
        <f>IF(E369-D369&gt;0,"↑",IF(E369-D369&lt;0,"↓","－"))</f>
        <v>↓</v>
      </c>
      <c r="S369" s="56" t="str">
        <f>IF(F369-E369&gt;0,"↑",IF(F369-E369&lt;0,"↓","－"))</f>
        <v>↓</v>
      </c>
      <c r="T369" s="56" t="str">
        <f>IF(G369-F369&gt;0,"↑",IF(G369-F369&lt;0,"↓","－"))</f>
        <v>↑</v>
      </c>
      <c r="U369" s="56" t="str">
        <f>IF(H369-G369&gt;0,"↑",IF(H369-G369&lt;0,"↓","－"))</f>
        <v>－</v>
      </c>
      <c r="V369" s="56" t="str">
        <f>R369&amp;S369&amp;T369&amp;U369</f>
        <v>↓↓↑－</v>
      </c>
      <c r="W369" s="66" t="str" cm="1">
        <f t="array" ref="W369">INDEX($AL$2:$AL$82,MATCH(V369,$AK$2:$AK$82,0),0)</f>
        <v>年度により増減</v>
      </c>
      <c r="X369" s="67" t="str">
        <f>IF(F369-D369&gt;0,"↑",IF(F369-D369&lt;0,"↓","－"))</f>
        <v>↓</v>
      </c>
      <c r="Y369" s="68" t="str">
        <f>IF(V369="↓↑↓↓",IF(X369="↓","減少傾向","×"),"判定外")</f>
        <v>判定外</v>
      </c>
      <c r="Z369" s="69" t="str">
        <f>IF(V369="↑↓↑↑",IF(X369="↑","増加傾向","×"),"判定外")</f>
        <v>判定外</v>
      </c>
      <c r="AA369" s="70" t="str">
        <f>IF(G369-E369&gt;0,"↑",IF(G369-E369&lt;0,"↓","－"))</f>
        <v>↑</v>
      </c>
      <c r="AB369" s="68" t="str">
        <f>IF(V369="↓↓↑↓",IF(AA369="↓","減少傾向","×"),"判定外")</f>
        <v>判定外</v>
      </c>
      <c r="AC369" s="69" t="str">
        <f>IF(V369="↑↑↓↑",IF(AA369="↑","増加傾向","×"),"判定外")</f>
        <v>判定外</v>
      </c>
      <c r="AD369" s="71"/>
      <c r="AE369" s="162"/>
    </row>
    <row r="370" spans="2:31" x14ac:dyDescent="0.15">
      <c r="B370" s="159"/>
      <c r="C370" s="36" t="s">
        <v>72</v>
      </c>
      <c r="D370" s="116">
        <f>D357</f>
        <v>97</v>
      </c>
      <c r="E370" s="116">
        <f t="shared" ref="E370:H370" si="145">E357</f>
        <v>56</v>
      </c>
      <c r="F370" s="116">
        <f t="shared" si="145"/>
        <v>60</v>
      </c>
      <c r="G370" s="116">
        <f t="shared" si="145"/>
        <v>69</v>
      </c>
      <c r="H370" s="116">
        <f t="shared" si="145"/>
        <v>60</v>
      </c>
      <c r="I370" s="89"/>
      <c r="J370" s="90"/>
      <c r="K370" s="90"/>
      <c r="L370" s="91"/>
      <c r="M370" s="91"/>
      <c r="N370" s="91"/>
      <c r="O370" s="91"/>
      <c r="P370" s="91"/>
      <c r="Q370" s="92"/>
      <c r="R370" s="93"/>
      <c r="S370" s="91"/>
      <c r="T370" s="91"/>
      <c r="U370" s="91"/>
      <c r="V370" s="91"/>
      <c r="W370" s="94"/>
      <c r="X370" s="95"/>
      <c r="Y370" s="96"/>
      <c r="Z370" s="97"/>
      <c r="AA370" s="98"/>
      <c r="AB370" s="96"/>
      <c r="AC370" s="97"/>
      <c r="AD370" s="71"/>
      <c r="AE370" s="162"/>
    </row>
    <row r="371" spans="2:31" x14ac:dyDescent="0.15">
      <c r="B371" s="159"/>
      <c r="C371" s="36" t="s">
        <v>73</v>
      </c>
      <c r="D371" s="116">
        <f>D358</f>
        <v>8</v>
      </c>
      <c r="E371" s="116">
        <f t="shared" ref="E371:H371" si="146">E358</f>
        <v>3</v>
      </c>
      <c r="F371" s="116">
        <f t="shared" si="146"/>
        <v>10</v>
      </c>
      <c r="G371" s="116">
        <f t="shared" si="146"/>
        <v>7</v>
      </c>
      <c r="H371" s="116">
        <f t="shared" si="146"/>
        <v>14</v>
      </c>
      <c r="I371" s="89"/>
      <c r="J371" s="90"/>
      <c r="K371" s="90"/>
      <c r="L371" s="91"/>
      <c r="M371" s="91"/>
      <c r="N371" s="91"/>
      <c r="O371" s="91"/>
      <c r="P371" s="91"/>
      <c r="Q371" s="92"/>
      <c r="R371" s="93"/>
      <c r="S371" s="91"/>
      <c r="T371" s="91"/>
      <c r="U371" s="91"/>
      <c r="V371" s="91"/>
      <c r="W371" s="94"/>
      <c r="X371" s="95"/>
      <c r="Y371" s="96"/>
      <c r="Z371" s="97"/>
      <c r="AA371" s="98"/>
      <c r="AB371" s="96"/>
      <c r="AC371" s="97"/>
      <c r="AD371" s="71"/>
      <c r="AE371" s="162"/>
    </row>
    <row r="372" spans="2:31" x14ac:dyDescent="0.15">
      <c r="B372" s="159"/>
      <c r="C372" s="61" t="s">
        <v>70</v>
      </c>
      <c r="D372" s="116">
        <f>SUMIF('20.教員数【大学概要】'!A:A,D364,'20.教員数【大学概要】'!Z:Z)</f>
        <v>27</v>
      </c>
      <c r="E372" s="116">
        <f>SUMIF('20.教員数【大学概要】'!A:A,E364,'20.教員数【大学概要】'!Z:Z)</f>
        <v>26</v>
      </c>
      <c r="F372" s="116">
        <f>SUMIF('20.教員数【大学概要】'!A:A,F364,'20.教員数【大学概要】'!Z:Z)</f>
        <v>26</v>
      </c>
      <c r="G372" s="116">
        <f>SUMIF('20.教員数【大学概要】'!A:A,G364,'20.教員数【大学概要】'!Z:Z)</f>
        <v>27</v>
      </c>
      <c r="H372" s="116">
        <f>SUMIF('20.教員数【大学概要】'!A:A,H364,'20.教員数【大学概要】'!Z:Z)</f>
        <v>27</v>
      </c>
      <c r="I372" s="63">
        <f>AVERAGE(D372:H372)</f>
        <v>26.6</v>
      </c>
      <c r="J372" s="64">
        <f>I372*0.97</f>
        <v>25.802</v>
      </c>
      <c r="K372" s="64">
        <f>I372*1.03</f>
        <v>27.398000000000003</v>
      </c>
      <c r="L372" s="56" t="str">
        <f>IF(AND(D372&gt;I372*0.97,D372&lt;I372*1.03),"○","×")</f>
        <v>○</v>
      </c>
      <c r="M372" s="56" t="str">
        <f>IF(AND(E372&gt;I372*0.97,E372&lt;I372*1.03),"○","×")</f>
        <v>○</v>
      </c>
      <c r="N372" s="56" t="str">
        <f>IF(AND(F372&gt;I372*0.97,F372&lt;I372*1.03),"○","×")</f>
        <v>○</v>
      </c>
      <c r="O372" s="56" t="str">
        <f>IF(AND(G372&gt;I372*0.97,G372&lt;I372*1.03),"○","×")</f>
        <v>○</v>
      </c>
      <c r="P372" s="56" t="str">
        <f>IF(AND(H372&gt;I372*0.97,H372&lt;I372*1.03),"○","×")</f>
        <v>○</v>
      </c>
      <c r="Q372" s="65" t="str">
        <f>IF(COUNTIF(L372:P372,"○")=5,"同程度","―")</f>
        <v>同程度</v>
      </c>
      <c r="R372" s="55" t="str">
        <f t="shared" ref="R372:U373" si="147">IF(E372-D372&gt;0,"↑",IF(E372-D372&lt;0,"↓","－"))</f>
        <v>↓</v>
      </c>
      <c r="S372" s="56" t="str">
        <f t="shared" si="147"/>
        <v>－</v>
      </c>
      <c r="T372" s="56" t="str">
        <f t="shared" si="147"/>
        <v>↑</v>
      </c>
      <c r="U372" s="56" t="str">
        <f t="shared" si="147"/>
        <v>－</v>
      </c>
      <c r="V372" s="56" t="str">
        <f>R372&amp;S372&amp;T372&amp;U372</f>
        <v>↓－↑－</v>
      </c>
      <c r="W372" s="66" t="str" cm="1">
        <f t="array" ref="W372">INDEX($AL$2:$AL$82,MATCH(V372,$AK$2:$AK$82,0),0)</f>
        <v>年度により増減</v>
      </c>
      <c r="X372" s="67" t="str">
        <f>IF(F372-D372&gt;0,"↑",IF(F372-D372&lt;0,"↓","－"))</f>
        <v>↓</v>
      </c>
      <c r="Y372" s="68" t="str">
        <f>IF(V372="↓↑↓↓",IF(X372="↓","減少傾向","×"),"判定外")</f>
        <v>判定外</v>
      </c>
      <c r="Z372" s="69" t="str">
        <f>IF(V372="↑↓↑↑",IF(X372="↑","増加傾向","×"),"判定外")</f>
        <v>判定外</v>
      </c>
      <c r="AA372" s="70" t="str">
        <f>IF(G372-E372&gt;0,"↑",IF(G372-E372&lt;0,"↓","－"))</f>
        <v>↑</v>
      </c>
      <c r="AB372" s="68" t="str">
        <f>IF(V372="↓↓↑↓",IF(AA372="↓","減少傾向","×"),"判定外")</f>
        <v>判定外</v>
      </c>
      <c r="AC372" s="69" t="str">
        <f>IF(V372="↑↑↓↑",IF(AA372="↑","増加傾向","×"),"判定外")</f>
        <v>判定外</v>
      </c>
      <c r="AD372" s="71"/>
      <c r="AE372" s="162"/>
    </row>
    <row r="373" spans="2:31" ht="14.25" thickBot="1" x14ac:dyDescent="0.2">
      <c r="B373" s="159"/>
      <c r="C373" s="61" t="s">
        <v>71</v>
      </c>
      <c r="D373" s="116">
        <f>SUMIF('20.教員数【大学概要】'!A:A,D364,'20.教員数【大学概要】'!AA:AA)</f>
        <v>4</v>
      </c>
      <c r="E373" s="116">
        <f>SUMIF('20.教員数【大学概要】'!A:A,E364,'20.教員数【大学概要】'!AA:AA)</f>
        <v>4</v>
      </c>
      <c r="F373" s="116">
        <f>SUMIF('20.教員数【大学概要】'!A:A,F364,'20.教員数【大学概要】'!AA:AA)</f>
        <v>3</v>
      </c>
      <c r="G373" s="116">
        <f>SUMIF('20.教員数【大学概要】'!A:A,G364,'20.教員数【大学概要】'!AA:AA)</f>
        <v>5</v>
      </c>
      <c r="H373" s="116">
        <f>SUMIF('20.教員数【大学概要】'!A:A,H364,'20.教員数【大学概要】'!AA:AA)</f>
        <v>5</v>
      </c>
      <c r="I373" s="75">
        <f>AVERAGE(D373:H373)</f>
        <v>4.2</v>
      </c>
      <c r="J373" s="76">
        <f>I373*0.97</f>
        <v>4.0739999999999998</v>
      </c>
      <c r="K373" s="76">
        <f>I373*1.03</f>
        <v>4.3260000000000005</v>
      </c>
      <c r="L373" s="41" t="str">
        <f>IF(AND(D373&gt;I373*0.97,D373&lt;I373*1.03),"○","×")</f>
        <v>×</v>
      </c>
      <c r="M373" s="41" t="str">
        <f>IF(AND(E373&gt;I373*0.97,E373&lt;I373*1.03),"○","×")</f>
        <v>×</v>
      </c>
      <c r="N373" s="41" t="str">
        <f>IF(AND(F373&gt;I373*0.97,F373&lt;I373*1.03),"○","×")</f>
        <v>×</v>
      </c>
      <c r="O373" s="41" t="str">
        <f>IF(AND(G373&gt;I373*0.97,G373&lt;I373*1.03),"○","×")</f>
        <v>×</v>
      </c>
      <c r="P373" s="41" t="str">
        <f>IF(AND(H373&gt;I373*0.97,H373&lt;I373*1.03),"○","×")</f>
        <v>×</v>
      </c>
      <c r="Q373" s="77" t="str">
        <f>IF(COUNTIF(L373:P373,"○")=5,"同程度","―")</f>
        <v>―</v>
      </c>
      <c r="R373" s="78" t="str">
        <f t="shared" si="147"/>
        <v>－</v>
      </c>
      <c r="S373" s="41" t="str">
        <f t="shared" si="147"/>
        <v>↓</v>
      </c>
      <c r="T373" s="41" t="str">
        <f t="shared" si="147"/>
        <v>↑</v>
      </c>
      <c r="U373" s="41" t="str">
        <f t="shared" si="147"/>
        <v>－</v>
      </c>
      <c r="V373" s="41" t="str">
        <f>R373&amp;S373&amp;T373&amp;U373</f>
        <v>－↓↑－</v>
      </c>
      <c r="W373" s="79" t="str" cm="1">
        <f t="array" ref="W373">INDEX($AL$2:$AL$82,MATCH(V373,$AK$2:$AK$82,0),0)</f>
        <v>年度により増減</v>
      </c>
      <c r="X373" s="80" t="str">
        <f>IF(F373-D373&gt;0,"↑",IF(F373-D373&lt;0,"↓","－"))</f>
        <v>↓</v>
      </c>
      <c r="Y373" s="81" t="str">
        <f>IF(V373="↓↑↓↓",IF(X373="↓","減少傾向","×"),"判定外")</f>
        <v>判定外</v>
      </c>
      <c r="Z373" s="82" t="str">
        <f>IF(V373="↑↓↑↑",IF(X373="↑","増加傾向","×"),"判定外")</f>
        <v>判定外</v>
      </c>
      <c r="AA373" s="83" t="str">
        <f>IF(G373-E373&gt;0,"↑",IF(G373-E373&lt;0,"↓","－"))</f>
        <v>↑</v>
      </c>
      <c r="AB373" s="81" t="str">
        <f>IF(V373="↓↓↑↓",IF(AA373="↓","減少傾向","×"),"判定外")</f>
        <v>判定外</v>
      </c>
      <c r="AC373" s="82" t="str">
        <f>IF(V373="↑↑↓↑",IF(AA373="↑","増加傾向","×"),"判定外")</f>
        <v>判定外</v>
      </c>
      <c r="AD373" s="100"/>
      <c r="AE373" s="162"/>
    </row>
    <row r="374" spans="2:31" x14ac:dyDescent="0.15">
      <c r="B374" s="159"/>
      <c r="C374" s="160"/>
      <c r="D374" s="165"/>
      <c r="E374" s="165"/>
      <c r="F374" s="165"/>
      <c r="G374" s="165"/>
      <c r="H374" s="165"/>
      <c r="I374" s="165"/>
      <c r="J374" s="165"/>
      <c r="K374" s="165"/>
      <c r="L374" s="165"/>
      <c r="M374" s="165"/>
      <c r="N374" s="165"/>
      <c r="O374" s="165"/>
      <c r="P374" s="165"/>
      <c r="Q374" s="165"/>
      <c r="R374" s="165"/>
      <c r="S374" s="165"/>
      <c r="T374" s="165"/>
      <c r="U374" s="165"/>
      <c r="V374" s="165"/>
      <c r="W374" s="165"/>
      <c r="X374" s="165"/>
      <c r="Y374" s="165"/>
      <c r="Z374" s="165"/>
      <c r="AA374" s="165"/>
      <c r="AB374" s="165"/>
      <c r="AC374" s="165"/>
      <c r="AD374" s="165"/>
      <c r="AE374" s="162"/>
    </row>
    <row r="375" spans="2:31" ht="14.25" thickBot="1" x14ac:dyDescent="0.2">
      <c r="B375" s="167"/>
      <c r="C375" s="168"/>
      <c r="D375" s="169"/>
      <c r="E375" s="169"/>
      <c r="F375" s="169"/>
      <c r="G375" s="169"/>
      <c r="H375" s="169"/>
      <c r="I375" s="169"/>
      <c r="J375" s="169"/>
      <c r="K375" s="169"/>
      <c r="L375" s="169"/>
      <c r="M375" s="169"/>
      <c r="N375" s="169"/>
      <c r="O375" s="169"/>
      <c r="P375" s="169"/>
      <c r="Q375" s="169"/>
      <c r="R375" s="169"/>
      <c r="S375" s="169"/>
      <c r="T375" s="169"/>
      <c r="U375" s="169"/>
      <c r="V375" s="169"/>
      <c r="W375" s="169"/>
      <c r="X375" s="169"/>
      <c r="Y375" s="169"/>
      <c r="Z375" s="169"/>
      <c r="AA375" s="169"/>
      <c r="AB375" s="169"/>
      <c r="AC375" s="169"/>
      <c r="AD375" s="169"/>
      <c r="AE375" s="170"/>
    </row>
  </sheetData>
  <sheetProtection algorithmName="SHA-512" hashValue="Bp8QLmhd53612VUk4T8Bwggckd0GbHOW4TH2LzfOfPzh7A5IATMq/k7nngQC9qcKxTtO1EZ9zvQ+Ok9XdSJF4g==" saltValue="m1mD/EZsVesjN61zBc0l+g==" spinCount="100000" sheet="1" objects="1" scenarios="1"/>
  <mergeCells count="326">
    <mergeCell ref="AA5:AA6"/>
    <mergeCell ref="AB5:AC5"/>
    <mergeCell ref="AD5:AD6"/>
    <mergeCell ref="I5:P5"/>
    <mergeCell ref="Q5:Q6"/>
    <mergeCell ref="R5:U5"/>
    <mergeCell ref="V5:W6"/>
    <mergeCell ref="X5:X6"/>
    <mergeCell ref="Y5:Z5"/>
    <mergeCell ref="I27:P27"/>
    <mergeCell ref="Q27:Q28"/>
    <mergeCell ref="R27:U27"/>
    <mergeCell ref="V27:W28"/>
    <mergeCell ref="X27:X28"/>
    <mergeCell ref="Y27:Z27"/>
    <mergeCell ref="AA27:AA28"/>
    <mergeCell ref="I13:P13"/>
    <mergeCell ref="Q13:Q14"/>
    <mergeCell ref="R13:U13"/>
    <mergeCell ref="V13:W14"/>
    <mergeCell ref="X13:X14"/>
    <mergeCell ref="Y13:Z13"/>
    <mergeCell ref="AB75:AC75"/>
    <mergeCell ref="AA13:AA14"/>
    <mergeCell ref="AB13:AC13"/>
    <mergeCell ref="AD13:AD14"/>
    <mergeCell ref="AB27:AC27"/>
    <mergeCell ref="AD27:AD28"/>
    <mergeCell ref="AD35:AD36"/>
    <mergeCell ref="AD75:AD76"/>
    <mergeCell ref="AB90:AC90"/>
    <mergeCell ref="AD90:AD91"/>
    <mergeCell ref="I67:P67"/>
    <mergeCell ref="Q67:Q68"/>
    <mergeCell ref="R67:U67"/>
    <mergeCell ref="V67:W68"/>
    <mergeCell ref="X67:X68"/>
    <mergeCell ref="Y67:Z67"/>
    <mergeCell ref="AA67:AA68"/>
    <mergeCell ref="AB67:AC67"/>
    <mergeCell ref="AD67:AD68"/>
    <mergeCell ref="Y173:Z173"/>
    <mergeCell ref="AD130:AD131"/>
    <mergeCell ref="I153:P153"/>
    <mergeCell ref="Q153:Q154"/>
    <mergeCell ref="R153:U153"/>
    <mergeCell ref="V153:W154"/>
    <mergeCell ref="X153:X154"/>
    <mergeCell ref="Y153:Z153"/>
    <mergeCell ref="AA153:AA154"/>
    <mergeCell ref="AB153:AC153"/>
    <mergeCell ref="AD153:AD154"/>
    <mergeCell ref="I130:P130"/>
    <mergeCell ref="Q130:Q131"/>
    <mergeCell ref="R130:U130"/>
    <mergeCell ref="V130:W131"/>
    <mergeCell ref="X130:X131"/>
    <mergeCell ref="Y130:Z130"/>
    <mergeCell ref="AA130:AA131"/>
    <mergeCell ref="AB130:AC130"/>
    <mergeCell ref="I138:P138"/>
    <mergeCell ref="Q138:Q139"/>
    <mergeCell ref="R138:U138"/>
    <mergeCell ref="V138:W139"/>
    <mergeCell ref="X138:X139"/>
    <mergeCell ref="Y253:Z253"/>
    <mergeCell ref="AD213:AD214"/>
    <mergeCell ref="I233:P233"/>
    <mergeCell ref="Q233:Q234"/>
    <mergeCell ref="R233:U233"/>
    <mergeCell ref="V233:W234"/>
    <mergeCell ref="X233:X234"/>
    <mergeCell ref="Y233:Z233"/>
    <mergeCell ref="AA233:AA234"/>
    <mergeCell ref="AB233:AC233"/>
    <mergeCell ref="AD233:AD234"/>
    <mergeCell ref="I213:P213"/>
    <mergeCell ref="Q213:Q214"/>
    <mergeCell ref="R213:U213"/>
    <mergeCell ref="V213:W214"/>
    <mergeCell ref="X213:X214"/>
    <mergeCell ref="Y213:Z213"/>
    <mergeCell ref="AA213:AA214"/>
    <mergeCell ref="AB213:AC213"/>
    <mergeCell ref="I221:P221"/>
    <mergeCell ref="Q221:Q222"/>
    <mergeCell ref="R221:U221"/>
    <mergeCell ref="V221:W222"/>
    <mergeCell ref="X221:X222"/>
    <mergeCell ref="AD295:AD296"/>
    <mergeCell ref="I315:P315"/>
    <mergeCell ref="Q315:Q316"/>
    <mergeCell ref="R315:U315"/>
    <mergeCell ref="V315:W316"/>
    <mergeCell ref="X315:X316"/>
    <mergeCell ref="Y315:Z315"/>
    <mergeCell ref="AA315:AA316"/>
    <mergeCell ref="AB315:AC315"/>
    <mergeCell ref="AD315:AD316"/>
    <mergeCell ref="I295:P295"/>
    <mergeCell ref="Q295:Q296"/>
    <mergeCell ref="R295:U295"/>
    <mergeCell ref="V295:W296"/>
    <mergeCell ref="X295:X296"/>
    <mergeCell ref="Y295:Z295"/>
    <mergeCell ref="AA295:AA296"/>
    <mergeCell ref="AB295:AC295"/>
    <mergeCell ref="I303:P303"/>
    <mergeCell ref="Q303:Q304"/>
    <mergeCell ref="R303:U303"/>
    <mergeCell ref="V303:W304"/>
    <mergeCell ref="X303:X304"/>
    <mergeCell ref="I55:P55"/>
    <mergeCell ref="Q55:Q56"/>
    <mergeCell ref="R55:U55"/>
    <mergeCell ref="V55:W56"/>
    <mergeCell ref="X55:X56"/>
    <mergeCell ref="Y55:Z55"/>
    <mergeCell ref="AA55:AA56"/>
    <mergeCell ref="AB55:AC55"/>
    <mergeCell ref="AD55:AD56"/>
    <mergeCell ref="I35:P35"/>
    <mergeCell ref="Q35:Q36"/>
    <mergeCell ref="R35:U35"/>
    <mergeCell ref="V35:W36"/>
    <mergeCell ref="X35:X36"/>
    <mergeCell ref="Y35:Z35"/>
    <mergeCell ref="AA35:AA36"/>
    <mergeCell ref="AB35:AC35"/>
    <mergeCell ref="AD47:AD48"/>
    <mergeCell ref="I47:P47"/>
    <mergeCell ref="Q47:Q48"/>
    <mergeCell ref="R47:U47"/>
    <mergeCell ref="V47:W48"/>
    <mergeCell ref="X47:X48"/>
    <mergeCell ref="Y47:Z47"/>
    <mergeCell ref="AA47:AA48"/>
    <mergeCell ref="AB47:AC47"/>
    <mergeCell ref="I75:P75"/>
    <mergeCell ref="Q75:Q76"/>
    <mergeCell ref="R75:U75"/>
    <mergeCell ref="V75:W76"/>
    <mergeCell ref="X75:X76"/>
    <mergeCell ref="Y75:Z75"/>
    <mergeCell ref="AA90:AA91"/>
    <mergeCell ref="I90:P90"/>
    <mergeCell ref="Q90:Q91"/>
    <mergeCell ref="R90:U90"/>
    <mergeCell ref="V90:W91"/>
    <mergeCell ref="X90:X91"/>
    <mergeCell ref="Y90:Z90"/>
    <mergeCell ref="AA75:AA76"/>
    <mergeCell ref="AB98:AC98"/>
    <mergeCell ref="AD98:AD99"/>
    <mergeCell ref="AD110:AD111"/>
    <mergeCell ref="I110:P110"/>
    <mergeCell ref="Q110:Q111"/>
    <mergeCell ref="R110:U110"/>
    <mergeCell ref="V110:W111"/>
    <mergeCell ref="X110:X111"/>
    <mergeCell ref="Y110:Z110"/>
    <mergeCell ref="AA110:AA111"/>
    <mergeCell ref="AB110:AC110"/>
    <mergeCell ref="I98:P98"/>
    <mergeCell ref="Q98:Q99"/>
    <mergeCell ref="R98:U98"/>
    <mergeCell ref="V98:W99"/>
    <mergeCell ref="X98:X99"/>
    <mergeCell ref="Y98:Z98"/>
    <mergeCell ref="AA98:AA99"/>
    <mergeCell ref="AD118:AD119"/>
    <mergeCell ref="I118:P118"/>
    <mergeCell ref="Q118:Q119"/>
    <mergeCell ref="R118:U118"/>
    <mergeCell ref="V118:W119"/>
    <mergeCell ref="X118:X119"/>
    <mergeCell ref="Y118:Z118"/>
    <mergeCell ref="AA118:AA119"/>
    <mergeCell ref="AB118:AC118"/>
    <mergeCell ref="Y138:Z138"/>
    <mergeCell ref="AA138:AA139"/>
    <mergeCell ref="AB138:AC138"/>
    <mergeCell ref="AD138:AD139"/>
    <mergeCell ref="AA161:AA162"/>
    <mergeCell ref="AB161:AC161"/>
    <mergeCell ref="AD161:AD162"/>
    <mergeCell ref="I181:P181"/>
    <mergeCell ref="Q181:Q182"/>
    <mergeCell ref="R181:U181"/>
    <mergeCell ref="V181:W182"/>
    <mergeCell ref="X181:X182"/>
    <mergeCell ref="Y181:Z181"/>
    <mergeCell ref="AA181:AA182"/>
    <mergeCell ref="I161:P161"/>
    <mergeCell ref="Q161:Q162"/>
    <mergeCell ref="R161:U161"/>
    <mergeCell ref="V161:W162"/>
    <mergeCell ref="X161:X162"/>
    <mergeCell ref="Y161:Z161"/>
    <mergeCell ref="AA173:AA174"/>
    <mergeCell ref="AB173:AC173"/>
    <mergeCell ref="AD173:AD174"/>
    <mergeCell ref="I173:P173"/>
    <mergeCell ref="Q173:Q174"/>
    <mergeCell ref="R173:U173"/>
    <mergeCell ref="V173:W174"/>
    <mergeCell ref="X173:X174"/>
    <mergeCell ref="AB181:AC181"/>
    <mergeCell ref="AD181:AD182"/>
    <mergeCell ref="I201:P201"/>
    <mergeCell ref="Q201:Q202"/>
    <mergeCell ref="R201:U201"/>
    <mergeCell ref="V201:W202"/>
    <mergeCell ref="X201:X202"/>
    <mergeCell ref="Y201:Z201"/>
    <mergeCell ref="AA201:AA202"/>
    <mergeCell ref="AB201:AC201"/>
    <mergeCell ref="AB193:AC193"/>
    <mergeCell ref="AD193:AD194"/>
    <mergeCell ref="I193:P193"/>
    <mergeCell ref="Q193:Q194"/>
    <mergeCell ref="R193:U193"/>
    <mergeCell ref="V193:W194"/>
    <mergeCell ref="X193:X194"/>
    <mergeCell ref="Y193:Z193"/>
    <mergeCell ref="AA193:AA194"/>
    <mergeCell ref="AD201:AD202"/>
    <mergeCell ref="Y221:Z221"/>
    <mergeCell ref="AA221:AA222"/>
    <mergeCell ref="AB221:AC221"/>
    <mergeCell ref="AD221:AD222"/>
    <mergeCell ref="AA241:AA242"/>
    <mergeCell ref="AB241:AC241"/>
    <mergeCell ref="AD241:AD242"/>
    <mergeCell ref="I261:P261"/>
    <mergeCell ref="Q261:Q262"/>
    <mergeCell ref="R261:U261"/>
    <mergeCell ref="V261:W262"/>
    <mergeCell ref="X261:X262"/>
    <mergeCell ref="Y261:Z261"/>
    <mergeCell ref="AA261:AA262"/>
    <mergeCell ref="I241:P241"/>
    <mergeCell ref="Q241:Q242"/>
    <mergeCell ref="R241:U241"/>
    <mergeCell ref="V241:W242"/>
    <mergeCell ref="X241:X242"/>
    <mergeCell ref="Y241:Z241"/>
    <mergeCell ref="AA253:AA254"/>
    <mergeCell ref="AB253:AC253"/>
    <mergeCell ref="AD253:AD254"/>
    <mergeCell ref="I253:P253"/>
    <mergeCell ref="Q253:Q254"/>
    <mergeCell ref="R253:U253"/>
    <mergeCell ref="V253:W254"/>
    <mergeCell ref="X253:X254"/>
    <mergeCell ref="AB261:AC261"/>
    <mergeCell ref="AD261:AD262"/>
    <mergeCell ref="I283:P283"/>
    <mergeCell ref="Q283:Q284"/>
    <mergeCell ref="R283:U283"/>
    <mergeCell ref="V283:W284"/>
    <mergeCell ref="X283:X284"/>
    <mergeCell ref="Y283:Z283"/>
    <mergeCell ref="AA283:AA284"/>
    <mergeCell ref="AB283:AC283"/>
    <mergeCell ref="AB275:AC275"/>
    <mergeCell ref="AD275:AD276"/>
    <mergeCell ref="I275:P275"/>
    <mergeCell ref="Q275:Q276"/>
    <mergeCell ref="R275:U275"/>
    <mergeCell ref="V275:W276"/>
    <mergeCell ref="X275:X276"/>
    <mergeCell ref="Y275:Z275"/>
    <mergeCell ref="AA275:AA276"/>
    <mergeCell ref="AD283:AD284"/>
    <mergeCell ref="I343:P343"/>
    <mergeCell ref="Q343:Q344"/>
    <mergeCell ref="R343:U343"/>
    <mergeCell ref="V343:W344"/>
    <mergeCell ref="X343:X344"/>
    <mergeCell ref="Y343:Z343"/>
    <mergeCell ref="AA343:AA344"/>
    <mergeCell ref="I323:P323"/>
    <mergeCell ref="Q323:Q324"/>
    <mergeCell ref="R323:U323"/>
    <mergeCell ref="V323:W324"/>
    <mergeCell ref="X323:X324"/>
    <mergeCell ref="Y323:Z323"/>
    <mergeCell ref="AA335:AA336"/>
    <mergeCell ref="I335:P335"/>
    <mergeCell ref="Y335:Z335"/>
    <mergeCell ref="Y355:Z355"/>
    <mergeCell ref="AA355:AA356"/>
    <mergeCell ref="Y303:Z303"/>
    <mergeCell ref="AA303:AA304"/>
    <mergeCell ref="AB303:AC303"/>
    <mergeCell ref="AD303:AD304"/>
    <mergeCell ref="AA323:AA324"/>
    <mergeCell ref="AB323:AC323"/>
    <mergeCell ref="AD323:AD324"/>
    <mergeCell ref="AB335:AC335"/>
    <mergeCell ref="AD335:AD336"/>
    <mergeCell ref="N1:P3"/>
    <mergeCell ref="AA1:AC1"/>
    <mergeCell ref="Q335:Q336"/>
    <mergeCell ref="R335:U335"/>
    <mergeCell ref="V335:W336"/>
    <mergeCell ref="X335:X336"/>
    <mergeCell ref="AD363:AD364"/>
    <mergeCell ref="AB343:AC343"/>
    <mergeCell ref="AD343:AD344"/>
    <mergeCell ref="I363:P363"/>
    <mergeCell ref="Q363:Q364"/>
    <mergeCell ref="R363:U363"/>
    <mergeCell ref="V363:W364"/>
    <mergeCell ref="X363:X364"/>
    <mergeCell ref="Y363:Z363"/>
    <mergeCell ref="AA363:AA364"/>
    <mergeCell ref="AB363:AC363"/>
    <mergeCell ref="AB355:AC355"/>
    <mergeCell ref="AD355:AD356"/>
    <mergeCell ref="I355:P355"/>
    <mergeCell ref="Q355:Q356"/>
    <mergeCell ref="R355:U355"/>
    <mergeCell ref="V355:W356"/>
    <mergeCell ref="X355:X356"/>
  </mergeCells>
  <phoneticPr fontId="1"/>
  <conditionalFormatting sqref="L4:P5 L1:M3 L7:P13 L15:P27 L29:P35 L37:P47 L49:P55 L57:P67 L69:P75 L77:P90 L92:P98 L100:P110 L112:P118 L120:P130 L132:P138 L140:P153 L155:P161 L163:P173 L175:P181 L183:P193 L195:P201 L203:P213 L215:P221 L223:P233 L235:P241 L243:P253 L255:P261 L263:P275 L277:P283 L285:P295 L297:P303 L305:P315 L317:P323 L325:P335 L337:P343 L345:P355 L357:P363 L365:P1048576">
    <cfRule type="containsText" dxfId="35" priority="44" operator="containsText" text="×">
      <formula>NOT(ISERROR(SEARCH("×",L1)))</formula>
    </cfRule>
  </conditionalFormatting>
  <conditionalFormatting sqref="Q4:Q1048576">
    <cfRule type="containsText" dxfId="34" priority="42" operator="containsText" text="同程度">
      <formula>NOT(ISERROR(SEARCH("同程度",Q4)))</formula>
    </cfRule>
    <cfRule type="containsText" dxfId="33" priority="43" operator="containsText" text="―">
      <formula>NOT(ISERROR(SEARCH("―",Q4)))</formula>
    </cfRule>
  </conditionalFormatting>
  <conditionalFormatting sqref="R4:U1048576 X4:X1048576 AA4:AA1048576">
    <cfRule type="containsText" dxfId="32" priority="39" operator="containsText" text="－">
      <formula>NOT(ISERROR(SEARCH("－",R4)))</formula>
    </cfRule>
    <cfRule type="containsText" dxfId="31" priority="40" operator="containsText" text="↓">
      <formula>NOT(ISERROR(SEARCH("↓",R4)))</formula>
    </cfRule>
    <cfRule type="containsText" dxfId="30" priority="41" operator="containsText" text="↑">
      <formula>NOT(ISERROR(SEARCH("↑",R4)))</formula>
    </cfRule>
  </conditionalFormatting>
  <conditionalFormatting sqref="V4:V1048576">
    <cfRule type="containsText" dxfId="29" priority="34" operator="containsText" text="－">
      <formula>NOT(ISERROR(SEARCH("－",V4)))</formula>
    </cfRule>
    <cfRule type="containsText" dxfId="28" priority="45" operator="containsText" text="↓↓↑↓">
      <formula>NOT(ISERROR(SEARCH("↓↓↑↓",V4)))</formula>
    </cfRule>
    <cfRule type="containsText" dxfId="27" priority="46" operator="containsText" text="↓↑↓↓">
      <formula>NOT(ISERROR(SEARCH("↓↑↓↓",V4)))</formula>
    </cfRule>
    <cfRule type="containsText" dxfId="26" priority="47" operator="containsText" text="↑↓↑↑">
      <formula>NOT(ISERROR(SEARCH("↑↓↑↑",V4)))</formula>
    </cfRule>
    <cfRule type="containsText" dxfId="25" priority="48" operator="containsText" text="↑↑↓↑">
      <formula>NOT(ISERROR(SEARCH("↑↑↓↑",V4)))</formula>
    </cfRule>
  </conditionalFormatting>
  <conditionalFormatting sqref="Y4:Z1048576 AB4:AC1048576">
    <cfRule type="containsText" dxfId="24" priority="35" operator="containsText" text="判定外">
      <formula>NOT(ISERROR(SEARCH("判定外",Y4)))</formula>
    </cfRule>
    <cfRule type="containsText" dxfId="23" priority="36" operator="containsText" text="×">
      <formula>NOT(ISERROR(SEARCH("×",Y4)))</formula>
    </cfRule>
    <cfRule type="containsText" dxfId="22" priority="37" operator="containsText" text="減少">
      <formula>NOT(ISERROR(SEARCH("減少",Y4)))</formula>
    </cfRule>
    <cfRule type="containsText" dxfId="21" priority="38" operator="containsText" text="増加">
      <formula>NOT(ISERROR(SEARCH("増加",Y4)))</formula>
    </cfRule>
  </conditionalFormatting>
  <conditionalFormatting sqref="X1:X3 AA2:AA3">
    <cfRule type="containsText" dxfId="20" priority="31" operator="containsText" text="－">
      <formula>NOT(ISERROR(SEARCH("－",X1)))</formula>
    </cfRule>
    <cfRule type="containsText" dxfId="19" priority="32" operator="containsText" text="↓">
      <formula>NOT(ISERROR(SEARCH("↓",X1)))</formula>
    </cfRule>
    <cfRule type="containsText" dxfId="18" priority="33" operator="containsText" text="↑">
      <formula>NOT(ISERROR(SEARCH("↑",X1)))</formula>
    </cfRule>
  </conditionalFormatting>
  <conditionalFormatting sqref="N1:P3">
    <cfRule type="containsText" dxfId="17" priority="25" operator="containsText" text="×">
      <formula>NOT(ISERROR(SEARCH("×",N1)))</formula>
    </cfRule>
  </conditionalFormatting>
  <conditionalFormatting sqref="Y1:Z3 AB2:AC3 AA1">
    <cfRule type="containsText" dxfId="16" priority="16" operator="containsText" text="判定外">
      <formula>NOT(ISERROR(SEARCH("判定外",Y1)))</formula>
    </cfRule>
    <cfRule type="containsText" dxfId="15" priority="17" operator="containsText" text="×">
      <formula>NOT(ISERROR(SEARCH("×",Y1)))</formula>
    </cfRule>
    <cfRule type="containsText" dxfId="14" priority="18" operator="containsText" text="減少">
      <formula>NOT(ISERROR(SEARCH("減少",Y1)))</formula>
    </cfRule>
    <cfRule type="containsText" dxfId="13" priority="19" operator="containsText" text="増加">
      <formula>NOT(ISERROR(SEARCH("増加",Y1)))</formula>
    </cfRule>
  </conditionalFormatting>
  <conditionalFormatting sqref="V1:V3">
    <cfRule type="containsText" dxfId="12" priority="26" operator="containsText" text="－">
      <formula>NOT(ISERROR(SEARCH("－",V1)))</formula>
    </cfRule>
    <cfRule type="containsText" dxfId="11" priority="27" operator="containsText" text="↓↓↑↓">
      <formula>NOT(ISERROR(SEARCH("↓↓↑↓",V1)))</formula>
    </cfRule>
    <cfRule type="containsText" dxfId="10" priority="28" operator="containsText" text="↓↑↓↓">
      <formula>NOT(ISERROR(SEARCH("↓↑↓↓",V1)))</formula>
    </cfRule>
    <cfRule type="containsText" dxfId="9" priority="29" operator="containsText" text="↑↓↑↑">
      <formula>NOT(ISERROR(SEARCH("↑↓↑↑",V1)))</formula>
    </cfRule>
    <cfRule type="containsText" dxfId="8" priority="30" operator="containsText" text="↑↑↓↑">
      <formula>NOT(ISERROR(SEARCH("↑↑↓↑",V1)))</formula>
    </cfRule>
  </conditionalFormatting>
  <conditionalFormatting sqref="Q2:Q3">
    <cfRule type="containsText" dxfId="7" priority="23" operator="containsText" text="同程度">
      <formula>NOT(ISERROR(SEARCH("同程度",Q2)))</formula>
    </cfRule>
    <cfRule type="containsText" dxfId="6" priority="24" operator="containsText" text="―">
      <formula>NOT(ISERROR(SEARCH("―",Q2)))</formula>
    </cfRule>
  </conditionalFormatting>
  <conditionalFormatting sqref="R2:U3">
    <cfRule type="containsText" dxfId="5" priority="20" operator="containsText" text="－">
      <formula>NOT(ISERROR(SEARCH("－",R2)))</formula>
    </cfRule>
    <cfRule type="containsText" dxfId="4" priority="21" operator="containsText" text="↓">
      <formula>NOT(ISERROR(SEARCH("↓",R2)))</formula>
    </cfRule>
    <cfRule type="containsText" dxfId="3" priority="22" operator="containsText" text="↑">
      <formula>NOT(ISERROR(SEARCH("↑",R2)))</formula>
    </cfRule>
  </conditionalFormatting>
  <dataValidations count="1">
    <dataValidation type="list" allowBlank="1" showInputMessage="1" showErrorMessage="1" sqref="AD7:AE11 AD15:AE23 AD49:AD53 AD92:AD96 AD69:AD73 AD112:AD116 AD155:AD159 AD132:AD136 AD175:AD179 AD195:AD199 AD215:AD219 AD235:AD239 AD285:AD293 AD255:AD259 AD305:AD313 AD325:AD333 AD345:AD353 AD365:AD373 AD357:AD361 AD120:AD128 AD57:AD65 AD100:AD108 AD77:AD85 AD163:AD171 AD37:AD45 AD183:AD191 AD203:AD211 AD223:AD231 AD243:AD251 AD277:AD281 AD263:AD271 AD297:AD301 AD317:AD321 AD337:AD341 AD29:AD33 AD140:AD148" xr:uid="{A93CDF59-7570-416F-86E0-268BDCE75C11}">
      <formula1>$AI$2:$AI$9</formula1>
    </dataValidation>
  </dataValidations>
  <hyperlinks>
    <hyperlink ref="C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scale="58" orientation="landscape" r:id="rId1"/>
  <headerFooter>
    <oddFooter>&amp;R&amp;6出典：【高知大学】教員活動の記録・評価システムが保有するデータ
高知大学概要</oddFooter>
  </headerFooter>
  <rowBreaks count="5" manualBreakCount="5">
    <brk id="66" min="1" max="31" man="1"/>
    <brk id="129" min="1" max="31" man="1"/>
    <brk id="192" min="1" max="31" man="1"/>
    <brk id="252" min="1" max="31" man="1"/>
    <brk id="314" min="1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D16"/>
  <sheetViews>
    <sheetView workbookViewId="0">
      <selection activeCell="E2" sqref="E2"/>
    </sheetView>
  </sheetViews>
  <sheetFormatPr defaultColWidth="6.75" defaultRowHeight="13.5" x14ac:dyDescent="0.15"/>
  <cols>
    <col min="1" max="1" width="5.125" customWidth="1"/>
    <col min="2" max="81" width="4.75" style="171" customWidth="1"/>
  </cols>
  <sheetData>
    <row r="1" spans="1:82" ht="25.5" customHeight="1" thickBot="1" x14ac:dyDescent="0.2">
      <c r="A1" s="304" t="s">
        <v>50</v>
      </c>
      <c r="B1" s="305"/>
      <c r="C1" s="306"/>
      <c r="E1" s="5" t="s">
        <v>298</v>
      </c>
    </row>
    <row r="2" spans="1:82" x14ac:dyDescent="0.15">
      <c r="A2" s="5"/>
    </row>
    <row r="3" spans="1:82" ht="14.25" thickBot="1" x14ac:dyDescent="0.2">
      <c r="A3" s="10" t="s">
        <v>34</v>
      </c>
      <c r="K3" s="5" t="s">
        <v>269</v>
      </c>
    </row>
    <row r="4" spans="1:82" s="171" customFormat="1" x14ac:dyDescent="0.15">
      <c r="A4" s="189"/>
      <c r="B4" s="193" t="s">
        <v>52</v>
      </c>
      <c r="C4" s="193"/>
      <c r="D4" s="193"/>
      <c r="E4" s="195" t="s">
        <v>1</v>
      </c>
      <c r="F4" s="195"/>
      <c r="G4" s="195"/>
      <c r="H4" s="193" t="s">
        <v>291</v>
      </c>
      <c r="I4" s="193"/>
      <c r="K4" s="196"/>
      <c r="L4" s="207" t="s">
        <v>270</v>
      </c>
      <c r="M4" s="208"/>
      <c r="N4" s="208"/>
      <c r="O4" s="208"/>
      <c r="P4" s="209"/>
      <c r="Q4" s="215" t="s">
        <v>271</v>
      </c>
      <c r="R4" s="216"/>
      <c r="S4" s="216"/>
      <c r="T4" s="216"/>
      <c r="U4" s="217"/>
      <c r="V4" s="207" t="s">
        <v>272</v>
      </c>
      <c r="W4" s="208"/>
      <c r="X4" s="208"/>
      <c r="Y4" s="208"/>
      <c r="Z4" s="209"/>
      <c r="AA4" s="215" t="s">
        <v>273</v>
      </c>
      <c r="AB4" s="216"/>
      <c r="AC4" s="216"/>
      <c r="AD4" s="216"/>
      <c r="AE4" s="217"/>
      <c r="AF4" s="207" t="s">
        <v>274</v>
      </c>
      <c r="AG4" s="208"/>
      <c r="AH4" s="208"/>
      <c r="AI4" s="208"/>
      <c r="AJ4" s="209"/>
      <c r="AK4" s="215" t="s">
        <v>275</v>
      </c>
      <c r="AL4" s="216"/>
      <c r="AM4" s="216"/>
      <c r="AN4" s="216"/>
      <c r="AO4" s="217"/>
      <c r="AP4" s="207" t="s">
        <v>276</v>
      </c>
      <c r="AQ4" s="208"/>
      <c r="AR4" s="208"/>
      <c r="AS4" s="208"/>
      <c r="AT4" s="209"/>
      <c r="AU4" s="215" t="s">
        <v>277</v>
      </c>
      <c r="AV4" s="216"/>
      <c r="AW4" s="216"/>
      <c r="AX4" s="216"/>
      <c r="AY4" s="217"/>
      <c r="AZ4" s="207" t="s">
        <v>278</v>
      </c>
      <c r="BA4" s="208"/>
      <c r="BB4" s="208"/>
      <c r="BC4" s="208"/>
      <c r="BD4" s="209"/>
      <c r="BE4" s="215" t="s">
        <v>279</v>
      </c>
      <c r="BF4" s="216"/>
      <c r="BG4" s="216"/>
      <c r="BH4" s="216"/>
      <c r="BI4" s="217"/>
      <c r="BJ4" s="207" t="s">
        <v>280</v>
      </c>
      <c r="BK4" s="208"/>
      <c r="BL4" s="208"/>
      <c r="BM4" s="208"/>
      <c r="BN4" s="209"/>
      <c r="BO4" s="215" t="s">
        <v>281</v>
      </c>
      <c r="BP4" s="216"/>
      <c r="BQ4" s="216"/>
      <c r="BR4" s="216"/>
      <c r="BS4" s="217"/>
      <c r="BT4" s="207" t="s">
        <v>282</v>
      </c>
      <c r="BU4" s="208"/>
      <c r="BV4" s="208"/>
      <c r="BW4" s="208"/>
      <c r="BX4" s="209"/>
      <c r="BY4" s="215" t="s">
        <v>286</v>
      </c>
      <c r="BZ4" s="216"/>
      <c r="CA4" s="216"/>
      <c r="CB4" s="216"/>
      <c r="CC4" s="217"/>
      <c r="CD4" s="226" t="s">
        <v>28</v>
      </c>
    </row>
    <row r="5" spans="1:82" s="171" customFormat="1" x14ac:dyDescent="0.15">
      <c r="A5" s="189"/>
      <c r="B5" s="194"/>
      <c r="C5" s="194"/>
      <c r="D5" s="194"/>
      <c r="E5" s="188"/>
      <c r="F5" s="188"/>
      <c r="G5" s="188"/>
      <c r="H5" s="194"/>
      <c r="I5" s="194"/>
      <c r="K5" s="197"/>
      <c r="L5" s="210" t="s">
        <v>283</v>
      </c>
      <c r="M5" s="205"/>
      <c r="N5" s="199" t="s">
        <v>284</v>
      </c>
      <c r="O5" s="200"/>
      <c r="P5" s="211" t="s">
        <v>285</v>
      </c>
      <c r="Q5" s="218" t="s">
        <v>283</v>
      </c>
      <c r="R5" s="219"/>
      <c r="S5" s="220" t="s">
        <v>284</v>
      </c>
      <c r="T5" s="221"/>
      <c r="U5" s="222" t="s">
        <v>285</v>
      </c>
      <c r="V5" s="210" t="s">
        <v>283</v>
      </c>
      <c r="W5" s="205"/>
      <c r="X5" s="199" t="s">
        <v>284</v>
      </c>
      <c r="Y5" s="200"/>
      <c r="Z5" s="211" t="s">
        <v>285</v>
      </c>
      <c r="AA5" s="218" t="s">
        <v>283</v>
      </c>
      <c r="AB5" s="219"/>
      <c r="AC5" s="220" t="s">
        <v>284</v>
      </c>
      <c r="AD5" s="221"/>
      <c r="AE5" s="222" t="s">
        <v>285</v>
      </c>
      <c r="AF5" s="210" t="s">
        <v>283</v>
      </c>
      <c r="AG5" s="205"/>
      <c r="AH5" s="199" t="s">
        <v>284</v>
      </c>
      <c r="AI5" s="200"/>
      <c r="AJ5" s="211" t="s">
        <v>285</v>
      </c>
      <c r="AK5" s="218" t="s">
        <v>283</v>
      </c>
      <c r="AL5" s="219"/>
      <c r="AM5" s="220" t="s">
        <v>284</v>
      </c>
      <c r="AN5" s="221"/>
      <c r="AO5" s="222" t="s">
        <v>285</v>
      </c>
      <c r="AP5" s="210" t="s">
        <v>283</v>
      </c>
      <c r="AQ5" s="205"/>
      <c r="AR5" s="199" t="s">
        <v>284</v>
      </c>
      <c r="AS5" s="200"/>
      <c r="AT5" s="211" t="s">
        <v>285</v>
      </c>
      <c r="AU5" s="218" t="s">
        <v>283</v>
      </c>
      <c r="AV5" s="219"/>
      <c r="AW5" s="220" t="s">
        <v>284</v>
      </c>
      <c r="AX5" s="221"/>
      <c r="AY5" s="222" t="s">
        <v>285</v>
      </c>
      <c r="AZ5" s="210" t="s">
        <v>283</v>
      </c>
      <c r="BA5" s="205"/>
      <c r="BB5" s="199" t="s">
        <v>284</v>
      </c>
      <c r="BC5" s="200"/>
      <c r="BD5" s="211" t="s">
        <v>285</v>
      </c>
      <c r="BE5" s="218" t="s">
        <v>283</v>
      </c>
      <c r="BF5" s="219"/>
      <c r="BG5" s="220" t="s">
        <v>284</v>
      </c>
      <c r="BH5" s="221"/>
      <c r="BI5" s="222" t="s">
        <v>285</v>
      </c>
      <c r="BJ5" s="210" t="s">
        <v>283</v>
      </c>
      <c r="BK5" s="205"/>
      <c r="BL5" s="199" t="s">
        <v>284</v>
      </c>
      <c r="BM5" s="200"/>
      <c r="BN5" s="211" t="s">
        <v>285</v>
      </c>
      <c r="BO5" s="218" t="s">
        <v>283</v>
      </c>
      <c r="BP5" s="219"/>
      <c r="BQ5" s="220" t="s">
        <v>284</v>
      </c>
      <c r="BR5" s="221"/>
      <c r="BS5" s="222" t="s">
        <v>285</v>
      </c>
      <c r="BT5" s="210" t="s">
        <v>283</v>
      </c>
      <c r="BU5" s="205"/>
      <c r="BV5" s="199" t="s">
        <v>284</v>
      </c>
      <c r="BW5" s="200"/>
      <c r="BX5" s="211" t="s">
        <v>285</v>
      </c>
      <c r="BY5" s="218" t="s">
        <v>283</v>
      </c>
      <c r="BZ5" s="219"/>
      <c r="CA5" s="220" t="s">
        <v>284</v>
      </c>
      <c r="CB5" s="221"/>
      <c r="CC5" s="222" t="s">
        <v>285</v>
      </c>
      <c r="CD5" s="191"/>
    </row>
    <row r="6" spans="1:82" s="171" customFormat="1" x14ac:dyDescent="0.15">
      <c r="A6" s="189"/>
      <c r="B6" s="194" t="s">
        <v>264</v>
      </c>
      <c r="C6" s="194" t="s">
        <v>265</v>
      </c>
      <c r="D6" s="194" t="s">
        <v>266</v>
      </c>
      <c r="E6" s="188" t="s">
        <v>264</v>
      </c>
      <c r="F6" s="188" t="s">
        <v>265</v>
      </c>
      <c r="G6" s="188" t="s">
        <v>266</v>
      </c>
      <c r="H6" s="194" t="s">
        <v>264</v>
      </c>
      <c r="I6" s="194" t="s">
        <v>265</v>
      </c>
      <c r="K6" s="197"/>
      <c r="L6" s="212" t="s">
        <v>287</v>
      </c>
      <c r="M6" s="206" t="s">
        <v>288</v>
      </c>
      <c r="N6" s="202" t="s">
        <v>289</v>
      </c>
      <c r="O6" s="201" t="s">
        <v>290</v>
      </c>
      <c r="P6" s="211"/>
      <c r="Q6" s="223" t="s">
        <v>287</v>
      </c>
      <c r="R6" s="190" t="s">
        <v>288</v>
      </c>
      <c r="S6" s="224" t="s">
        <v>289</v>
      </c>
      <c r="T6" s="225" t="s">
        <v>290</v>
      </c>
      <c r="U6" s="222"/>
      <c r="V6" s="212" t="s">
        <v>287</v>
      </c>
      <c r="W6" s="206" t="s">
        <v>288</v>
      </c>
      <c r="X6" s="202" t="s">
        <v>289</v>
      </c>
      <c r="Y6" s="201" t="s">
        <v>290</v>
      </c>
      <c r="Z6" s="211"/>
      <c r="AA6" s="223" t="s">
        <v>287</v>
      </c>
      <c r="AB6" s="190" t="s">
        <v>288</v>
      </c>
      <c r="AC6" s="224" t="s">
        <v>289</v>
      </c>
      <c r="AD6" s="225" t="s">
        <v>290</v>
      </c>
      <c r="AE6" s="222"/>
      <c r="AF6" s="212" t="s">
        <v>287</v>
      </c>
      <c r="AG6" s="206" t="s">
        <v>288</v>
      </c>
      <c r="AH6" s="202" t="s">
        <v>289</v>
      </c>
      <c r="AI6" s="201" t="s">
        <v>290</v>
      </c>
      <c r="AJ6" s="211"/>
      <c r="AK6" s="223" t="s">
        <v>287</v>
      </c>
      <c r="AL6" s="190" t="s">
        <v>288</v>
      </c>
      <c r="AM6" s="224" t="s">
        <v>289</v>
      </c>
      <c r="AN6" s="225" t="s">
        <v>290</v>
      </c>
      <c r="AO6" s="222"/>
      <c r="AP6" s="212" t="s">
        <v>287</v>
      </c>
      <c r="AQ6" s="206" t="s">
        <v>288</v>
      </c>
      <c r="AR6" s="202" t="s">
        <v>289</v>
      </c>
      <c r="AS6" s="201" t="s">
        <v>290</v>
      </c>
      <c r="AT6" s="211"/>
      <c r="AU6" s="223" t="s">
        <v>287</v>
      </c>
      <c r="AV6" s="190" t="s">
        <v>288</v>
      </c>
      <c r="AW6" s="224" t="s">
        <v>289</v>
      </c>
      <c r="AX6" s="225" t="s">
        <v>290</v>
      </c>
      <c r="AY6" s="222"/>
      <c r="AZ6" s="212" t="s">
        <v>287</v>
      </c>
      <c r="BA6" s="206" t="s">
        <v>288</v>
      </c>
      <c r="BB6" s="202" t="s">
        <v>289</v>
      </c>
      <c r="BC6" s="201" t="s">
        <v>290</v>
      </c>
      <c r="BD6" s="211"/>
      <c r="BE6" s="223" t="s">
        <v>287</v>
      </c>
      <c r="BF6" s="190" t="s">
        <v>288</v>
      </c>
      <c r="BG6" s="224" t="s">
        <v>289</v>
      </c>
      <c r="BH6" s="225" t="s">
        <v>290</v>
      </c>
      <c r="BI6" s="222"/>
      <c r="BJ6" s="212" t="s">
        <v>287</v>
      </c>
      <c r="BK6" s="206" t="s">
        <v>288</v>
      </c>
      <c r="BL6" s="202" t="s">
        <v>289</v>
      </c>
      <c r="BM6" s="201" t="s">
        <v>290</v>
      </c>
      <c r="BN6" s="211"/>
      <c r="BO6" s="223" t="s">
        <v>287</v>
      </c>
      <c r="BP6" s="190" t="s">
        <v>288</v>
      </c>
      <c r="BQ6" s="224" t="s">
        <v>289</v>
      </c>
      <c r="BR6" s="225" t="s">
        <v>290</v>
      </c>
      <c r="BS6" s="222"/>
      <c r="BT6" s="212" t="s">
        <v>287</v>
      </c>
      <c r="BU6" s="206" t="s">
        <v>288</v>
      </c>
      <c r="BV6" s="202" t="s">
        <v>289</v>
      </c>
      <c r="BW6" s="201" t="s">
        <v>290</v>
      </c>
      <c r="BX6" s="211"/>
      <c r="BY6" s="223" t="s">
        <v>287</v>
      </c>
      <c r="BZ6" s="190" t="s">
        <v>288</v>
      </c>
      <c r="CA6" s="224" t="s">
        <v>289</v>
      </c>
      <c r="CB6" s="225" t="s">
        <v>290</v>
      </c>
      <c r="CC6" s="222"/>
      <c r="CD6" s="192"/>
    </row>
    <row r="7" spans="1:82" x14ac:dyDescent="0.15">
      <c r="A7" s="8" t="s">
        <v>4</v>
      </c>
      <c r="B7" s="172">
        <v>733</v>
      </c>
      <c r="C7" s="172">
        <v>170</v>
      </c>
      <c r="D7" s="172">
        <v>903</v>
      </c>
      <c r="E7" s="172">
        <v>110</v>
      </c>
      <c r="F7" s="172">
        <v>76</v>
      </c>
      <c r="G7" s="172">
        <v>186</v>
      </c>
      <c r="H7" s="172">
        <f>SUM(B7,E7)</f>
        <v>843</v>
      </c>
      <c r="I7" s="172">
        <f>SUM(C7,F7)</f>
        <v>246</v>
      </c>
      <c r="K7" s="198" t="s">
        <v>4</v>
      </c>
      <c r="L7" s="213">
        <v>18</v>
      </c>
      <c r="M7" s="197">
        <v>29</v>
      </c>
      <c r="N7" s="203">
        <v>36</v>
      </c>
      <c r="O7" s="204">
        <v>11</v>
      </c>
      <c r="P7" s="214">
        <v>47</v>
      </c>
      <c r="Q7" s="213">
        <v>44</v>
      </c>
      <c r="R7" s="197">
        <v>93</v>
      </c>
      <c r="S7" s="203">
        <v>79</v>
      </c>
      <c r="T7" s="204">
        <v>58</v>
      </c>
      <c r="U7" s="214">
        <v>137</v>
      </c>
      <c r="V7" s="213">
        <v>129</v>
      </c>
      <c r="W7" s="197">
        <v>56</v>
      </c>
      <c r="X7" s="203">
        <v>151</v>
      </c>
      <c r="Y7" s="204">
        <v>34</v>
      </c>
      <c r="Z7" s="214">
        <v>185</v>
      </c>
      <c r="AA7" s="213">
        <v>56</v>
      </c>
      <c r="AB7" s="197">
        <v>6</v>
      </c>
      <c r="AC7" s="203">
        <v>61</v>
      </c>
      <c r="AD7" s="204">
        <v>1</v>
      </c>
      <c r="AE7" s="214">
        <v>62</v>
      </c>
      <c r="AF7" s="213">
        <v>78</v>
      </c>
      <c r="AG7" s="197">
        <v>3</v>
      </c>
      <c r="AH7" s="203">
        <v>73</v>
      </c>
      <c r="AI7" s="204">
        <v>8</v>
      </c>
      <c r="AJ7" s="214">
        <v>81</v>
      </c>
      <c r="AK7" s="213">
        <v>47</v>
      </c>
      <c r="AL7" s="197">
        <v>0</v>
      </c>
      <c r="AM7" s="203">
        <v>47</v>
      </c>
      <c r="AN7" s="204">
        <v>0</v>
      </c>
      <c r="AO7" s="214">
        <v>47</v>
      </c>
      <c r="AP7" s="213">
        <v>274</v>
      </c>
      <c r="AQ7" s="197">
        <v>19</v>
      </c>
      <c r="AR7" s="203">
        <v>270</v>
      </c>
      <c r="AS7" s="204">
        <v>23</v>
      </c>
      <c r="AT7" s="214">
        <v>293</v>
      </c>
      <c r="AU7" s="213">
        <v>6</v>
      </c>
      <c r="AV7" s="197">
        <v>3</v>
      </c>
      <c r="AW7" s="203">
        <v>7</v>
      </c>
      <c r="AX7" s="204">
        <v>2</v>
      </c>
      <c r="AY7" s="214">
        <v>9</v>
      </c>
      <c r="AZ7" s="213">
        <v>32</v>
      </c>
      <c r="BA7" s="197">
        <v>0</v>
      </c>
      <c r="BB7" s="203">
        <v>4</v>
      </c>
      <c r="BC7" s="204">
        <v>28</v>
      </c>
      <c r="BD7" s="214">
        <v>32</v>
      </c>
      <c r="BE7" s="213">
        <v>23</v>
      </c>
      <c r="BF7" s="197">
        <v>2</v>
      </c>
      <c r="BG7" s="203">
        <v>24</v>
      </c>
      <c r="BH7" s="204">
        <v>1</v>
      </c>
      <c r="BI7" s="214">
        <v>25</v>
      </c>
      <c r="BJ7" s="213">
        <v>5</v>
      </c>
      <c r="BK7" s="197">
        <v>23</v>
      </c>
      <c r="BL7" s="203">
        <v>22</v>
      </c>
      <c r="BM7" s="204">
        <v>6</v>
      </c>
      <c r="BN7" s="214">
        <v>28</v>
      </c>
      <c r="BO7" s="213">
        <v>35</v>
      </c>
      <c r="BP7" s="197">
        <v>0</v>
      </c>
      <c r="BQ7" s="203">
        <v>34</v>
      </c>
      <c r="BR7" s="204">
        <v>1</v>
      </c>
      <c r="BS7" s="214">
        <v>35</v>
      </c>
      <c r="BT7" s="213">
        <v>71</v>
      </c>
      <c r="BU7" s="197">
        <v>8</v>
      </c>
      <c r="BV7" s="203">
        <v>73</v>
      </c>
      <c r="BW7" s="204">
        <v>6</v>
      </c>
      <c r="BX7" s="214">
        <v>79</v>
      </c>
      <c r="BY7" s="213">
        <v>25</v>
      </c>
      <c r="BZ7" s="197">
        <v>4</v>
      </c>
      <c r="CA7" s="203">
        <v>22</v>
      </c>
      <c r="CB7" s="204">
        <v>7</v>
      </c>
      <c r="CC7" s="214">
        <v>29</v>
      </c>
      <c r="CD7" s="9">
        <v>1089</v>
      </c>
    </row>
    <row r="8" spans="1:82" x14ac:dyDescent="0.15">
      <c r="A8" s="8" t="s">
        <v>3</v>
      </c>
      <c r="B8" s="172">
        <v>779</v>
      </c>
      <c r="C8" s="172">
        <v>161</v>
      </c>
      <c r="D8" s="172">
        <v>940</v>
      </c>
      <c r="E8" s="172">
        <v>107</v>
      </c>
      <c r="F8" s="172">
        <v>52</v>
      </c>
      <c r="G8" s="172">
        <v>159</v>
      </c>
      <c r="H8" s="172">
        <f t="shared" ref="H8:H11" si="0">SUM(B8,E8)</f>
        <v>886</v>
      </c>
      <c r="I8" s="172">
        <f t="shared" ref="I8:I11" si="1">SUM(C8,F8)</f>
        <v>213</v>
      </c>
      <c r="K8" s="198" t="s">
        <v>3</v>
      </c>
      <c r="L8" s="213">
        <v>16</v>
      </c>
      <c r="M8" s="197">
        <v>26</v>
      </c>
      <c r="N8" s="203">
        <v>33</v>
      </c>
      <c r="O8" s="204">
        <v>9</v>
      </c>
      <c r="P8" s="214">
        <v>42</v>
      </c>
      <c r="Q8" s="213">
        <v>49</v>
      </c>
      <c r="R8" s="197">
        <v>95</v>
      </c>
      <c r="S8" s="203">
        <v>90</v>
      </c>
      <c r="T8" s="204">
        <v>54</v>
      </c>
      <c r="U8" s="214">
        <v>144</v>
      </c>
      <c r="V8" s="213">
        <v>165</v>
      </c>
      <c r="W8" s="197">
        <v>12</v>
      </c>
      <c r="X8" s="203">
        <v>164</v>
      </c>
      <c r="Y8" s="204">
        <v>13</v>
      </c>
      <c r="Z8" s="214">
        <v>177</v>
      </c>
      <c r="AA8" s="213">
        <v>45</v>
      </c>
      <c r="AB8" s="197">
        <v>9</v>
      </c>
      <c r="AC8" s="203">
        <v>53</v>
      </c>
      <c r="AD8" s="204">
        <v>1</v>
      </c>
      <c r="AE8" s="214">
        <v>54</v>
      </c>
      <c r="AF8" s="213">
        <v>70</v>
      </c>
      <c r="AG8" s="197">
        <v>1</v>
      </c>
      <c r="AH8" s="203">
        <v>67</v>
      </c>
      <c r="AI8" s="204">
        <v>4</v>
      </c>
      <c r="AJ8" s="214">
        <v>71</v>
      </c>
      <c r="AK8" s="213">
        <v>28</v>
      </c>
      <c r="AL8" s="197">
        <v>1</v>
      </c>
      <c r="AM8" s="203">
        <v>28</v>
      </c>
      <c r="AN8" s="204">
        <v>1</v>
      </c>
      <c r="AO8" s="214">
        <v>29</v>
      </c>
      <c r="AP8" s="213">
        <v>312</v>
      </c>
      <c r="AQ8" s="197">
        <v>44</v>
      </c>
      <c r="AR8" s="203">
        <v>329</v>
      </c>
      <c r="AS8" s="204">
        <v>27</v>
      </c>
      <c r="AT8" s="214">
        <v>356</v>
      </c>
      <c r="AU8" s="213">
        <v>5</v>
      </c>
      <c r="AV8" s="197">
        <v>0</v>
      </c>
      <c r="AW8" s="203">
        <v>2</v>
      </c>
      <c r="AX8" s="204">
        <v>3</v>
      </c>
      <c r="AY8" s="214">
        <v>5</v>
      </c>
      <c r="AZ8" s="213">
        <v>29</v>
      </c>
      <c r="BA8" s="197">
        <v>1</v>
      </c>
      <c r="BB8" s="203">
        <v>4</v>
      </c>
      <c r="BC8" s="204">
        <v>26</v>
      </c>
      <c r="BD8" s="214">
        <v>30</v>
      </c>
      <c r="BE8" s="213">
        <v>18</v>
      </c>
      <c r="BF8" s="197">
        <v>0</v>
      </c>
      <c r="BG8" s="203">
        <v>16</v>
      </c>
      <c r="BH8" s="204">
        <v>2</v>
      </c>
      <c r="BI8" s="214">
        <v>18</v>
      </c>
      <c r="BJ8" s="213">
        <v>5</v>
      </c>
      <c r="BK8" s="197">
        <v>12</v>
      </c>
      <c r="BL8" s="203">
        <v>12</v>
      </c>
      <c r="BM8" s="204">
        <v>5</v>
      </c>
      <c r="BN8" s="214">
        <v>17</v>
      </c>
      <c r="BO8" s="213">
        <v>32</v>
      </c>
      <c r="BP8" s="197">
        <v>2</v>
      </c>
      <c r="BQ8" s="203">
        <v>31</v>
      </c>
      <c r="BR8" s="204">
        <v>3</v>
      </c>
      <c r="BS8" s="214">
        <v>34</v>
      </c>
      <c r="BT8" s="213">
        <v>98</v>
      </c>
      <c r="BU8" s="197">
        <v>7</v>
      </c>
      <c r="BV8" s="203">
        <v>97</v>
      </c>
      <c r="BW8" s="204">
        <v>8</v>
      </c>
      <c r="BX8" s="214">
        <v>105</v>
      </c>
      <c r="BY8" s="213">
        <v>14</v>
      </c>
      <c r="BZ8" s="197">
        <v>3</v>
      </c>
      <c r="CA8" s="203">
        <v>14</v>
      </c>
      <c r="CB8" s="204">
        <v>3</v>
      </c>
      <c r="CC8" s="214">
        <v>17</v>
      </c>
      <c r="CD8" s="9">
        <v>1099</v>
      </c>
    </row>
    <row r="9" spans="1:82" x14ac:dyDescent="0.15">
      <c r="A9" s="8" t="s">
        <v>2</v>
      </c>
      <c r="B9" s="172">
        <v>798</v>
      </c>
      <c r="C9" s="172">
        <v>130</v>
      </c>
      <c r="D9" s="172">
        <v>928</v>
      </c>
      <c r="E9" s="172">
        <v>64</v>
      </c>
      <c r="F9" s="172">
        <v>86</v>
      </c>
      <c r="G9" s="172">
        <v>150</v>
      </c>
      <c r="H9" s="172">
        <f t="shared" si="0"/>
        <v>862</v>
      </c>
      <c r="I9" s="172">
        <f t="shared" si="1"/>
        <v>216</v>
      </c>
      <c r="K9" s="198" t="s">
        <v>2</v>
      </c>
      <c r="L9" s="213">
        <v>10</v>
      </c>
      <c r="M9" s="197">
        <v>26</v>
      </c>
      <c r="N9" s="203">
        <v>27</v>
      </c>
      <c r="O9" s="204">
        <v>9</v>
      </c>
      <c r="P9" s="214">
        <v>36</v>
      </c>
      <c r="Q9" s="213">
        <v>44</v>
      </c>
      <c r="R9" s="197">
        <v>81</v>
      </c>
      <c r="S9" s="203">
        <v>78</v>
      </c>
      <c r="T9" s="204">
        <v>47</v>
      </c>
      <c r="U9" s="214">
        <v>125</v>
      </c>
      <c r="V9" s="213">
        <v>129</v>
      </c>
      <c r="W9" s="197">
        <v>31</v>
      </c>
      <c r="X9" s="203">
        <v>159</v>
      </c>
      <c r="Y9" s="204">
        <v>1</v>
      </c>
      <c r="Z9" s="214">
        <v>160</v>
      </c>
      <c r="AA9" s="213">
        <v>62</v>
      </c>
      <c r="AB9" s="197">
        <v>5</v>
      </c>
      <c r="AC9" s="203">
        <v>64</v>
      </c>
      <c r="AD9" s="204">
        <v>3</v>
      </c>
      <c r="AE9" s="214">
        <v>67</v>
      </c>
      <c r="AF9" s="213">
        <v>58</v>
      </c>
      <c r="AG9" s="197">
        <v>0</v>
      </c>
      <c r="AH9" s="203">
        <v>53</v>
      </c>
      <c r="AI9" s="204">
        <v>5</v>
      </c>
      <c r="AJ9" s="214">
        <v>58</v>
      </c>
      <c r="AK9" s="213">
        <v>89</v>
      </c>
      <c r="AL9" s="197">
        <v>3</v>
      </c>
      <c r="AM9" s="203">
        <v>85</v>
      </c>
      <c r="AN9" s="204">
        <v>7</v>
      </c>
      <c r="AO9" s="214">
        <v>92</v>
      </c>
      <c r="AP9" s="213">
        <v>283</v>
      </c>
      <c r="AQ9" s="197">
        <v>28</v>
      </c>
      <c r="AR9" s="203">
        <v>277</v>
      </c>
      <c r="AS9" s="204">
        <v>34</v>
      </c>
      <c r="AT9" s="214">
        <v>311</v>
      </c>
      <c r="AU9" s="213">
        <v>1</v>
      </c>
      <c r="AV9" s="197">
        <v>0</v>
      </c>
      <c r="AW9" s="203">
        <v>0</v>
      </c>
      <c r="AX9" s="204">
        <v>1</v>
      </c>
      <c r="AY9" s="214">
        <v>1</v>
      </c>
      <c r="AZ9" s="213">
        <v>16</v>
      </c>
      <c r="BA9" s="197">
        <v>2</v>
      </c>
      <c r="BB9" s="203">
        <v>6</v>
      </c>
      <c r="BC9" s="204">
        <v>12</v>
      </c>
      <c r="BD9" s="214">
        <v>18</v>
      </c>
      <c r="BE9" s="213">
        <v>17</v>
      </c>
      <c r="BF9" s="197">
        <v>5</v>
      </c>
      <c r="BG9" s="203">
        <v>21</v>
      </c>
      <c r="BH9" s="204">
        <v>1</v>
      </c>
      <c r="BI9" s="214">
        <v>22</v>
      </c>
      <c r="BJ9" s="213">
        <v>13</v>
      </c>
      <c r="BK9" s="197">
        <v>16</v>
      </c>
      <c r="BL9" s="203">
        <v>17</v>
      </c>
      <c r="BM9" s="204">
        <v>12</v>
      </c>
      <c r="BN9" s="214">
        <v>29</v>
      </c>
      <c r="BO9" s="213">
        <v>36</v>
      </c>
      <c r="BP9" s="197">
        <v>2</v>
      </c>
      <c r="BQ9" s="203">
        <v>34</v>
      </c>
      <c r="BR9" s="204">
        <v>4</v>
      </c>
      <c r="BS9" s="214">
        <v>38</v>
      </c>
      <c r="BT9" s="213">
        <v>54</v>
      </c>
      <c r="BU9" s="197">
        <v>5</v>
      </c>
      <c r="BV9" s="203">
        <v>56</v>
      </c>
      <c r="BW9" s="204">
        <v>3</v>
      </c>
      <c r="BX9" s="214">
        <v>59</v>
      </c>
      <c r="BY9" s="213">
        <v>50</v>
      </c>
      <c r="BZ9" s="197">
        <v>12</v>
      </c>
      <c r="CA9" s="203">
        <v>51</v>
      </c>
      <c r="CB9" s="204">
        <v>11</v>
      </c>
      <c r="CC9" s="214">
        <v>62</v>
      </c>
      <c r="CD9" s="9">
        <v>1078</v>
      </c>
    </row>
    <row r="10" spans="1:82" x14ac:dyDescent="0.15">
      <c r="A10" s="8" t="s">
        <v>69</v>
      </c>
      <c r="B10" s="172">
        <v>661</v>
      </c>
      <c r="C10" s="172">
        <v>153</v>
      </c>
      <c r="D10" s="172">
        <v>814</v>
      </c>
      <c r="E10" s="172">
        <v>111</v>
      </c>
      <c r="F10" s="172">
        <v>62</v>
      </c>
      <c r="G10" s="172">
        <v>173</v>
      </c>
      <c r="H10" s="172">
        <f t="shared" si="0"/>
        <v>772</v>
      </c>
      <c r="I10" s="172">
        <f t="shared" si="1"/>
        <v>215</v>
      </c>
      <c r="K10" s="198" t="s">
        <v>69</v>
      </c>
      <c r="L10" s="213">
        <v>21</v>
      </c>
      <c r="M10" s="197">
        <v>26</v>
      </c>
      <c r="N10" s="203">
        <v>34</v>
      </c>
      <c r="O10" s="204">
        <v>13</v>
      </c>
      <c r="P10" s="214">
        <v>47</v>
      </c>
      <c r="Q10" s="213">
        <v>41</v>
      </c>
      <c r="R10" s="197">
        <v>89</v>
      </c>
      <c r="S10" s="203">
        <v>78</v>
      </c>
      <c r="T10" s="204">
        <v>52</v>
      </c>
      <c r="U10" s="214">
        <v>130</v>
      </c>
      <c r="V10" s="213">
        <v>84</v>
      </c>
      <c r="W10" s="197">
        <v>18</v>
      </c>
      <c r="X10" s="203">
        <v>102</v>
      </c>
      <c r="Y10" s="204">
        <v>0</v>
      </c>
      <c r="Z10" s="214">
        <v>102</v>
      </c>
      <c r="AA10" s="213">
        <v>61</v>
      </c>
      <c r="AB10" s="197">
        <v>4</v>
      </c>
      <c r="AC10" s="203">
        <v>64</v>
      </c>
      <c r="AD10" s="204">
        <v>1</v>
      </c>
      <c r="AE10" s="214">
        <v>65</v>
      </c>
      <c r="AF10" s="213">
        <v>53</v>
      </c>
      <c r="AG10" s="197">
        <v>5</v>
      </c>
      <c r="AH10" s="203">
        <v>49</v>
      </c>
      <c r="AI10" s="204">
        <v>9</v>
      </c>
      <c r="AJ10" s="214">
        <v>58</v>
      </c>
      <c r="AK10" s="213">
        <v>40</v>
      </c>
      <c r="AL10" s="197">
        <v>10</v>
      </c>
      <c r="AM10" s="203">
        <v>42</v>
      </c>
      <c r="AN10" s="204">
        <v>8</v>
      </c>
      <c r="AO10" s="214">
        <v>50</v>
      </c>
      <c r="AP10" s="213">
        <v>269</v>
      </c>
      <c r="AQ10" s="197">
        <v>21</v>
      </c>
      <c r="AR10" s="203">
        <v>254</v>
      </c>
      <c r="AS10" s="204">
        <v>36</v>
      </c>
      <c r="AT10" s="214">
        <v>290</v>
      </c>
      <c r="AU10" s="213">
        <v>1</v>
      </c>
      <c r="AV10" s="197">
        <v>2</v>
      </c>
      <c r="AW10" s="203">
        <v>3</v>
      </c>
      <c r="AX10" s="204">
        <v>0</v>
      </c>
      <c r="AY10" s="214">
        <v>3</v>
      </c>
      <c r="AZ10" s="213">
        <v>28</v>
      </c>
      <c r="BA10" s="197">
        <v>0</v>
      </c>
      <c r="BB10" s="203">
        <v>3</v>
      </c>
      <c r="BC10" s="204">
        <v>25</v>
      </c>
      <c r="BD10" s="214">
        <v>28</v>
      </c>
      <c r="BE10" s="213">
        <v>15</v>
      </c>
      <c r="BF10" s="197">
        <v>1</v>
      </c>
      <c r="BG10" s="203">
        <v>12</v>
      </c>
      <c r="BH10" s="204">
        <v>4</v>
      </c>
      <c r="BI10" s="214">
        <v>16</v>
      </c>
      <c r="BJ10" s="213">
        <v>5</v>
      </c>
      <c r="BK10" s="197">
        <v>11</v>
      </c>
      <c r="BL10" s="203">
        <v>14</v>
      </c>
      <c r="BM10" s="204">
        <v>2</v>
      </c>
      <c r="BN10" s="214">
        <v>16</v>
      </c>
      <c r="BO10" s="213">
        <v>44</v>
      </c>
      <c r="BP10" s="197">
        <v>1</v>
      </c>
      <c r="BQ10" s="203">
        <v>44</v>
      </c>
      <c r="BR10" s="204">
        <v>1</v>
      </c>
      <c r="BS10" s="214">
        <v>45</v>
      </c>
      <c r="BT10" s="213">
        <v>54</v>
      </c>
      <c r="BU10" s="197">
        <v>16</v>
      </c>
      <c r="BV10" s="203">
        <v>60</v>
      </c>
      <c r="BW10" s="204">
        <v>10</v>
      </c>
      <c r="BX10" s="214">
        <v>70</v>
      </c>
      <c r="BY10" s="213">
        <v>56</v>
      </c>
      <c r="BZ10" s="197">
        <v>11</v>
      </c>
      <c r="CA10" s="203">
        <v>55</v>
      </c>
      <c r="CB10" s="204">
        <v>12</v>
      </c>
      <c r="CC10" s="214">
        <v>67</v>
      </c>
      <c r="CD10" s="9">
        <v>987</v>
      </c>
    </row>
    <row r="11" spans="1:82" x14ac:dyDescent="0.15">
      <c r="A11" s="8" t="s">
        <v>263</v>
      </c>
      <c r="B11" s="172">
        <v>584</v>
      </c>
      <c r="C11" s="172">
        <v>164</v>
      </c>
      <c r="D11" s="172">
        <v>748</v>
      </c>
      <c r="E11" s="172">
        <v>89</v>
      </c>
      <c r="F11" s="172">
        <v>54</v>
      </c>
      <c r="G11" s="172">
        <v>143</v>
      </c>
      <c r="H11" s="172">
        <f t="shared" si="0"/>
        <v>673</v>
      </c>
      <c r="I11" s="172">
        <f t="shared" si="1"/>
        <v>218</v>
      </c>
      <c r="K11" s="198" t="s">
        <v>263</v>
      </c>
      <c r="L11" s="213">
        <v>8</v>
      </c>
      <c r="M11" s="197">
        <v>22</v>
      </c>
      <c r="N11" s="203">
        <v>22</v>
      </c>
      <c r="O11" s="204">
        <v>8</v>
      </c>
      <c r="P11" s="214">
        <v>30</v>
      </c>
      <c r="Q11" s="213">
        <v>47</v>
      </c>
      <c r="R11" s="197">
        <v>77</v>
      </c>
      <c r="S11" s="203">
        <v>71</v>
      </c>
      <c r="T11" s="204">
        <v>53</v>
      </c>
      <c r="U11" s="214">
        <v>124</v>
      </c>
      <c r="V11" s="213">
        <v>94</v>
      </c>
      <c r="W11" s="197">
        <v>25</v>
      </c>
      <c r="X11" s="203">
        <v>117</v>
      </c>
      <c r="Y11" s="204">
        <v>2</v>
      </c>
      <c r="Z11" s="214">
        <v>119</v>
      </c>
      <c r="AA11" s="213">
        <v>55</v>
      </c>
      <c r="AB11" s="197">
        <v>6</v>
      </c>
      <c r="AC11" s="203">
        <v>61</v>
      </c>
      <c r="AD11" s="204">
        <v>0</v>
      </c>
      <c r="AE11" s="214">
        <v>61</v>
      </c>
      <c r="AF11" s="213">
        <v>43</v>
      </c>
      <c r="AG11" s="197">
        <v>3</v>
      </c>
      <c r="AH11" s="203">
        <v>41</v>
      </c>
      <c r="AI11" s="204">
        <v>5</v>
      </c>
      <c r="AJ11" s="214">
        <v>46</v>
      </c>
      <c r="AK11" s="213">
        <v>23</v>
      </c>
      <c r="AL11" s="197">
        <v>1</v>
      </c>
      <c r="AM11" s="203">
        <v>21</v>
      </c>
      <c r="AN11" s="204">
        <v>3</v>
      </c>
      <c r="AO11" s="214">
        <v>24</v>
      </c>
      <c r="AP11" s="213">
        <v>230</v>
      </c>
      <c r="AQ11" s="197">
        <v>52</v>
      </c>
      <c r="AR11" s="203">
        <v>256</v>
      </c>
      <c r="AS11" s="204">
        <v>26</v>
      </c>
      <c r="AT11" s="214">
        <v>282</v>
      </c>
      <c r="AU11" s="213">
        <v>8</v>
      </c>
      <c r="AV11" s="197">
        <v>1</v>
      </c>
      <c r="AW11" s="203">
        <v>8</v>
      </c>
      <c r="AX11" s="204">
        <v>1</v>
      </c>
      <c r="AY11" s="214">
        <v>9</v>
      </c>
      <c r="AZ11" s="213">
        <v>12</v>
      </c>
      <c r="BA11" s="197">
        <v>4</v>
      </c>
      <c r="BB11" s="203">
        <v>0</v>
      </c>
      <c r="BC11" s="204">
        <v>16</v>
      </c>
      <c r="BD11" s="214">
        <v>16</v>
      </c>
      <c r="BE11" s="213">
        <v>14</v>
      </c>
      <c r="BF11" s="197">
        <v>1</v>
      </c>
      <c r="BG11" s="203">
        <v>11</v>
      </c>
      <c r="BH11" s="204">
        <v>4</v>
      </c>
      <c r="BI11" s="214">
        <v>15</v>
      </c>
      <c r="BJ11" s="213">
        <v>2</v>
      </c>
      <c r="BK11" s="197">
        <v>9</v>
      </c>
      <c r="BL11" s="203">
        <v>10</v>
      </c>
      <c r="BM11" s="204">
        <v>1</v>
      </c>
      <c r="BN11" s="214">
        <v>11</v>
      </c>
      <c r="BO11" s="213">
        <v>24</v>
      </c>
      <c r="BP11" s="197">
        <v>4</v>
      </c>
      <c r="BQ11" s="203">
        <v>27</v>
      </c>
      <c r="BR11" s="204">
        <v>1</v>
      </c>
      <c r="BS11" s="214">
        <v>28</v>
      </c>
      <c r="BT11" s="213">
        <v>72</v>
      </c>
      <c r="BU11" s="197">
        <v>4</v>
      </c>
      <c r="BV11" s="203">
        <v>69</v>
      </c>
      <c r="BW11" s="204">
        <v>7</v>
      </c>
      <c r="BX11" s="214">
        <v>76</v>
      </c>
      <c r="BY11" s="213">
        <v>41</v>
      </c>
      <c r="BZ11" s="197">
        <v>9</v>
      </c>
      <c r="CA11" s="203">
        <v>34</v>
      </c>
      <c r="CB11" s="204">
        <v>16</v>
      </c>
      <c r="CC11" s="214">
        <v>50</v>
      </c>
      <c r="CD11" s="9">
        <v>891</v>
      </c>
    </row>
    <row r="12" spans="1:82" x14ac:dyDescent="0.15">
      <c r="A12" s="8" t="s">
        <v>292</v>
      </c>
      <c r="B12" s="172">
        <v>644</v>
      </c>
      <c r="C12" s="172">
        <v>210</v>
      </c>
      <c r="D12" s="172">
        <v>854</v>
      </c>
      <c r="E12" s="172">
        <v>79</v>
      </c>
      <c r="F12" s="172">
        <v>92</v>
      </c>
      <c r="G12" s="172">
        <v>171</v>
      </c>
      <c r="H12" s="172">
        <f t="shared" ref="H12:H16" si="2">SUM(B12,E12)</f>
        <v>723</v>
      </c>
      <c r="I12" s="172">
        <f t="shared" ref="I12:I16" si="3">SUM(C12,F12)</f>
        <v>302</v>
      </c>
      <c r="K12" s="198" t="s">
        <v>292</v>
      </c>
      <c r="L12" s="213">
        <v>10</v>
      </c>
      <c r="M12" s="197">
        <v>21</v>
      </c>
      <c r="N12" s="203">
        <v>25</v>
      </c>
      <c r="O12" s="204">
        <v>6</v>
      </c>
      <c r="P12" s="214">
        <v>31</v>
      </c>
      <c r="Q12" s="213">
        <v>31</v>
      </c>
      <c r="R12" s="197">
        <v>83</v>
      </c>
      <c r="S12" s="203">
        <v>60</v>
      </c>
      <c r="T12" s="204">
        <v>54</v>
      </c>
      <c r="U12" s="214">
        <v>114</v>
      </c>
      <c r="V12" s="213">
        <v>103</v>
      </c>
      <c r="W12" s="197">
        <v>19</v>
      </c>
      <c r="X12" s="203">
        <v>119</v>
      </c>
      <c r="Y12" s="204">
        <v>3</v>
      </c>
      <c r="Z12" s="214">
        <v>122</v>
      </c>
      <c r="AA12" s="213">
        <v>36</v>
      </c>
      <c r="AB12" s="197">
        <v>11</v>
      </c>
      <c r="AC12" s="203">
        <v>47</v>
      </c>
      <c r="AD12" s="204">
        <v>0</v>
      </c>
      <c r="AE12" s="214">
        <v>47</v>
      </c>
      <c r="AF12" s="213">
        <v>53</v>
      </c>
      <c r="AG12" s="197">
        <v>11</v>
      </c>
      <c r="AH12" s="203">
        <v>61</v>
      </c>
      <c r="AI12" s="204">
        <v>3</v>
      </c>
      <c r="AJ12" s="214">
        <v>64</v>
      </c>
      <c r="AK12" s="213">
        <v>75</v>
      </c>
      <c r="AL12" s="197">
        <v>8</v>
      </c>
      <c r="AM12" s="203">
        <v>77</v>
      </c>
      <c r="AN12" s="204">
        <v>6</v>
      </c>
      <c r="AO12" s="214">
        <v>83</v>
      </c>
      <c r="AP12" s="213">
        <v>223</v>
      </c>
      <c r="AQ12" s="197">
        <v>100</v>
      </c>
      <c r="AR12" s="203">
        <v>282</v>
      </c>
      <c r="AS12" s="204">
        <v>41</v>
      </c>
      <c r="AT12" s="214">
        <v>323</v>
      </c>
      <c r="AU12" s="213">
        <v>3</v>
      </c>
      <c r="AV12" s="197">
        <v>1</v>
      </c>
      <c r="AW12" s="203">
        <v>3</v>
      </c>
      <c r="AX12" s="204">
        <v>1</v>
      </c>
      <c r="AY12" s="214">
        <v>4</v>
      </c>
      <c r="AZ12" s="213">
        <v>14</v>
      </c>
      <c r="BA12" s="197">
        <v>0</v>
      </c>
      <c r="BB12" s="203">
        <v>6</v>
      </c>
      <c r="BC12" s="204">
        <v>8</v>
      </c>
      <c r="BD12" s="214">
        <v>14</v>
      </c>
      <c r="BE12" s="213">
        <v>15</v>
      </c>
      <c r="BF12" s="197">
        <v>3</v>
      </c>
      <c r="BG12" s="203">
        <v>14</v>
      </c>
      <c r="BH12" s="204">
        <v>4</v>
      </c>
      <c r="BI12" s="214">
        <v>18</v>
      </c>
      <c r="BJ12" s="213">
        <v>7</v>
      </c>
      <c r="BK12" s="197">
        <v>16</v>
      </c>
      <c r="BL12" s="203">
        <v>19</v>
      </c>
      <c r="BM12" s="204">
        <v>4</v>
      </c>
      <c r="BN12" s="214">
        <v>23</v>
      </c>
      <c r="BO12" s="213">
        <v>28</v>
      </c>
      <c r="BP12" s="197">
        <v>8</v>
      </c>
      <c r="BQ12" s="203">
        <v>34</v>
      </c>
      <c r="BR12" s="204">
        <v>2</v>
      </c>
      <c r="BS12" s="214">
        <v>36</v>
      </c>
      <c r="BT12" s="213">
        <v>67</v>
      </c>
      <c r="BU12" s="197">
        <v>7</v>
      </c>
      <c r="BV12" s="203">
        <v>60</v>
      </c>
      <c r="BW12" s="204">
        <v>14</v>
      </c>
      <c r="BX12" s="214">
        <v>74</v>
      </c>
      <c r="BY12" s="213">
        <v>58</v>
      </c>
      <c r="BZ12" s="197">
        <v>14</v>
      </c>
      <c r="CA12" s="203">
        <v>47</v>
      </c>
      <c r="CB12" s="204">
        <v>25</v>
      </c>
      <c r="CC12" s="214">
        <v>72</v>
      </c>
      <c r="CD12" s="9">
        <v>1025</v>
      </c>
    </row>
    <row r="13" spans="1:82" x14ac:dyDescent="0.15">
      <c r="A13" s="8" t="s">
        <v>293</v>
      </c>
      <c r="B13" s="172"/>
      <c r="C13" s="172"/>
      <c r="D13" s="172"/>
      <c r="E13" s="172"/>
      <c r="F13" s="172"/>
      <c r="G13" s="172"/>
      <c r="H13" s="172">
        <f t="shared" si="2"/>
        <v>0</v>
      </c>
      <c r="I13" s="172">
        <f t="shared" si="3"/>
        <v>0</v>
      </c>
      <c r="K13" s="198" t="s">
        <v>293</v>
      </c>
      <c r="L13" s="213"/>
      <c r="M13" s="197"/>
      <c r="N13" s="203"/>
      <c r="O13" s="204"/>
      <c r="P13" s="214"/>
      <c r="Q13" s="213"/>
      <c r="R13" s="197"/>
      <c r="S13" s="203"/>
      <c r="T13" s="204"/>
      <c r="U13" s="214"/>
      <c r="V13" s="213"/>
      <c r="W13" s="197"/>
      <c r="X13" s="203"/>
      <c r="Y13" s="204"/>
      <c r="Z13" s="214"/>
      <c r="AA13" s="213"/>
      <c r="AB13" s="197"/>
      <c r="AC13" s="203"/>
      <c r="AD13" s="204"/>
      <c r="AE13" s="214"/>
      <c r="AF13" s="213"/>
      <c r="AG13" s="197"/>
      <c r="AH13" s="203"/>
      <c r="AI13" s="204"/>
      <c r="AJ13" s="214"/>
      <c r="AK13" s="213"/>
      <c r="AL13" s="197"/>
      <c r="AM13" s="203"/>
      <c r="AN13" s="204"/>
      <c r="AO13" s="214"/>
      <c r="AP13" s="213"/>
      <c r="AQ13" s="197"/>
      <c r="AR13" s="203"/>
      <c r="AS13" s="204"/>
      <c r="AT13" s="214"/>
      <c r="AU13" s="213"/>
      <c r="AV13" s="197"/>
      <c r="AW13" s="203"/>
      <c r="AX13" s="204"/>
      <c r="AY13" s="214"/>
      <c r="AZ13" s="213"/>
      <c r="BA13" s="197"/>
      <c r="BB13" s="203"/>
      <c r="BC13" s="204"/>
      <c r="BD13" s="214"/>
      <c r="BE13" s="213"/>
      <c r="BF13" s="197"/>
      <c r="BG13" s="203"/>
      <c r="BH13" s="204"/>
      <c r="BI13" s="214"/>
      <c r="BJ13" s="213"/>
      <c r="BK13" s="197"/>
      <c r="BL13" s="203"/>
      <c r="BM13" s="204"/>
      <c r="BN13" s="214"/>
      <c r="BO13" s="213"/>
      <c r="BP13" s="197"/>
      <c r="BQ13" s="203"/>
      <c r="BR13" s="204"/>
      <c r="BS13" s="214"/>
      <c r="BT13" s="213"/>
      <c r="BU13" s="197"/>
      <c r="BV13" s="203"/>
      <c r="BW13" s="204"/>
      <c r="BX13" s="214"/>
      <c r="BY13" s="213"/>
      <c r="BZ13" s="197"/>
      <c r="CA13" s="203"/>
      <c r="CB13" s="204"/>
      <c r="CC13" s="214"/>
      <c r="CD13" s="9"/>
    </row>
    <row r="14" spans="1:82" x14ac:dyDescent="0.15">
      <c r="A14" s="8" t="s">
        <v>294</v>
      </c>
      <c r="B14" s="172"/>
      <c r="C14" s="172"/>
      <c r="D14" s="172"/>
      <c r="E14" s="172"/>
      <c r="F14" s="172"/>
      <c r="G14" s="172"/>
      <c r="H14" s="172">
        <f t="shared" si="2"/>
        <v>0</v>
      </c>
      <c r="I14" s="172">
        <f t="shared" si="3"/>
        <v>0</v>
      </c>
      <c r="K14" s="198" t="s">
        <v>294</v>
      </c>
      <c r="L14" s="213"/>
      <c r="M14" s="197"/>
      <c r="N14" s="203"/>
      <c r="O14" s="204"/>
      <c r="P14" s="214"/>
      <c r="Q14" s="213"/>
      <c r="R14" s="197"/>
      <c r="S14" s="203"/>
      <c r="T14" s="204"/>
      <c r="U14" s="214"/>
      <c r="V14" s="213"/>
      <c r="W14" s="197"/>
      <c r="X14" s="203"/>
      <c r="Y14" s="204"/>
      <c r="Z14" s="214"/>
      <c r="AA14" s="213"/>
      <c r="AB14" s="197"/>
      <c r="AC14" s="203"/>
      <c r="AD14" s="204"/>
      <c r="AE14" s="214"/>
      <c r="AF14" s="213"/>
      <c r="AG14" s="197"/>
      <c r="AH14" s="203"/>
      <c r="AI14" s="204"/>
      <c r="AJ14" s="214"/>
      <c r="AK14" s="213"/>
      <c r="AL14" s="197"/>
      <c r="AM14" s="203"/>
      <c r="AN14" s="204"/>
      <c r="AO14" s="214"/>
      <c r="AP14" s="213"/>
      <c r="AQ14" s="197"/>
      <c r="AR14" s="203"/>
      <c r="AS14" s="204"/>
      <c r="AT14" s="214"/>
      <c r="AU14" s="213"/>
      <c r="AV14" s="197"/>
      <c r="AW14" s="203"/>
      <c r="AX14" s="204"/>
      <c r="AY14" s="214"/>
      <c r="AZ14" s="213"/>
      <c r="BA14" s="197"/>
      <c r="BB14" s="203"/>
      <c r="BC14" s="204"/>
      <c r="BD14" s="214"/>
      <c r="BE14" s="213"/>
      <c r="BF14" s="197"/>
      <c r="BG14" s="203"/>
      <c r="BH14" s="204"/>
      <c r="BI14" s="214"/>
      <c r="BJ14" s="213"/>
      <c r="BK14" s="197"/>
      <c r="BL14" s="203"/>
      <c r="BM14" s="204"/>
      <c r="BN14" s="214"/>
      <c r="BO14" s="213"/>
      <c r="BP14" s="197"/>
      <c r="BQ14" s="203"/>
      <c r="BR14" s="204"/>
      <c r="BS14" s="214"/>
      <c r="BT14" s="213"/>
      <c r="BU14" s="197"/>
      <c r="BV14" s="203"/>
      <c r="BW14" s="204"/>
      <c r="BX14" s="214"/>
      <c r="BY14" s="213"/>
      <c r="BZ14" s="197"/>
      <c r="CA14" s="203"/>
      <c r="CB14" s="204"/>
      <c r="CC14" s="214"/>
      <c r="CD14" s="9"/>
    </row>
    <row r="15" spans="1:82" x14ac:dyDescent="0.15">
      <c r="A15" s="8" t="s">
        <v>295</v>
      </c>
      <c r="B15" s="172"/>
      <c r="C15" s="172"/>
      <c r="D15" s="172"/>
      <c r="E15" s="172"/>
      <c r="F15" s="172"/>
      <c r="G15" s="172"/>
      <c r="H15" s="172">
        <f t="shared" si="2"/>
        <v>0</v>
      </c>
      <c r="I15" s="172">
        <f t="shared" si="3"/>
        <v>0</v>
      </c>
      <c r="K15" s="198" t="s">
        <v>295</v>
      </c>
      <c r="L15" s="213"/>
      <c r="M15" s="197"/>
      <c r="N15" s="203"/>
      <c r="O15" s="204"/>
      <c r="P15" s="214"/>
      <c r="Q15" s="213"/>
      <c r="R15" s="197"/>
      <c r="S15" s="203"/>
      <c r="T15" s="204"/>
      <c r="U15" s="214"/>
      <c r="V15" s="213"/>
      <c r="W15" s="197"/>
      <c r="X15" s="203"/>
      <c r="Y15" s="204"/>
      <c r="Z15" s="214"/>
      <c r="AA15" s="213"/>
      <c r="AB15" s="197"/>
      <c r="AC15" s="203"/>
      <c r="AD15" s="204"/>
      <c r="AE15" s="214"/>
      <c r="AF15" s="213"/>
      <c r="AG15" s="197"/>
      <c r="AH15" s="203"/>
      <c r="AI15" s="204"/>
      <c r="AJ15" s="214"/>
      <c r="AK15" s="213"/>
      <c r="AL15" s="197"/>
      <c r="AM15" s="203"/>
      <c r="AN15" s="204"/>
      <c r="AO15" s="214"/>
      <c r="AP15" s="213"/>
      <c r="AQ15" s="197"/>
      <c r="AR15" s="203"/>
      <c r="AS15" s="204"/>
      <c r="AT15" s="214"/>
      <c r="AU15" s="213"/>
      <c r="AV15" s="197"/>
      <c r="AW15" s="203"/>
      <c r="AX15" s="204"/>
      <c r="AY15" s="214"/>
      <c r="AZ15" s="213"/>
      <c r="BA15" s="197"/>
      <c r="BB15" s="203"/>
      <c r="BC15" s="204"/>
      <c r="BD15" s="214"/>
      <c r="BE15" s="213"/>
      <c r="BF15" s="197"/>
      <c r="BG15" s="203"/>
      <c r="BH15" s="204"/>
      <c r="BI15" s="214"/>
      <c r="BJ15" s="213"/>
      <c r="BK15" s="197"/>
      <c r="BL15" s="203"/>
      <c r="BM15" s="204"/>
      <c r="BN15" s="214"/>
      <c r="BO15" s="213"/>
      <c r="BP15" s="197"/>
      <c r="BQ15" s="203"/>
      <c r="BR15" s="204"/>
      <c r="BS15" s="214"/>
      <c r="BT15" s="213"/>
      <c r="BU15" s="197"/>
      <c r="BV15" s="203"/>
      <c r="BW15" s="204"/>
      <c r="BX15" s="214"/>
      <c r="BY15" s="213"/>
      <c r="BZ15" s="197"/>
      <c r="CA15" s="203"/>
      <c r="CB15" s="204"/>
      <c r="CC15" s="214"/>
      <c r="CD15" s="9"/>
    </row>
    <row r="16" spans="1:82" x14ac:dyDescent="0.15">
      <c r="A16" s="8" t="s">
        <v>296</v>
      </c>
      <c r="B16" s="172"/>
      <c r="C16" s="172"/>
      <c r="D16" s="172"/>
      <c r="E16" s="172"/>
      <c r="F16" s="172"/>
      <c r="G16" s="172"/>
      <c r="H16" s="172">
        <f t="shared" si="2"/>
        <v>0</v>
      </c>
      <c r="I16" s="172">
        <f t="shared" si="3"/>
        <v>0</v>
      </c>
      <c r="K16" s="198" t="s">
        <v>296</v>
      </c>
      <c r="L16" s="213"/>
      <c r="M16" s="197"/>
      <c r="N16" s="203"/>
      <c r="O16" s="204"/>
      <c r="P16" s="214"/>
      <c r="Q16" s="213"/>
      <c r="R16" s="197"/>
      <c r="S16" s="203"/>
      <c r="T16" s="204"/>
      <c r="U16" s="214"/>
      <c r="V16" s="213"/>
      <c r="W16" s="197"/>
      <c r="X16" s="203"/>
      <c r="Y16" s="204"/>
      <c r="Z16" s="214"/>
      <c r="AA16" s="213"/>
      <c r="AB16" s="197"/>
      <c r="AC16" s="203"/>
      <c r="AD16" s="204"/>
      <c r="AE16" s="214"/>
      <c r="AF16" s="213"/>
      <c r="AG16" s="197"/>
      <c r="AH16" s="203"/>
      <c r="AI16" s="204"/>
      <c r="AJ16" s="214"/>
      <c r="AK16" s="213"/>
      <c r="AL16" s="197"/>
      <c r="AM16" s="203"/>
      <c r="AN16" s="204"/>
      <c r="AO16" s="214"/>
      <c r="AP16" s="213"/>
      <c r="AQ16" s="197"/>
      <c r="AR16" s="203"/>
      <c r="AS16" s="204"/>
      <c r="AT16" s="214"/>
      <c r="AU16" s="213"/>
      <c r="AV16" s="197"/>
      <c r="AW16" s="203"/>
      <c r="AX16" s="204"/>
      <c r="AY16" s="214"/>
      <c r="AZ16" s="213"/>
      <c r="BA16" s="197"/>
      <c r="BB16" s="203"/>
      <c r="BC16" s="204"/>
      <c r="BD16" s="214"/>
      <c r="BE16" s="213"/>
      <c r="BF16" s="197"/>
      <c r="BG16" s="203"/>
      <c r="BH16" s="204"/>
      <c r="BI16" s="214"/>
      <c r="BJ16" s="213"/>
      <c r="BK16" s="197"/>
      <c r="BL16" s="203"/>
      <c r="BM16" s="204"/>
      <c r="BN16" s="214"/>
      <c r="BO16" s="213"/>
      <c r="BP16" s="197"/>
      <c r="BQ16" s="203"/>
      <c r="BR16" s="204"/>
      <c r="BS16" s="214"/>
      <c r="BT16" s="213"/>
      <c r="BU16" s="197"/>
      <c r="BV16" s="203"/>
      <c r="BW16" s="204"/>
      <c r="BX16" s="214"/>
      <c r="BY16" s="213"/>
      <c r="BZ16" s="197"/>
      <c r="CA16" s="203"/>
      <c r="CB16" s="204"/>
      <c r="CC16" s="214"/>
      <c r="CD16" s="9"/>
    </row>
  </sheetData>
  <mergeCells count="1">
    <mergeCell ref="A1:C1"/>
  </mergeCells>
  <phoneticPr fontId="1"/>
  <conditionalFormatting sqref="A7:I16">
    <cfRule type="expression" dxfId="2" priority="3">
      <formula>MOD(ROW(),2)=0</formula>
    </cfRule>
  </conditionalFormatting>
  <conditionalFormatting sqref="K7:CD16">
    <cfRule type="expression" dxfId="1" priority="1">
      <formula>MOD(ROW(),2)=0</formula>
    </cfRule>
  </conditionalFormatting>
  <hyperlinks>
    <hyperlink ref="A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AD15"/>
  <sheetViews>
    <sheetView workbookViewId="0">
      <selection activeCell="A14" sqref="A14"/>
    </sheetView>
  </sheetViews>
  <sheetFormatPr defaultColWidth="6.875" defaultRowHeight="13.5" x14ac:dyDescent="0.15"/>
  <sheetData>
    <row r="1" spans="1:30" ht="25.5" customHeight="1" x14ac:dyDescent="0.15">
      <c r="A1" s="307" t="s">
        <v>50</v>
      </c>
      <c r="B1" s="308"/>
      <c r="C1" s="308"/>
    </row>
    <row r="2" spans="1:30" x14ac:dyDescent="0.15">
      <c r="A2" s="5"/>
    </row>
    <row r="3" spans="1:30" x14ac:dyDescent="0.15">
      <c r="A3" s="174" t="s">
        <v>53</v>
      </c>
      <c r="B3" s="309" t="s">
        <v>5</v>
      </c>
      <c r="C3" s="309"/>
      <c r="D3" s="309"/>
      <c r="E3" s="309"/>
      <c r="F3" s="309" t="s">
        <v>8</v>
      </c>
      <c r="G3" s="309"/>
      <c r="H3" s="309"/>
      <c r="I3" s="309"/>
      <c r="J3" s="309" t="s">
        <v>11</v>
      </c>
      <c r="K3" s="309"/>
      <c r="L3" s="309"/>
      <c r="M3" s="309"/>
      <c r="N3" s="309"/>
      <c r="O3" s="309"/>
      <c r="P3" s="309"/>
      <c r="Q3" s="309"/>
      <c r="R3" s="309"/>
      <c r="S3" s="309"/>
      <c r="T3" s="309" t="s">
        <v>17</v>
      </c>
      <c r="U3" s="309"/>
      <c r="V3" s="309"/>
      <c r="W3" s="309"/>
      <c r="X3" s="309"/>
      <c r="Y3" s="309"/>
      <c r="Z3" s="309"/>
      <c r="AA3" s="309"/>
      <c r="AB3" s="309" t="s">
        <v>22</v>
      </c>
      <c r="AC3" s="309"/>
      <c r="AD3" s="309"/>
    </row>
    <row r="4" spans="1:30" s="4" customFormat="1" x14ac:dyDescent="0.15">
      <c r="A4" s="173" t="s">
        <v>54</v>
      </c>
      <c r="B4" s="251" t="s">
        <v>6</v>
      </c>
      <c r="C4" s="251"/>
      <c r="D4" s="251" t="s">
        <v>7</v>
      </c>
      <c r="E4" s="251"/>
      <c r="F4" s="251" t="s">
        <v>9</v>
      </c>
      <c r="G4" s="251"/>
      <c r="H4" s="251" t="s">
        <v>10</v>
      </c>
      <c r="I4" s="251"/>
      <c r="J4" s="251" t="s">
        <v>12</v>
      </c>
      <c r="K4" s="251"/>
      <c r="L4" s="251" t="s">
        <v>13</v>
      </c>
      <c r="M4" s="251"/>
      <c r="N4" s="251" t="s">
        <v>14</v>
      </c>
      <c r="O4" s="251"/>
      <c r="P4" s="251" t="s">
        <v>15</v>
      </c>
      <c r="Q4" s="251"/>
      <c r="R4" s="251" t="s">
        <v>16</v>
      </c>
      <c r="S4" s="251"/>
      <c r="T4" s="251" t="s">
        <v>18</v>
      </c>
      <c r="U4" s="251"/>
      <c r="V4" s="251" t="s">
        <v>19</v>
      </c>
      <c r="W4" s="251"/>
      <c r="X4" s="251" t="s">
        <v>20</v>
      </c>
      <c r="Y4" s="251"/>
      <c r="Z4" s="251" t="s">
        <v>21</v>
      </c>
      <c r="AA4" s="251"/>
      <c r="AB4" s="309"/>
      <c r="AC4" s="309"/>
      <c r="AD4" s="309"/>
    </row>
    <row r="5" spans="1:30" x14ac:dyDescent="0.15">
      <c r="A5" s="174"/>
      <c r="B5" s="174" t="s">
        <v>0</v>
      </c>
      <c r="C5" s="174" t="s">
        <v>1</v>
      </c>
      <c r="D5" s="174" t="s">
        <v>0</v>
      </c>
      <c r="E5" s="174" t="s">
        <v>1</v>
      </c>
      <c r="F5" s="174" t="s">
        <v>0</v>
      </c>
      <c r="G5" s="174" t="s">
        <v>1</v>
      </c>
      <c r="H5" s="174" t="s">
        <v>0</v>
      </c>
      <c r="I5" s="174" t="s">
        <v>1</v>
      </c>
      <c r="J5" s="174" t="s">
        <v>0</v>
      </c>
      <c r="K5" s="174" t="s">
        <v>1</v>
      </c>
      <c r="L5" s="174" t="s">
        <v>0</v>
      </c>
      <c r="M5" s="174" t="s">
        <v>1</v>
      </c>
      <c r="N5" s="174" t="s">
        <v>0</v>
      </c>
      <c r="O5" s="174" t="s">
        <v>1</v>
      </c>
      <c r="P5" s="174" t="s">
        <v>0</v>
      </c>
      <c r="Q5" s="174" t="s">
        <v>1</v>
      </c>
      <c r="R5" s="174" t="s">
        <v>0</v>
      </c>
      <c r="S5" s="174" t="s">
        <v>1</v>
      </c>
      <c r="T5" s="174" t="s">
        <v>0</v>
      </c>
      <c r="U5" s="174" t="s">
        <v>1</v>
      </c>
      <c r="V5" s="174" t="s">
        <v>0</v>
      </c>
      <c r="W5" s="174" t="s">
        <v>1</v>
      </c>
      <c r="X5" s="174" t="s">
        <v>0</v>
      </c>
      <c r="Y5" s="174" t="s">
        <v>1</v>
      </c>
      <c r="Z5" s="174" t="s">
        <v>0</v>
      </c>
      <c r="AA5" s="174" t="s">
        <v>1</v>
      </c>
      <c r="AB5" s="174" t="s">
        <v>0</v>
      </c>
      <c r="AC5" s="174" t="s">
        <v>1</v>
      </c>
      <c r="AD5" s="187" t="s">
        <v>23</v>
      </c>
    </row>
    <row r="6" spans="1:30" x14ac:dyDescent="0.15">
      <c r="A6" s="174" t="s">
        <v>66</v>
      </c>
      <c r="B6" s="174">
        <v>50</v>
      </c>
      <c r="C6" s="174">
        <v>16</v>
      </c>
      <c r="D6" s="174">
        <v>56</v>
      </c>
      <c r="E6" s="174">
        <v>19</v>
      </c>
      <c r="F6" s="174">
        <v>71</v>
      </c>
      <c r="G6" s="174">
        <v>5</v>
      </c>
      <c r="H6" s="174">
        <v>36</v>
      </c>
      <c r="I6" s="174">
        <v>2</v>
      </c>
      <c r="J6" s="174">
        <v>32</v>
      </c>
      <c r="K6" s="174">
        <v>5</v>
      </c>
      <c r="L6" s="174">
        <v>17</v>
      </c>
      <c r="M6" s="174">
        <v>4</v>
      </c>
      <c r="N6" s="174">
        <v>130</v>
      </c>
      <c r="O6" s="174">
        <v>29</v>
      </c>
      <c r="P6" s="174">
        <v>9</v>
      </c>
      <c r="Q6" s="174">
        <v>3</v>
      </c>
      <c r="R6" s="174">
        <v>6</v>
      </c>
      <c r="S6" s="174">
        <v>18</v>
      </c>
      <c r="T6" s="174">
        <v>14</v>
      </c>
      <c r="U6" s="174">
        <v>2</v>
      </c>
      <c r="V6" s="174">
        <v>26</v>
      </c>
      <c r="W6" s="174">
        <v>4</v>
      </c>
      <c r="X6" s="174">
        <v>17</v>
      </c>
      <c r="Y6" s="174">
        <v>2</v>
      </c>
      <c r="Z6" s="174">
        <v>26</v>
      </c>
      <c r="AA6" s="174">
        <v>4</v>
      </c>
      <c r="AB6" s="174">
        <f t="shared" ref="AB6:AC11" si="0">SUM(B6,D6,F6,H6,J6,L6,N6,P6,R6,T6,V6,X6,Z6)</f>
        <v>490</v>
      </c>
      <c r="AC6" s="174">
        <f t="shared" si="0"/>
        <v>113</v>
      </c>
      <c r="AD6" s="174">
        <f t="shared" ref="AD6:AD11" si="1">SUM(AB6:AC6)</f>
        <v>603</v>
      </c>
    </row>
    <row r="7" spans="1:30" x14ac:dyDescent="0.15">
      <c r="A7" s="174" t="s">
        <v>67</v>
      </c>
      <c r="B7" s="174">
        <v>48</v>
      </c>
      <c r="C7" s="174">
        <v>16</v>
      </c>
      <c r="D7" s="174">
        <v>55</v>
      </c>
      <c r="E7" s="174">
        <v>18</v>
      </c>
      <c r="F7" s="174">
        <v>71</v>
      </c>
      <c r="G7" s="174">
        <v>5</v>
      </c>
      <c r="H7" s="174">
        <v>34</v>
      </c>
      <c r="I7" s="174">
        <v>2</v>
      </c>
      <c r="J7" s="174">
        <v>31</v>
      </c>
      <c r="K7" s="174">
        <v>5</v>
      </c>
      <c r="L7" s="174">
        <v>15</v>
      </c>
      <c r="M7" s="174">
        <v>4</v>
      </c>
      <c r="N7" s="174">
        <v>129</v>
      </c>
      <c r="O7" s="174">
        <v>31</v>
      </c>
      <c r="P7" s="174">
        <v>8</v>
      </c>
      <c r="Q7" s="174">
        <v>3</v>
      </c>
      <c r="R7" s="174">
        <v>4</v>
      </c>
      <c r="S7" s="174">
        <v>19</v>
      </c>
      <c r="T7" s="174">
        <v>13</v>
      </c>
      <c r="U7" s="174">
        <v>2</v>
      </c>
      <c r="V7" s="174">
        <v>26</v>
      </c>
      <c r="W7" s="174">
        <v>4</v>
      </c>
      <c r="X7" s="174">
        <v>16</v>
      </c>
      <c r="Y7" s="174">
        <v>2</v>
      </c>
      <c r="Z7" s="174">
        <v>27</v>
      </c>
      <c r="AA7" s="174">
        <v>4</v>
      </c>
      <c r="AB7" s="174">
        <f t="shared" si="0"/>
        <v>477</v>
      </c>
      <c r="AC7" s="174">
        <f t="shared" si="0"/>
        <v>115</v>
      </c>
      <c r="AD7" s="174">
        <f t="shared" si="1"/>
        <v>592</v>
      </c>
    </row>
    <row r="8" spans="1:30" x14ac:dyDescent="0.15">
      <c r="A8" s="174" t="s">
        <v>68</v>
      </c>
      <c r="B8" s="174">
        <v>44</v>
      </c>
      <c r="C8" s="174">
        <v>15</v>
      </c>
      <c r="D8" s="174">
        <v>56</v>
      </c>
      <c r="E8" s="174">
        <v>19</v>
      </c>
      <c r="F8" s="174">
        <v>66</v>
      </c>
      <c r="G8" s="174">
        <v>5</v>
      </c>
      <c r="H8" s="174">
        <v>31</v>
      </c>
      <c r="I8" s="174">
        <v>2</v>
      </c>
      <c r="J8" s="174">
        <v>30</v>
      </c>
      <c r="K8" s="174">
        <v>5</v>
      </c>
      <c r="L8" s="174">
        <v>16</v>
      </c>
      <c r="M8" s="174">
        <v>6</v>
      </c>
      <c r="N8" s="174">
        <v>128</v>
      </c>
      <c r="O8" s="174">
        <v>32</v>
      </c>
      <c r="P8" s="174">
        <v>7</v>
      </c>
      <c r="Q8" s="174">
        <v>3</v>
      </c>
      <c r="R8" s="174">
        <v>4</v>
      </c>
      <c r="S8" s="174">
        <v>20</v>
      </c>
      <c r="T8" s="174">
        <v>12</v>
      </c>
      <c r="U8" s="174">
        <v>2</v>
      </c>
      <c r="V8" s="174">
        <v>24</v>
      </c>
      <c r="W8" s="174">
        <v>4</v>
      </c>
      <c r="X8" s="174">
        <v>16</v>
      </c>
      <c r="Y8" s="174">
        <v>2</v>
      </c>
      <c r="Z8" s="174">
        <v>26</v>
      </c>
      <c r="AA8" s="174">
        <v>4</v>
      </c>
      <c r="AB8" s="174">
        <f t="shared" si="0"/>
        <v>460</v>
      </c>
      <c r="AC8" s="174">
        <f t="shared" si="0"/>
        <v>119</v>
      </c>
      <c r="AD8" s="174">
        <f t="shared" si="1"/>
        <v>579</v>
      </c>
    </row>
    <row r="9" spans="1:30" x14ac:dyDescent="0.15">
      <c r="A9" s="174" t="s">
        <v>69</v>
      </c>
      <c r="B9" s="174">
        <v>40</v>
      </c>
      <c r="C9" s="174">
        <v>16</v>
      </c>
      <c r="D9" s="174">
        <v>52</v>
      </c>
      <c r="E9" s="174">
        <v>19</v>
      </c>
      <c r="F9" s="174">
        <v>62</v>
      </c>
      <c r="G9" s="174">
        <v>4</v>
      </c>
      <c r="H9" s="174">
        <v>33</v>
      </c>
      <c r="I9" s="174">
        <v>2</v>
      </c>
      <c r="J9" s="174">
        <v>29</v>
      </c>
      <c r="K9" s="174">
        <v>5</v>
      </c>
      <c r="L9" s="174">
        <v>15</v>
      </c>
      <c r="M9" s="174">
        <v>5</v>
      </c>
      <c r="N9" s="174">
        <v>130</v>
      </c>
      <c r="O9" s="174">
        <v>31</v>
      </c>
      <c r="P9" s="174">
        <v>6</v>
      </c>
      <c r="Q9" s="174">
        <v>2</v>
      </c>
      <c r="R9" s="174">
        <v>2</v>
      </c>
      <c r="S9" s="174">
        <v>19</v>
      </c>
      <c r="T9" s="174">
        <v>12</v>
      </c>
      <c r="U9" s="174">
        <v>2</v>
      </c>
      <c r="V9" s="174">
        <v>22</v>
      </c>
      <c r="W9" s="174">
        <v>4</v>
      </c>
      <c r="X9" s="174">
        <v>17</v>
      </c>
      <c r="Y9" s="174">
        <v>2</v>
      </c>
      <c r="Z9" s="174">
        <v>26</v>
      </c>
      <c r="AA9" s="174">
        <v>3</v>
      </c>
      <c r="AB9" s="174">
        <f t="shared" si="0"/>
        <v>446</v>
      </c>
      <c r="AC9" s="174">
        <f t="shared" si="0"/>
        <v>114</v>
      </c>
      <c r="AD9" s="174">
        <f t="shared" si="1"/>
        <v>560</v>
      </c>
    </row>
    <row r="10" spans="1:30" x14ac:dyDescent="0.15">
      <c r="A10" s="174" t="s">
        <v>263</v>
      </c>
      <c r="B10" s="174">
        <v>38</v>
      </c>
      <c r="C10" s="174">
        <v>16</v>
      </c>
      <c r="D10" s="174">
        <v>53</v>
      </c>
      <c r="E10" s="174">
        <v>20</v>
      </c>
      <c r="F10" s="174">
        <v>64</v>
      </c>
      <c r="G10" s="174">
        <v>4</v>
      </c>
      <c r="H10" s="174">
        <v>34</v>
      </c>
      <c r="I10" s="174">
        <v>2</v>
      </c>
      <c r="J10" s="174">
        <v>30</v>
      </c>
      <c r="K10" s="174">
        <v>4</v>
      </c>
      <c r="L10" s="174">
        <v>14</v>
      </c>
      <c r="M10" s="174">
        <v>5</v>
      </c>
      <c r="N10" s="174">
        <v>128</v>
      </c>
      <c r="O10" s="174">
        <v>33</v>
      </c>
      <c r="P10" s="174">
        <v>7</v>
      </c>
      <c r="Q10" s="174">
        <v>2</v>
      </c>
      <c r="R10" s="174">
        <v>2</v>
      </c>
      <c r="S10" s="174">
        <v>20</v>
      </c>
      <c r="T10" s="174">
        <v>12</v>
      </c>
      <c r="U10" s="174">
        <v>2</v>
      </c>
      <c r="V10" s="174">
        <v>22</v>
      </c>
      <c r="W10" s="174">
        <v>4</v>
      </c>
      <c r="X10" s="174">
        <v>17</v>
      </c>
      <c r="Y10" s="174">
        <v>2</v>
      </c>
      <c r="Z10" s="174">
        <v>27</v>
      </c>
      <c r="AA10" s="174">
        <v>5</v>
      </c>
      <c r="AB10" s="174">
        <f t="shared" si="0"/>
        <v>448</v>
      </c>
      <c r="AC10" s="174">
        <f t="shared" si="0"/>
        <v>119</v>
      </c>
      <c r="AD10" s="174">
        <f t="shared" si="1"/>
        <v>567</v>
      </c>
    </row>
    <row r="11" spans="1:30" x14ac:dyDescent="0.15">
      <c r="A11" s="189" t="s">
        <v>292</v>
      </c>
      <c r="B11" s="189">
        <v>38</v>
      </c>
      <c r="C11" s="189">
        <v>14</v>
      </c>
      <c r="D11" s="189">
        <v>53</v>
      </c>
      <c r="E11" s="189">
        <v>20</v>
      </c>
      <c r="F11" s="189">
        <v>65</v>
      </c>
      <c r="G11" s="189">
        <v>4</v>
      </c>
      <c r="H11" s="189">
        <v>35</v>
      </c>
      <c r="I11" s="189">
        <v>2</v>
      </c>
      <c r="J11" s="189">
        <v>27</v>
      </c>
      <c r="K11" s="189">
        <v>4</v>
      </c>
      <c r="L11" s="189">
        <v>16</v>
      </c>
      <c r="M11" s="189">
        <v>5</v>
      </c>
      <c r="N11" s="189">
        <v>131</v>
      </c>
      <c r="O11" s="189">
        <v>32</v>
      </c>
      <c r="P11" s="189">
        <v>7</v>
      </c>
      <c r="Q11" s="189">
        <v>2</v>
      </c>
      <c r="R11" s="189">
        <v>1</v>
      </c>
      <c r="S11" s="189">
        <v>21</v>
      </c>
      <c r="T11" s="189">
        <v>11</v>
      </c>
      <c r="U11" s="189">
        <v>2</v>
      </c>
      <c r="V11" s="189">
        <v>21</v>
      </c>
      <c r="W11" s="189">
        <v>4</v>
      </c>
      <c r="X11" s="189">
        <v>17</v>
      </c>
      <c r="Y11" s="189">
        <v>2</v>
      </c>
      <c r="Z11" s="189">
        <v>27</v>
      </c>
      <c r="AA11" s="189">
        <v>5</v>
      </c>
      <c r="AB11" s="189">
        <f t="shared" si="0"/>
        <v>449</v>
      </c>
      <c r="AC11" s="189">
        <f t="shared" si="0"/>
        <v>117</v>
      </c>
      <c r="AD11" s="189">
        <f t="shared" si="1"/>
        <v>566</v>
      </c>
    </row>
    <row r="12" spans="1:30" x14ac:dyDescent="0.15">
      <c r="A12" s="189" t="s">
        <v>293</v>
      </c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89"/>
      <c r="AD12" s="189"/>
    </row>
    <row r="13" spans="1:30" x14ac:dyDescent="0.15">
      <c r="A13" s="189" t="s">
        <v>294</v>
      </c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89"/>
      <c r="AA13" s="189"/>
      <c r="AB13" s="189"/>
      <c r="AC13" s="189"/>
      <c r="AD13" s="189"/>
    </row>
    <row r="14" spans="1:30" x14ac:dyDescent="0.15">
      <c r="A14" s="189" t="s">
        <v>295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</row>
    <row r="15" spans="1:30" x14ac:dyDescent="0.15">
      <c r="A15" s="189" t="s">
        <v>296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</row>
  </sheetData>
  <mergeCells count="19">
    <mergeCell ref="T4:U4"/>
    <mergeCell ref="V4:W4"/>
    <mergeCell ref="X4:Y4"/>
    <mergeCell ref="Z4:AA4"/>
    <mergeCell ref="AB3:AD4"/>
    <mergeCell ref="A1:C1"/>
    <mergeCell ref="B3:E3"/>
    <mergeCell ref="F3:I3"/>
    <mergeCell ref="J3:S3"/>
    <mergeCell ref="T3:AA3"/>
    <mergeCell ref="L4:M4"/>
    <mergeCell ref="N4:O4"/>
    <mergeCell ref="P4:Q4"/>
    <mergeCell ref="R4:S4"/>
    <mergeCell ref="B4:C4"/>
    <mergeCell ref="D4:E4"/>
    <mergeCell ref="F4:G4"/>
    <mergeCell ref="H4:I4"/>
    <mergeCell ref="J4:K4"/>
  </mergeCells>
  <phoneticPr fontId="1"/>
  <conditionalFormatting sqref="A6:AD15">
    <cfRule type="expression" dxfId="0" priority="1">
      <formula>MOD(ROW(),2)=0</formula>
    </cfRule>
  </conditionalFormatting>
  <hyperlinks>
    <hyperlink ref="A1" location="目次!A1" display="目次に戻る" xr:uid="{00000000-0004-0000-0C00-000000000000}"/>
  </hyperlinks>
  <pageMargins left="0.7" right="0.7" top="0.75" bottom="0.75" header="0.3" footer="0.3"/>
  <pageSetup paperSize="9" orientation="portrait" r:id="rId1"/>
  <headerFooter>
    <oddFooter>&amp;R出典：高知大学概要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G51"/>
  <sheetViews>
    <sheetView zoomScaleNormal="100" zoomScaleSheetLayoutView="100" workbookViewId="0">
      <selection activeCell="CS1" sqref="CS1"/>
    </sheetView>
  </sheetViews>
  <sheetFormatPr defaultRowHeight="13.5" x14ac:dyDescent="0.15"/>
  <cols>
    <col min="1" max="1" width="0.625" customWidth="1"/>
    <col min="2" max="94" width="1" customWidth="1"/>
    <col min="95" max="95" width="0.625" customWidth="1"/>
    <col min="96" max="96" width="11.625" bestFit="1" customWidth="1"/>
  </cols>
  <sheetData>
    <row r="1" spans="1:101" ht="24" customHeight="1" thickBot="1" x14ac:dyDescent="0.2">
      <c r="A1" s="1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3" t="s">
        <v>50</v>
      </c>
    </row>
    <row r="2" spans="1:101" ht="24" customHeight="1" x14ac:dyDescent="0.15">
      <c r="A2" s="1" t="s">
        <v>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</row>
    <row r="3" spans="1:101" ht="24" customHeight="1" x14ac:dyDescent="0.15">
      <c r="A3" s="7"/>
      <c r="B3" s="7" t="s">
        <v>118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4">
        <v>32</v>
      </c>
    </row>
    <row r="4" spans="1:101" x14ac:dyDescent="0.15">
      <c r="A4" s="7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CP4" s="26"/>
      <c r="CQ4" s="7"/>
    </row>
    <row r="5" spans="1:101" s="3" customFormat="1" ht="18.75" customHeight="1" x14ac:dyDescent="0.15">
      <c r="A5" s="14"/>
      <c r="B5" s="7" t="s">
        <v>33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26"/>
      <c r="AV5" s="26"/>
      <c r="AW5" s="26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CP5" s="14"/>
      <c r="CQ5" s="14"/>
    </row>
    <row r="6" spans="1:101" s="3" customFormat="1" ht="17.25" customHeight="1" x14ac:dyDescent="0.15">
      <c r="A6" s="19"/>
      <c r="B6" s="245" t="s">
        <v>232</v>
      </c>
      <c r="C6" s="246"/>
      <c r="D6" s="246"/>
      <c r="E6" s="246"/>
      <c r="F6" s="246"/>
      <c r="G6" s="246"/>
      <c r="H6" s="246"/>
      <c r="I6" s="246"/>
      <c r="J6" s="246"/>
      <c r="K6" s="246"/>
      <c r="L6" s="247"/>
      <c r="M6" s="258" t="s">
        <v>233</v>
      </c>
      <c r="N6" s="258"/>
      <c r="O6" s="258"/>
      <c r="P6" s="258"/>
      <c r="Q6" s="258"/>
      <c r="R6" s="258"/>
      <c r="S6" s="258"/>
      <c r="T6" s="258"/>
      <c r="U6" s="258"/>
      <c r="V6" s="258"/>
      <c r="W6" s="260">
        <f>AVERAGE('20.グラフデータ'!D11:H11)</f>
        <v>1016</v>
      </c>
      <c r="X6" s="260"/>
      <c r="Y6" s="260"/>
      <c r="Z6" s="260"/>
      <c r="AA6" s="260"/>
      <c r="AB6" s="260"/>
      <c r="AC6" s="260"/>
      <c r="AD6" s="260"/>
      <c r="AE6" s="260"/>
      <c r="AF6" s="260"/>
      <c r="AG6" s="251" t="str">
        <f>'20.グラフデータ'!AD11</f>
        <v>最新年度のみ増加</v>
      </c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  <c r="AT6" s="251"/>
      <c r="AU6" s="19"/>
      <c r="AV6" s="19"/>
      <c r="AW6" s="19"/>
      <c r="AX6" s="245" t="s">
        <v>252</v>
      </c>
      <c r="AY6" s="246"/>
      <c r="AZ6" s="246"/>
      <c r="BA6" s="246"/>
      <c r="BB6" s="246"/>
      <c r="BC6" s="246"/>
      <c r="BD6" s="246"/>
      <c r="BE6" s="246"/>
      <c r="BF6" s="246"/>
      <c r="BG6" s="246"/>
      <c r="BH6" s="247"/>
      <c r="BI6" s="258" t="s">
        <v>233</v>
      </c>
      <c r="BJ6" s="258"/>
      <c r="BK6" s="258"/>
      <c r="BL6" s="258"/>
      <c r="BM6" s="258"/>
      <c r="BN6" s="258"/>
      <c r="BO6" s="258"/>
      <c r="BP6" s="258"/>
      <c r="BQ6" s="258"/>
      <c r="BR6" s="258"/>
      <c r="BS6" s="260">
        <f>AVERAGE('20.グラフデータ'!D9:H9)</f>
        <v>783.2</v>
      </c>
      <c r="BT6" s="260"/>
      <c r="BU6" s="260"/>
      <c r="BV6" s="260"/>
      <c r="BW6" s="260"/>
      <c r="BX6" s="260"/>
      <c r="BY6" s="260"/>
      <c r="BZ6" s="260"/>
      <c r="CA6" s="260"/>
      <c r="CB6" s="260"/>
      <c r="CC6" s="251" t="str">
        <f>'20.グラフデータ'!AD9</f>
        <v>最新年度のみ増加</v>
      </c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19"/>
    </row>
    <row r="7" spans="1:101" s="3" customFormat="1" ht="17.25" customHeight="1" x14ac:dyDescent="0.15">
      <c r="A7" s="19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50"/>
      <c r="M7" s="256" t="s">
        <v>234</v>
      </c>
      <c r="N7" s="256"/>
      <c r="O7" s="256"/>
      <c r="P7" s="256"/>
      <c r="Q7" s="256"/>
      <c r="R7" s="256"/>
      <c r="S7" s="256"/>
      <c r="T7" s="256"/>
      <c r="U7" s="256"/>
      <c r="V7" s="256"/>
      <c r="W7" s="261">
        <f>'20.グラフデータ'!H11-'20.グラフデータ'!D11</f>
        <v>-74</v>
      </c>
      <c r="X7" s="261"/>
      <c r="Y7" s="261"/>
      <c r="Z7" s="261"/>
      <c r="AA7" s="261"/>
      <c r="AB7" s="261"/>
      <c r="AC7" s="261"/>
      <c r="AD7" s="261"/>
      <c r="AE7" s="261"/>
      <c r="AF7" s="26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19"/>
      <c r="AV7" s="19"/>
      <c r="AW7" s="19"/>
      <c r="AX7" s="248"/>
      <c r="AY7" s="249"/>
      <c r="AZ7" s="249"/>
      <c r="BA7" s="249"/>
      <c r="BB7" s="249"/>
      <c r="BC7" s="249"/>
      <c r="BD7" s="249"/>
      <c r="BE7" s="249"/>
      <c r="BF7" s="249"/>
      <c r="BG7" s="249"/>
      <c r="BH7" s="250"/>
      <c r="BI7" s="256" t="s">
        <v>234</v>
      </c>
      <c r="BJ7" s="256"/>
      <c r="BK7" s="256"/>
      <c r="BL7" s="256"/>
      <c r="BM7" s="256"/>
      <c r="BN7" s="256"/>
      <c r="BO7" s="256"/>
      <c r="BP7" s="256"/>
      <c r="BQ7" s="256"/>
      <c r="BR7" s="256"/>
      <c r="BS7" s="261">
        <f>'20.グラフデータ'!H9-'20.グラフデータ'!D9</f>
        <v>-163</v>
      </c>
      <c r="BT7" s="261"/>
      <c r="BU7" s="261"/>
      <c r="BV7" s="261"/>
      <c r="BW7" s="261"/>
      <c r="BX7" s="261"/>
      <c r="BY7" s="261"/>
      <c r="BZ7" s="261"/>
      <c r="CA7" s="261"/>
      <c r="CB7" s="26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19"/>
    </row>
    <row r="8" spans="1:101" s="3" customFormat="1" x14ac:dyDescent="0.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</row>
    <row r="9" spans="1:101" s="3" customFormat="1" ht="18.75" customHeight="1" x14ac:dyDescent="0.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U9" s="6"/>
      <c r="CV9" s="6"/>
      <c r="CW9" s="6"/>
    </row>
    <row r="10" spans="1:101" s="3" customFormat="1" ht="18.75" customHeight="1" x14ac:dyDescent="0.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</row>
    <row r="11" spans="1:101" s="3" customFormat="1" ht="18.75" customHeight="1" x14ac:dyDescent="0.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</row>
    <row r="12" spans="1:101" s="3" customFormat="1" ht="18.75" customHeight="1" x14ac:dyDescent="0.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</row>
    <row r="13" spans="1:101" s="3" customFormat="1" ht="18.75" customHeight="1" x14ac:dyDescent="0.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</row>
    <row r="14" spans="1:101" s="3" customFormat="1" x14ac:dyDescent="0.1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</row>
    <row r="15" spans="1:101" s="3" customFormat="1" x14ac:dyDescent="0.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</row>
    <row r="16" spans="1:101" s="3" customFormat="1" x14ac:dyDescent="0.1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</row>
    <row r="17" spans="1:98" s="3" customFormat="1" x14ac:dyDescent="0.1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</row>
    <row r="18" spans="1:98" s="3" customFormat="1" x14ac:dyDescent="0.1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</row>
    <row r="19" spans="1:98" s="3" customFormat="1" x14ac:dyDescent="0.1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</row>
    <row r="20" spans="1:98" s="3" customForma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</row>
    <row r="21" spans="1:98" s="3" customForma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</row>
    <row r="22" spans="1:98" s="3" customForma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</row>
    <row r="23" spans="1:98" s="3" customFormat="1" x14ac:dyDescent="0.1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</row>
    <row r="25" spans="1:98" x14ac:dyDescent="0.15">
      <c r="B25" s="7" t="s">
        <v>51</v>
      </c>
    </row>
    <row r="26" spans="1:98" s="3" customFormat="1" ht="17.25" customHeight="1" x14ac:dyDescent="0.15">
      <c r="A26" s="19"/>
      <c r="B26" s="245" t="s">
        <v>245</v>
      </c>
      <c r="C26" s="246"/>
      <c r="D26" s="246"/>
      <c r="E26" s="246"/>
      <c r="F26" s="246"/>
      <c r="G26" s="246"/>
      <c r="H26" s="246"/>
      <c r="I26" s="246"/>
      <c r="J26" s="246"/>
      <c r="K26" s="246"/>
      <c r="L26" s="247"/>
      <c r="M26" s="258" t="s">
        <v>233</v>
      </c>
      <c r="N26" s="258"/>
      <c r="O26" s="258"/>
      <c r="P26" s="258"/>
      <c r="Q26" s="258"/>
      <c r="R26" s="258"/>
      <c r="S26" s="258"/>
      <c r="T26" s="258"/>
      <c r="U26" s="258"/>
      <c r="V26" s="258"/>
      <c r="W26" s="259">
        <f>AVERAGE('20.グラフデータ'!D15:H15)</f>
        <v>1.7720000000000002</v>
      </c>
      <c r="X26" s="259"/>
      <c r="Y26" s="259"/>
      <c r="Z26" s="259"/>
      <c r="AA26" s="259"/>
      <c r="AB26" s="259"/>
      <c r="AC26" s="259"/>
      <c r="AD26" s="259"/>
      <c r="AE26" s="259"/>
      <c r="AF26" s="259"/>
      <c r="AG26" s="251" t="str">
        <f>'20.グラフデータ'!AD15</f>
        <v>最新年度のみ増加</v>
      </c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19"/>
      <c r="AV26" s="19"/>
      <c r="AW26" s="19"/>
      <c r="AX26"/>
      <c r="AY26"/>
      <c r="AZ26"/>
      <c r="BA26"/>
      <c r="BB26"/>
      <c r="BC26"/>
      <c r="BD26"/>
      <c r="BE26"/>
      <c r="BF26"/>
      <c r="BG26"/>
      <c r="BH26"/>
      <c r="CP26"/>
      <c r="CQ26" s="19"/>
    </row>
    <row r="27" spans="1:98" s="3" customFormat="1" ht="17.25" customHeight="1" x14ac:dyDescent="0.15">
      <c r="A27" s="19"/>
      <c r="B27" s="248"/>
      <c r="C27" s="249"/>
      <c r="D27" s="249"/>
      <c r="E27" s="249"/>
      <c r="F27" s="249"/>
      <c r="G27" s="249"/>
      <c r="H27" s="249"/>
      <c r="I27" s="249"/>
      <c r="J27" s="249"/>
      <c r="K27" s="249"/>
      <c r="L27" s="250"/>
      <c r="M27" s="256" t="s">
        <v>234</v>
      </c>
      <c r="N27" s="256"/>
      <c r="O27" s="256"/>
      <c r="P27" s="256"/>
      <c r="Q27" s="256"/>
      <c r="R27" s="256"/>
      <c r="S27" s="256"/>
      <c r="T27" s="256"/>
      <c r="U27" s="256"/>
      <c r="V27" s="256"/>
      <c r="W27" s="257">
        <f>'20.グラフデータ'!H15-'20.グラフデータ'!D15</f>
        <v>-5.0000000000000044E-2</v>
      </c>
      <c r="X27" s="257"/>
      <c r="Y27" s="257"/>
      <c r="Z27" s="257"/>
      <c r="AA27" s="257"/>
      <c r="AB27" s="257"/>
      <c r="AC27" s="257"/>
      <c r="AD27" s="257"/>
      <c r="AE27" s="257"/>
      <c r="AF27" s="257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19"/>
      <c r="AV27" s="19"/>
      <c r="AW27" s="19"/>
      <c r="AX27"/>
      <c r="AY27"/>
      <c r="AZ27"/>
      <c r="BA27"/>
      <c r="BB27"/>
      <c r="BC27"/>
      <c r="BD27"/>
      <c r="BE27"/>
      <c r="BF27"/>
      <c r="BG27"/>
      <c r="BH27"/>
      <c r="CP27"/>
      <c r="CQ27" s="19"/>
    </row>
    <row r="28" spans="1:98" s="3" customFormat="1" ht="17.25" customHeight="1" x14ac:dyDescent="0.15">
      <c r="A28" s="19"/>
      <c r="B28" s="245" t="s">
        <v>246</v>
      </c>
      <c r="C28" s="246"/>
      <c r="D28" s="246"/>
      <c r="E28" s="246"/>
      <c r="F28" s="246"/>
      <c r="G28" s="246"/>
      <c r="H28" s="246"/>
      <c r="I28" s="246"/>
      <c r="J28" s="246"/>
      <c r="K28" s="246"/>
      <c r="L28" s="247"/>
      <c r="M28" s="258" t="s">
        <v>233</v>
      </c>
      <c r="N28" s="258"/>
      <c r="O28" s="258"/>
      <c r="P28" s="258"/>
      <c r="Q28" s="258"/>
      <c r="R28" s="258"/>
      <c r="S28" s="258"/>
      <c r="T28" s="258"/>
      <c r="U28" s="258"/>
      <c r="V28" s="258"/>
      <c r="W28" s="259">
        <f>AVERAGE('20.グラフデータ'!D16:H16)</f>
        <v>1.8780000000000001</v>
      </c>
      <c r="X28" s="259"/>
      <c r="Y28" s="259"/>
      <c r="Z28" s="259"/>
      <c r="AA28" s="259"/>
      <c r="AB28" s="259"/>
      <c r="AC28" s="259"/>
      <c r="AD28" s="259"/>
      <c r="AE28" s="259"/>
      <c r="AF28" s="259"/>
      <c r="AG28" s="251" t="str">
        <f>'20.グラフデータ'!AD16</f>
        <v>年度により増減</v>
      </c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19"/>
      <c r="AV28" s="19"/>
      <c r="AW28" s="19"/>
      <c r="AX28" s="245" t="s">
        <v>243</v>
      </c>
      <c r="AY28" s="246"/>
      <c r="AZ28" s="246"/>
      <c r="BA28" s="246"/>
      <c r="BB28" s="246"/>
      <c r="BC28" s="246"/>
      <c r="BD28" s="246"/>
      <c r="BE28" s="246"/>
      <c r="BF28" s="246"/>
      <c r="BG28" s="246"/>
      <c r="BH28" s="247"/>
      <c r="BI28" s="258" t="s">
        <v>233</v>
      </c>
      <c r="BJ28" s="258"/>
      <c r="BK28" s="258"/>
      <c r="BL28" s="258"/>
      <c r="BM28" s="258"/>
      <c r="BN28" s="258"/>
      <c r="BO28" s="258"/>
      <c r="BP28" s="258"/>
      <c r="BQ28" s="258"/>
      <c r="BR28" s="258"/>
      <c r="BS28" s="259">
        <f>AVERAGE('20.グラフデータ'!D17:H17)</f>
        <v>1.3640000000000001</v>
      </c>
      <c r="BT28" s="259"/>
      <c r="BU28" s="259"/>
      <c r="BV28" s="259"/>
      <c r="BW28" s="259"/>
      <c r="BX28" s="259"/>
      <c r="BY28" s="259"/>
      <c r="BZ28" s="259"/>
      <c r="CA28" s="259"/>
      <c r="CB28" s="259"/>
      <c r="CC28" s="251" t="str">
        <f>'20.グラフデータ'!AD17</f>
        <v>隔年で増減</v>
      </c>
      <c r="CD28" s="251"/>
      <c r="CE28" s="251"/>
      <c r="CF28" s="251"/>
      <c r="CG28" s="251"/>
      <c r="CH28" s="251"/>
      <c r="CI28" s="251"/>
      <c r="CJ28" s="251"/>
      <c r="CK28" s="251"/>
      <c r="CL28" s="251"/>
      <c r="CM28" s="251"/>
      <c r="CN28" s="251"/>
      <c r="CO28" s="251"/>
      <c r="CP28" s="251"/>
      <c r="CQ28" s="19"/>
      <c r="CR28" s="11"/>
      <c r="CS28" s="11"/>
      <c r="CT28" s="11"/>
    </row>
    <row r="29" spans="1:98" s="3" customFormat="1" ht="17.25" customHeight="1" x14ac:dyDescent="0.15">
      <c r="A29" s="19"/>
      <c r="B29" s="248"/>
      <c r="C29" s="249"/>
      <c r="D29" s="249"/>
      <c r="E29" s="249"/>
      <c r="F29" s="249"/>
      <c r="G29" s="249"/>
      <c r="H29" s="249"/>
      <c r="I29" s="249"/>
      <c r="J29" s="249"/>
      <c r="K29" s="249"/>
      <c r="L29" s="250"/>
      <c r="M29" s="256" t="s">
        <v>234</v>
      </c>
      <c r="N29" s="256"/>
      <c r="O29" s="256"/>
      <c r="P29" s="256"/>
      <c r="Q29" s="256"/>
      <c r="R29" s="256"/>
      <c r="S29" s="256"/>
      <c r="T29" s="256"/>
      <c r="U29" s="256"/>
      <c r="V29" s="256"/>
      <c r="W29" s="257">
        <f>'20.グラフデータ'!H16-'20.グラフデータ'!D16</f>
        <v>-7.0000000000000062E-2</v>
      </c>
      <c r="X29" s="257"/>
      <c r="Y29" s="257"/>
      <c r="Z29" s="257"/>
      <c r="AA29" s="257"/>
      <c r="AB29" s="257"/>
      <c r="AC29" s="257"/>
      <c r="AD29" s="257"/>
      <c r="AE29" s="257"/>
      <c r="AF29" s="257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  <c r="AT29" s="251"/>
      <c r="AU29" s="19"/>
      <c r="AV29" s="19"/>
      <c r="AW29" s="19"/>
      <c r="AX29" s="248"/>
      <c r="AY29" s="249"/>
      <c r="AZ29" s="249"/>
      <c r="BA29" s="249"/>
      <c r="BB29" s="249"/>
      <c r="BC29" s="249"/>
      <c r="BD29" s="249"/>
      <c r="BE29" s="249"/>
      <c r="BF29" s="249"/>
      <c r="BG29" s="249"/>
      <c r="BH29" s="250"/>
      <c r="BI29" s="256" t="s">
        <v>234</v>
      </c>
      <c r="BJ29" s="256"/>
      <c r="BK29" s="256"/>
      <c r="BL29" s="256"/>
      <c r="BM29" s="256"/>
      <c r="BN29" s="256"/>
      <c r="BO29" s="256"/>
      <c r="BP29" s="256"/>
      <c r="BQ29" s="256"/>
      <c r="BR29" s="256"/>
      <c r="BS29" s="257">
        <f>'20.グラフデータ'!H17-'20.グラフデータ'!D17</f>
        <v>8.0000000000000071E-2</v>
      </c>
      <c r="BT29" s="257"/>
      <c r="BU29" s="257"/>
      <c r="BV29" s="257"/>
      <c r="BW29" s="257"/>
      <c r="BX29" s="257"/>
      <c r="BY29" s="257"/>
      <c r="BZ29" s="257"/>
      <c r="CA29" s="257"/>
      <c r="CB29" s="257"/>
      <c r="CC29" s="251"/>
      <c r="CD29" s="251"/>
      <c r="CE29" s="251"/>
      <c r="CF29" s="251"/>
      <c r="CG29" s="251"/>
      <c r="CH29" s="251"/>
      <c r="CI29" s="251"/>
      <c r="CJ29" s="251"/>
      <c r="CK29" s="251"/>
      <c r="CL29" s="251"/>
      <c r="CM29" s="251"/>
      <c r="CN29" s="251"/>
      <c r="CO29" s="251"/>
      <c r="CP29" s="251"/>
      <c r="CQ29" s="19"/>
      <c r="CR29" s="11"/>
      <c r="CS29" s="11"/>
      <c r="CT29" s="11"/>
    </row>
    <row r="30" spans="1:98" s="3" customFormat="1" x14ac:dyDescent="0.1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</row>
    <row r="31" spans="1:98" s="3" customFormat="1" ht="18.75" customHeight="1" x14ac:dyDescent="0.1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</row>
    <row r="32" spans="1:98" s="3" customFormat="1" ht="18.75" customHeight="1" x14ac:dyDescent="0.1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</row>
    <row r="33" spans="1:111" s="3" customFormat="1" ht="18.75" customHeight="1" x14ac:dyDescent="0.1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</row>
    <row r="34" spans="1:111" s="3" customFormat="1" ht="18.75" customHeight="1" x14ac:dyDescent="0.1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</row>
    <row r="35" spans="1:111" s="3" customFormat="1" ht="18.75" customHeight="1" x14ac:dyDescent="0.1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</row>
    <row r="36" spans="1:111" s="3" customFormat="1" ht="18.75" customHeight="1" x14ac:dyDescent="0.1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</row>
    <row r="37" spans="1:111" s="3" customFormat="1" ht="18.75" customHeight="1" x14ac:dyDescent="0.1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</row>
    <row r="41" spans="1:111" x14ac:dyDescent="0.15"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3" t="str">
        <f>'20.グラフデータ'!D14</f>
        <v>R2</v>
      </c>
      <c r="Z41" s="254"/>
      <c r="AA41" s="254"/>
      <c r="AB41" s="254"/>
      <c r="AC41" s="254"/>
      <c r="AD41" s="254"/>
      <c r="AE41" s="254"/>
      <c r="AF41" s="254"/>
      <c r="AG41" s="254"/>
      <c r="AH41" s="254"/>
      <c r="AI41" s="254"/>
      <c r="AJ41" s="254"/>
      <c r="AK41" s="254"/>
      <c r="AL41" s="255"/>
      <c r="AM41" s="253" t="str">
        <f>'20.グラフデータ'!E14</f>
        <v>R3</v>
      </c>
      <c r="AN41" s="254"/>
      <c r="AO41" s="254"/>
      <c r="AP41" s="254"/>
      <c r="AQ41" s="254"/>
      <c r="AR41" s="254"/>
      <c r="AS41" s="254"/>
      <c r="AT41" s="254"/>
      <c r="AU41" s="254"/>
      <c r="AV41" s="254"/>
      <c r="AW41" s="254"/>
      <c r="AX41" s="254"/>
      <c r="AY41" s="254"/>
      <c r="AZ41" s="255"/>
      <c r="BA41" s="253" t="str">
        <f>'20.グラフデータ'!F14</f>
        <v>R4</v>
      </c>
      <c r="BB41" s="254"/>
      <c r="BC41" s="254"/>
      <c r="BD41" s="254"/>
      <c r="BE41" s="254"/>
      <c r="BF41" s="254"/>
      <c r="BG41" s="254"/>
      <c r="BH41" s="254"/>
      <c r="BI41" s="254"/>
      <c r="BJ41" s="254"/>
      <c r="BK41" s="254"/>
      <c r="BL41" s="254"/>
      <c r="BM41" s="254"/>
      <c r="BN41" s="255"/>
      <c r="BO41" s="253" t="str">
        <f>'20.グラフデータ'!G14</f>
        <v>R5</v>
      </c>
      <c r="BP41" s="254"/>
      <c r="BQ41" s="254"/>
      <c r="BR41" s="254"/>
      <c r="BS41" s="254"/>
      <c r="BT41" s="254"/>
      <c r="BU41" s="254"/>
      <c r="BV41" s="254"/>
      <c r="BW41" s="254"/>
      <c r="BX41" s="254"/>
      <c r="BY41" s="254"/>
      <c r="BZ41" s="254"/>
      <c r="CA41" s="254"/>
      <c r="CB41" s="255"/>
      <c r="CC41" s="253" t="str">
        <f>'20.グラフデータ'!H14</f>
        <v>R6</v>
      </c>
      <c r="CD41" s="254"/>
      <c r="CE41" s="254"/>
      <c r="CF41" s="254"/>
      <c r="CG41" s="254"/>
      <c r="CH41" s="254"/>
      <c r="CI41" s="254"/>
      <c r="CJ41" s="254"/>
      <c r="CK41" s="254"/>
      <c r="CL41" s="254"/>
      <c r="CM41" s="254"/>
      <c r="CN41" s="254"/>
      <c r="CO41" s="254"/>
      <c r="CP41" s="255"/>
    </row>
    <row r="42" spans="1:111" x14ac:dyDescent="0.15">
      <c r="B42" s="252" t="s">
        <v>101</v>
      </c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42">
        <f>'20.グラフデータ'!D15</f>
        <v>1.86</v>
      </c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  <c r="AJ42" s="243"/>
      <c r="AK42" s="243"/>
      <c r="AL42" s="244"/>
      <c r="AM42" s="242">
        <f>'20.グラフデータ'!E15</f>
        <v>1.86</v>
      </c>
      <c r="AN42" s="243"/>
      <c r="AO42" s="243"/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  <c r="AZ42" s="244"/>
      <c r="BA42" s="242">
        <f>'20.グラフデータ'!F15</f>
        <v>1.76</v>
      </c>
      <c r="BB42" s="243"/>
      <c r="BC42" s="243"/>
      <c r="BD42" s="243"/>
      <c r="BE42" s="243"/>
      <c r="BF42" s="243"/>
      <c r="BG42" s="243"/>
      <c r="BH42" s="243"/>
      <c r="BI42" s="243"/>
      <c r="BJ42" s="243"/>
      <c r="BK42" s="243"/>
      <c r="BL42" s="243"/>
      <c r="BM42" s="243"/>
      <c r="BN42" s="244"/>
      <c r="BO42" s="242">
        <f>'20.グラフデータ'!G15</f>
        <v>1.57</v>
      </c>
      <c r="BP42" s="243"/>
      <c r="BQ42" s="243"/>
      <c r="BR42" s="243"/>
      <c r="BS42" s="243"/>
      <c r="BT42" s="243"/>
      <c r="BU42" s="243"/>
      <c r="BV42" s="243"/>
      <c r="BW42" s="243"/>
      <c r="BX42" s="243"/>
      <c r="BY42" s="243"/>
      <c r="BZ42" s="243"/>
      <c r="CA42" s="243"/>
      <c r="CB42" s="244"/>
      <c r="CC42" s="242">
        <f>'20.グラフデータ'!H15</f>
        <v>1.81</v>
      </c>
      <c r="CD42" s="243"/>
      <c r="CE42" s="243"/>
      <c r="CF42" s="243"/>
      <c r="CG42" s="243"/>
      <c r="CH42" s="243"/>
      <c r="CI42" s="243"/>
      <c r="CJ42" s="243"/>
      <c r="CK42" s="243"/>
      <c r="CL42" s="243"/>
      <c r="CM42" s="243"/>
      <c r="CN42" s="243"/>
      <c r="CO42" s="243"/>
      <c r="CP42" s="244"/>
    </row>
    <row r="43" spans="1:111" x14ac:dyDescent="0.15">
      <c r="B43" s="252" t="s">
        <v>97</v>
      </c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42">
        <f>'20.グラフデータ'!D16</f>
        <v>1.97</v>
      </c>
      <c r="Z43" s="243"/>
      <c r="AA43" s="243"/>
      <c r="AB43" s="243"/>
      <c r="AC43" s="243"/>
      <c r="AD43" s="243"/>
      <c r="AE43" s="243"/>
      <c r="AF43" s="243"/>
      <c r="AG43" s="243"/>
      <c r="AH43" s="243"/>
      <c r="AI43" s="243"/>
      <c r="AJ43" s="243"/>
      <c r="AK43" s="243"/>
      <c r="AL43" s="244"/>
      <c r="AM43" s="242">
        <f>'20.グラフデータ'!E16</f>
        <v>2.02</v>
      </c>
      <c r="AN43" s="243"/>
      <c r="AO43" s="243"/>
      <c r="AP43" s="243"/>
      <c r="AQ43" s="243"/>
      <c r="AR43" s="243"/>
      <c r="AS43" s="243"/>
      <c r="AT43" s="243"/>
      <c r="AU43" s="243"/>
      <c r="AV43" s="243"/>
      <c r="AW43" s="243"/>
      <c r="AX43" s="243"/>
      <c r="AY43" s="243"/>
      <c r="AZ43" s="244"/>
      <c r="BA43" s="242">
        <f>'20.グラフデータ'!F16</f>
        <v>1.83</v>
      </c>
      <c r="BB43" s="243"/>
      <c r="BC43" s="243"/>
      <c r="BD43" s="243"/>
      <c r="BE43" s="243"/>
      <c r="BF43" s="243"/>
      <c r="BG43" s="243"/>
      <c r="BH43" s="243"/>
      <c r="BI43" s="243"/>
      <c r="BJ43" s="243"/>
      <c r="BK43" s="243"/>
      <c r="BL43" s="243"/>
      <c r="BM43" s="243"/>
      <c r="BN43" s="244"/>
      <c r="BO43" s="242">
        <f>'20.グラフデータ'!G16</f>
        <v>1.67</v>
      </c>
      <c r="BP43" s="243"/>
      <c r="BQ43" s="243"/>
      <c r="BR43" s="243"/>
      <c r="BS43" s="243"/>
      <c r="BT43" s="243"/>
      <c r="BU43" s="243"/>
      <c r="BV43" s="243"/>
      <c r="BW43" s="243"/>
      <c r="BX43" s="243"/>
      <c r="BY43" s="243"/>
      <c r="BZ43" s="243"/>
      <c r="CA43" s="243"/>
      <c r="CB43" s="244"/>
      <c r="CC43" s="242">
        <f>'20.グラフデータ'!H16</f>
        <v>1.9</v>
      </c>
      <c r="CD43" s="243"/>
      <c r="CE43" s="243"/>
      <c r="CF43" s="243"/>
      <c r="CG43" s="243"/>
      <c r="CH43" s="243"/>
      <c r="CI43" s="243"/>
      <c r="CJ43" s="243"/>
      <c r="CK43" s="243"/>
      <c r="CL43" s="243"/>
      <c r="CM43" s="243"/>
      <c r="CN43" s="243"/>
      <c r="CO43" s="243"/>
      <c r="CP43" s="244"/>
    </row>
    <row r="44" spans="1:111" x14ac:dyDescent="0.15">
      <c r="B44" s="252" t="s">
        <v>98</v>
      </c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42">
        <f>'20.グラフデータ'!D17</f>
        <v>1.38</v>
      </c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4"/>
      <c r="AM44" s="242">
        <f>'20.グラフデータ'!E17</f>
        <v>1.26</v>
      </c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4"/>
      <c r="BA44" s="242">
        <f>'20.グラフデータ'!F17</f>
        <v>1.52</v>
      </c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4"/>
      <c r="BO44" s="242">
        <f>'20.グラフデータ'!G17</f>
        <v>1.2</v>
      </c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4"/>
      <c r="CC44" s="242">
        <f>'20.グラフデータ'!H17</f>
        <v>1.46</v>
      </c>
      <c r="CD44" s="243"/>
      <c r="CE44" s="243"/>
      <c r="CF44" s="243"/>
      <c r="CG44" s="243"/>
      <c r="CH44" s="243"/>
      <c r="CI44" s="243"/>
      <c r="CJ44" s="243"/>
      <c r="CK44" s="243"/>
      <c r="CL44" s="243"/>
      <c r="CM44" s="243"/>
      <c r="CN44" s="243"/>
      <c r="CO44" s="243"/>
      <c r="CP44" s="244"/>
    </row>
    <row r="45" spans="1:111" x14ac:dyDescent="0.15">
      <c r="B45" s="252" t="s">
        <v>60</v>
      </c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39">
        <f>'20.グラフデータ'!D18</f>
        <v>1099</v>
      </c>
      <c r="Z45" s="240"/>
      <c r="AA45" s="240"/>
      <c r="AB45" s="240"/>
      <c r="AC45" s="240"/>
      <c r="AD45" s="240"/>
      <c r="AE45" s="240"/>
      <c r="AF45" s="240"/>
      <c r="AG45" s="240"/>
      <c r="AH45" s="240"/>
      <c r="AI45" s="240"/>
      <c r="AJ45" s="240"/>
      <c r="AK45" s="240"/>
      <c r="AL45" s="241"/>
      <c r="AM45" s="239">
        <f>'20.グラフデータ'!E18</f>
        <v>1078</v>
      </c>
      <c r="AN45" s="240"/>
      <c r="AO45" s="240"/>
      <c r="AP45" s="240"/>
      <c r="AQ45" s="240"/>
      <c r="AR45" s="240"/>
      <c r="AS45" s="240"/>
      <c r="AT45" s="240"/>
      <c r="AU45" s="240"/>
      <c r="AV45" s="240"/>
      <c r="AW45" s="240"/>
      <c r="AX45" s="240"/>
      <c r="AY45" s="240"/>
      <c r="AZ45" s="241"/>
      <c r="BA45" s="239">
        <f>'20.グラフデータ'!F18</f>
        <v>987</v>
      </c>
      <c r="BB45" s="240"/>
      <c r="BC45" s="240"/>
      <c r="BD45" s="240"/>
      <c r="BE45" s="240"/>
      <c r="BF45" s="240"/>
      <c r="BG45" s="240"/>
      <c r="BH45" s="240"/>
      <c r="BI45" s="240"/>
      <c r="BJ45" s="240"/>
      <c r="BK45" s="240"/>
      <c r="BL45" s="240"/>
      <c r="BM45" s="240"/>
      <c r="BN45" s="241"/>
      <c r="BO45" s="239">
        <f>'20.グラフデータ'!G18</f>
        <v>891</v>
      </c>
      <c r="BP45" s="240"/>
      <c r="BQ45" s="240"/>
      <c r="BR45" s="240"/>
      <c r="BS45" s="240"/>
      <c r="BT45" s="240"/>
      <c r="BU45" s="240"/>
      <c r="BV45" s="240"/>
      <c r="BW45" s="240"/>
      <c r="BX45" s="240"/>
      <c r="BY45" s="240"/>
      <c r="BZ45" s="240"/>
      <c r="CA45" s="240"/>
      <c r="CB45" s="241"/>
      <c r="CC45" s="239">
        <f>'20.グラフデータ'!H18</f>
        <v>1025</v>
      </c>
      <c r="CD45" s="240"/>
      <c r="CE45" s="240"/>
      <c r="CF45" s="240"/>
      <c r="CG45" s="240"/>
      <c r="CH45" s="240"/>
      <c r="CI45" s="240"/>
      <c r="CJ45" s="240"/>
      <c r="CK45" s="240"/>
      <c r="CL45" s="240"/>
      <c r="CM45" s="240"/>
      <c r="CN45" s="240"/>
      <c r="CO45" s="240"/>
      <c r="CP45" s="241"/>
    </row>
    <row r="46" spans="1:111" x14ac:dyDescent="0.15">
      <c r="B46" s="252" t="s">
        <v>99</v>
      </c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39">
        <f>'20.グラフデータ'!D19</f>
        <v>592</v>
      </c>
      <c r="Z46" s="240"/>
      <c r="AA46" s="240"/>
      <c r="AB46" s="240"/>
      <c r="AC46" s="240"/>
      <c r="AD46" s="240"/>
      <c r="AE46" s="240"/>
      <c r="AF46" s="240"/>
      <c r="AG46" s="240"/>
      <c r="AH46" s="240"/>
      <c r="AI46" s="240"/>
      <c r="AJ46" s="240"/>
      <c r="AK46" s="240"/>
      <c r="AL46" s="241"/>
      <c r="AM46" s="239">
        <f>'20.グラフデータ'!E19</f>
        <v>579</v>
      </c>
      <c r="AN46" s="240"/>
      <c r="AO46" s="240"/>
      <c r="AP46" s="240"/>
      <c r="AQ46" s="240"/>
      <c r="AR46" s="240"/>
      <c r="AS46" s="240"/>
      <c r="AT46" s="240"/>
      <c r="AU46" s="240"/>
      <c r="AV46" s="240"/>
      <c r="AW46" s="240"/>
      <c r="AX46" s="240"/>
      <c r="AY46" s="240"/>
      <c r="AZ46" s="241"/>
      <c r="BA46" s="239">
        <f>'20.グラフデータ'!F19</f>
        <v>560</v>
      </c>
      <c r="BB46" s="240"/>
      <c r="BC46" s="240"/>
      <c r="BD46" s="240"/>
      <c r="BE46" s="240"/>
      <c r="BF46" s="240"/>
      <c r="BG46" s="240"/>
      <c r="BH46" s="240"/>
      <c r="BI46" s="240"/>
      <c r="BJ46" s="240"/>
      <c r="BK46" s="240"/>
      <c r="BL46" s="240"/>
      <c r="BM46" s="240"/>
      <c r="BN46" s="241"/>
      <c r="BO46" s="239">
        <f>'20.グラフデータ'!G19</f>
        <v>567</v>
      </c>
      <c r="BP46" s="240"/>
      <c r="BQ46" s="240"/>
      <c r="BR46" s="240"/>
      <c r="BS46" s="240"/>
      <c r="BT46" s="240"/>
      <c r="BU46" s="240"/>
      <c r="BV46" s="240"/>
      <c r="BW46" s="240"/>
      <c r="BX46" s="240"/>
      <c r="BY46" s="240"/>
      <c r="BZ46" s="240"/>
      <c r="CA46" s="240"/>
      <c r="CB46" s="241"/>
      <c r="CC46" s="239">
        <f>'20.グラフデータ'!H19</f>
        <v>566</v>
      </c>
      <c r="CD46" s="240"/>
      <c r="CE46" s="240"/>
      <c r="CF46" s="240"/>
      <c r="CG46" s="240"/>
      <c r="CH46" s="240"/>
      <c r="CI46" s="240"/>
      <c r="CJ46" s="240"/>
      <c r="CK46" s="240"/>
      <c r="CL46" s="240"/>
      <c r="CM46" s="240"/>
      <c r="CN46" s="240"/>
      <c r="CO46" s="240"/>
      <c r="CP46" s="241"/>
    </row>
    <row r="47" spans="1:111" x14ac:dyDescent="0.15">
      <c r="B47" s="252" t="s">
        <v>72</v>
      </c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39">
        <f>'20.グラフデータ'!D20</f>
        <v>940</v>
      </c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  <c r="AK47" s="240"/>
      <c r="AL47" s="241"/>
      <c r="AM47" s="239">
        <f>'20.グラフデータ'!E20</f>
        <v>928</v>
      </c>
      <c r="AN47" s="240"/>
      <c r="AO47" s="240"/>
      <c r="AP47" s="240"/>
      <c r="AQ47" s="240"/>
      <c r="AR47" s="240"/>
      <c r="AS47" s="240"/>
      <c r="AT47" s="240"/>
      <c r="AU47" s="240"/>
      <c r="AV47" s="240"/>
      <c r="AW47" s="240"/>
      <c r="AX47" s="240"/>
      <c r="AY47" s="240"/>
      <c r="AZ47" s="241"/>
      <c r="BA47" s="239">
        <f>'20.グラフデータ'!F20</f>
        <v>814</v>
      </c>
      <c r="BB47" s="240"/>
      <c r="BC47" s="240"/>
      <c r="BD47" s="240"/>
      <c r="BE47" s="240"/>
      <c r="BF47" s="240"/>
      <c r="BG47" s="240"/>
      <c r="BH47" s="240"/>
      <c r="BI47" s="240"/>
      <c r="BJ47" s="240"/>
      <c r="BK47" s="240"/>
      <c r="BL47" s="240"/>
      <c r="BM47" s="240"/>
      <c r="BN47" s="241"/>
      <c r="BO47" s="239">
        <f>'20.グラフデータ'!G20</f>
        <v>748</v>
      </c>
      <c r="BP47" s="240"/>
      <c r="BQ47" s="240"/>
      <c r="BR47" s="240"/>
      <c r="BS47" s="240"/>
      <c r="BT47" s="240"/>
      <c r="BU47" s="240"/>
      <c r="BV47" s="240"/>
      <c r="BW47" s="240"/>
      <c r="BX47" s="240"/>
      <c r="BY47" s="240"/>
      <c r="BZ47" s="240"/>
      <c r="CA47" s="240"/>
      <c r="CB47" s="241"/>
      <c r="CC47" s="239">
        <f>'20.グラフデータ'!H20</f>
        <v>854</v>
      </c>
      <c r="CD47" s="240"/>
      <c r="CE47" s="240"/>
      <c r="CF47" s="240"/>
      <c r="CG47" s="240"/>
      <c r="CH47" s="240"/>
      <c r="CI47" s="240"/>
      <c r="CJ47" s="240"/>
      <c r="CK47" s="240"/>
      <c r="CL47" s="240"/>
      <c r="CM47" s="240"/>
      <c r="CN47" s="240"/>
      <c r="CO47" s="240"/>
      <c r="CP47" s="241"/>
    </row>
    <row r="48" spans="1:111" x14ac:dyDescent="0.15">
      <c r="B48" s="252" t="s">
        <v>73</v>
      </c>
      <c r="C48" s="252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39">
        <f>'20.グラフデータ'!D21</f>
        <v>159</v>
      </c>
      <c r="Z48" s="240"/>
      <c r="AA48" s="240"/>
      <c r="AB48" s="240"/>
      <c r="AC48" s="240"/>
      <c r="AD48" s="240"/>
      <c r="AE48" s="240"/>
      <c r="AF48" s="240"/>
      <c r="AG48" s="240"/>
      <c r="AH48" s="240"/>
      <c r="AI48" s="240"/>
      <c r="AJ48" s="240"/>
      <c r="AK48" s="240"/>
      <c r="AL48" s="241"/>
      <c r="AM48" s="239">
        <f>'20.グラフデータ'!E21</f>
        <v>150</v>
      </c>
      <c r="AN48" s="240"/>
      <c r="AO48" s="240"/>
      <c r="AP48" s="240"/>
      <c r="AQ48" s="240"/>
      <c r="AR48" s="240"/>
      <c r="AS48" s="240"/>
      <c r="AT48" s="240"/>
      <c r="AU48" s="240"/>
      <c r="AV48" s="240"/>
      <c r="AW48" s="240"/>
      <c r="AX48" s="240"/>
      <c r="AY48" s="240"/>
      <c r="AZ48" s="241"/>
      <c r="BA48" s="239">
        <f>'20.グラフデータ'!F21</f>
        <v>173</v>
      </c>
      <c r="BB48" s="240"/>
      <c r="BC48" s="240"/>
      <c r="BD48" s="240"/>
      <c r="BE48" s="240"/>
      <c r="BF48" s="240"/>
      <c r="BG48" s="240"/>
      <c r="BH48" s="240"/>
      <c r="BI48" s="240"/>
      <c r="BJ48" s="240"/>
      <c r="BK48" s="240"/>
      <c r="BL48" s="240"/>
      <c r="BM48" s="240"/>
      <c r="BN48" s="241"/>
      <c r="BO48" s="239">
        <f>'20.グラフデータ'!G21</f>
        <v>143</v>
      </c>
      <c r="BP48" s="240"/>
      <c r="BQ48" s="240"/>
      <c r="BR48" s="240"/>
      <c r="BS48" s="240"/>
      <c r="BT48" s="240"/>
      <c r="BU48" s="240"/>
      <c r="BV48" s="240"/>
      <c r="BW48" s="240"/>
      <c r="BX48" s="240"/>
      <c r="BY48" s="240"/>
      <c r="BZ48" s="240"/>
      <c r="CA48" s="240"/>
      <c r="CB48" s="241"/>
      <c r="CC48" s="239">
        <f>'20.グラフデータ'!H21</f>
        <v>171</v>
      </c>
      <c r="CD48" s="240"/>
      <c r="CE48" s="240"/>
      <c r="CF48" s="240"/>
      <c r="CG48" s="240"/>
      <c r="CH48" s="240"/>
      <c r="CI48" s="240"/>
      <c r="CJ48" s="240"/>
      <c r="CK48" s="240"/>
      <c r="CL48" s="240"/>
      <c r="CM48" s="240"/>
      <c r="CN48" s="240"/>
      <c r="CO48" s="240"/>
      <c r="CP48" s="241"/>
    </row>
    <row r="49" spans="2:94" x14ac:dyDescent="0.15">
      <c r="B49" s="252" t="s">
        <v>70</v>
      </c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39">
        <f>'20.グラフデータ'!D22</f>
        <v>477</v>
      </c>
      <c r="Z49" s="240"/>
      <c r="AA49" s="240"/>
      <c r="AB49" s="240"/>
      <c r="AC49" s="240"/>
      <c r="AD49" s="240"/>
      <c r="AE49" s="240"/>
      <c r="AF49" s="240"/>
      <c r="AG49" s="240"/>
      <c r="AH49" s="240"/>
      <c r="AI49" s="240"/>
      <c r="AJ49" s="240"/>
      <c r="AK49" s="240"/>
      <c r="AL49" s="241"/>
      <c r="AM49" s="239">
        <f>'20.グラフデータ'!E22</f>
        <v>460</v>
      </c>
      <c r="AN49" s="240"/>
      <c r="AO49" s="240"/>
      <c r="AP49" s="240"/>
      <c r="AQ49" s="240"/>
      <c r="AR49" s="240"/>
      <c r="AS49" s="240"/>
      <c r="AT49" s="240"/>
      <c r="AU49" s="240"/>
      <c r="AV49" s="240"/>
      <c r="AW49" s="240"/>
      <c r="AX49" s="240"/>
      <c r="AY49" s="240"/>
      <c r="AZ49" s="241"/>
      <c r="BA49" s="239">
        <f>'20.グラフデータ'!F22</f>
        <v>446</v>
      </c>
      <c r="BB49" s="240"/>
      <c r="BC49" s="240"/>
      <c r="BD49" s="240"/>
      <c r="BE49" s="240"/>
      <c r="BF49" s="240"/>
      <c r="BG49" s="240"/>
      <c r="BH49" s="240"/>
      <c r="BI49" s="240"/>
      <c r="BJ49" s="240"/>
      <c r="BK49" s="240"/>
      <c r="BL49" s="240"/>
      <c r="BM49" s="240"/>
      <c r="BN49" s="241"/>
      <c r="BO49" s="239">
        <f>'20.グラフデータ'!G22</f>
        <v>448</v>
      </c>
      <c r="BP49" s="240"/>
      <c r="BQ49" s="240"/>
      <c r="BR49" s="240"/>
      <c r="BS49" s="240"/>
      <c r="BT49" s="240"/>
      <c r="BU49" s="240"/>
      <c r="BV49" s="240"/>
      <c r="BW49" s="240"/>
      <c r="BX49" s="240"/>
      <c r="BY49" s="240"/>
      <c r="BZ49" s="240"/>
      <c r="CA49" s="240"/>
      <c r="CB49" s="241"/>
      <c r="CC49" s="239">
        <f>'20.グラフデータ'!H22</f>
        <v>449</v>
      </c>
      <c r="CD49" s="240"/>
      <c r="CE49" s="240"/>
      <c r="CF49" s="240"/>
      <c r="CG49" s="240"/>
      <c r="CH49" s="240"/>
      <c r="CI49" s="240"/>
      <c r="CJ49" s="240"/>
      <c r="CK49" s="240"/>
      <c r="CL49" s="240"/>
      <c r="CM49" s="240"/>
      <c r="CN49" s="240"/>
      <c r="CO49" s="240"/>
      <c r="CP49" s="241"/>
    </row>
    <row r="50" spans="2:94" x14ac:dyDescent="0.15">
      <c r="B50" s="252" t="s">
        <v>71</v>
      </c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39">
        <f>'20.グラフデータ'!D23</f>
        <v>115</v>
      </c>
      <c r="Z50" s="240"/>
      <c r="AA50" s="240"/>
      <c r="AB50" s="240"/>
      <c r="AC50" s="240"/>
      <c r="AD50" s="240"/>
      <c r="AE50" s="240"/>
      <c r="AF50" s="240"/>
      <c r="AG50" s="240"/>
      <c r="AH50" s="240"/>
      <c r="AI50" s="240"/>
      <c r="AJ50" s="240"/>
      <c r="AK50" s="240"/>
      <c r="AL50" s="241"/>
      <c r="AM50" s="239">
        <f>'20.グラフデータ'!E23</f>
        <v>119</v>
      </c>
      <c r="AN50" s="240"/>
      <c r="AO50" s="240"/>
      <c r="AP50" s="240"/>
      <c r="AQ50" s="240"/>
      <c r="AR50" s="240"/>
      <c r="AS50" s="240"/>
      <c r="AT50" s="240"/>
      <c r="AU50" s="240"/>
      <c r="AV50" s="240"/>
      <c r="AW50" s="240"/>
      <c r="AX50" s="240"/>
      <c r="AY50" s="240"/>
      <c r="AZ50" s="241"/>
      <c r="BA50" s="239">
        <f>'20.グラフデータ'!F23</f>
        <v>114</v>
      </c>
      <c r="BB50" s="240"/>
      <c r="BC50" s="240"/>
      <c r="BD50" s="240"/>
      <c r="BE50" s="240"/>
      <c r="BF50" s="240"/>
      <c r="BG50" s="240"/>
      <c r="BH50" s="240"/>
      <c r="BI50" s="240"/>
      <c r="BJ50" s="240"/>
      <c r="BK50" s="240"/>
      <c r="BL50" s="240"/>
      <c r="BM50" s="240"/>
      <c r="BN50" s="241"/>
      <c r="BO50" s="239">
        <f>'20.グラフデータ'!G23</f>
        <v>119</v>
      </c>
      <c r="BP50" s="240"/>
      <c r="BQ50" s="240"/>
      <c r="BR50" s="240"/>
      <c r="BS50" s="240"/>
      <c r="BT50" s="240"/>
      <c r="BU50" s="240"/>
      <c r="BV50" s="240"/>
      <c r="BW50" s="240"/>
      <c r="BX50" s="240"/>
      <c r="BY50" s="240"/>
      <c r="BZ50" s="240"/>
      <c r="CA50" s="240"/>
      <c r="CB50" s="241"/>
      <c r="CC50" s="239">
        <f>'20.グラフデータ'!H23</f>
        <v>117</v>
      </c>
      <c r="CD50" s="240"/>
      <c r="CE50" s="240"/>
      <c r="CF50" s="240"/>
      <c r="CG50" s="240"/>
      <c r="CH50" s="240"/>
      <c r="CI50" s="240"/>
      <c r="CJ50" s="240"/>
      <c r="CK50" s="240"/>
      <c r="CL50" s="240"/>
      <c r="CM50" s="240"/>
      <c r="CN50" s="240"/>
      <c r="CO50" s="240"/>
      <c r="CP50" s="241"/>
    </row>
    <row r="51" spans="2:94" ht="7.5" customHeight="1" x14ac:dyDescent="0.15"/>
  </sheetData>
  <mergeCells count="90">
    <mergeCell ref="CC46:CP46"/>
    <mergeCell ref="Y49:AL49"/>
    <mergeCell ref="M26:V26"/>
    <mergeCell ref="W26:AF26"/>
    <mergeCell ref="BI6:BR6"/>
    <mergeCell ref="BS6:CB6"/>
    <mergeCell ref="BI7:BR7"/>
    <mergeCell ref="BS7:CB7"/>
    <mergeCell ref="M6:V6"/>
    <mergeCell ref="W6:AF6"/>
    <mergeCell ref="M7:V7"/>
    <mergeCell ref="W7:AF7"/>
    <mergeCell ref="BI28:BR28"/>
    <mergeCell ref="BS28:CB28"/>
    <mergeCell ref="M29:V29"/>
    <mergeCell ref="W29:AF29"/>
    <mergeCell ref="BI29:BR29"/>
    <mergeCell ref="BS29:CB29"/>
    <mergeCell ref="Y48:AL48"/>
    <mergeCell ref="B48:X48"/>
    <mergeCell ref="B49:X49"/>
    <mergeCell ref="AM46:AZ46"/>
    <mergeCell ref="BA46:BN46"/>
    <mergeCell ref="BO46:CB46"/>
    <mergeCell ref="AM47:AZ47"/>
    <mergeCell ref="BA47:BN47"/>
    <mergeCell ref="BO47:CB47"/>
    <mergeCell ref="Y45:AL45"/>
    <mergeCell ref="BO45:CB45"/>
    <mergeCell ref="AM49:AZ49"/>
    <mergeCell ref="BA49:BN49"/>
    <mergeCell ref="BO49:CB49"/>
    <mergeCell ref="B50:X50"/>
    <mergeCell ref="M27:V27"/>
    <mergeCell ref="W27:AF27"/>
    <mergeCell ref="M28:V28"/>
    <mergeCell ref="W28:AF28"/>
    <mergeCell ref="Y46:AL46"/>
    <mergeCell ref="B47:X47"/>
    <mergeCell ref="Y47:AL47"/>
    <mergeCell ref="B42:X42"/>
    <mergeCell ref="B43:X43"/>
    <mergeCell ref="B44:X44"/>
    <mergeCell ref="B45:X45"/>
    <mergeCell ref="B46:X46"/>
    <mergeCell ref="Y42:AL42"/>
    <mergeCell ref="Y43:AL43"/>
    <mergeCell ref="Y44:AL44"/>
    <mergeCell ref="B6:L7"/>
    <mergeCell ref="AG6:AT7"/>
    <mergeCell ref="AX6:BH7"/>
    <mergeCell ref="CC6:CP7"/>
    <mergeCell ref="B41:X41"/>
    <mergeCell ref="Y41:AL41"/>
    <mergeCell ref="AM41:AZ41"/>
    <mergeCell ref="BA41:BN41"/>
    <mergeCell ref="BO41:CB41"/>
    <mergeCell ref="CC41:CP41"/>
    <mergeCell ref="B26:L27"/>
    <mergeCell ref="B28:L29"/>
    <mergeCell ref="AG26:AT27"/>
    <mergeCell ref="AG28:AT29"/>
    <mergeCell ref="AX28:BH29"/>
    <mergeCell ref="CC28:CP29"/>
    <mergeCell ref="CC45:CP45"/>
    <mergeCell ref="Y50:AL50"/>
    <mergeCell ref="AM42:AZ42"/>
    <mergeCell ref="BA42:BN42"/>
    <mergeCell ref="BO42:CB42"/>
    <mergeCell ref="CC42:CP42"/>
    <mergeCell ref="AM43:AZ43"/>
    <mergeCell ref="BA43:BN43"/>
    <mergeCell ref="BO43:CB43"/>
    <mergeCell ref="CC43:CP43"/>
    <mergeCell ref="AM44:AZ44"/>
    <mergeCell ref="BA44:BN44"/>
    <mergeCell ref="BO44:CB44"/>
    <mergeCell ref="CC44:CP44"/>
    <mergeCell ref="AM45:AZ45"/>
    <mergeCell ref="BA45:BN45"/>
    <mergeCell ref="CC47:CP47"/>
    <mergeCell ref="AM48:AZ48"/>
    <mergeCell ref="BA48:BN48"/>
    <mergeCell ref="BO48:CB48"/>
    <mergeCell ref="CC48:CP48"/>
    <mergeCell ref="CC49:CP49"/>
    <mergeCell ref="AM50:AZ50"/>
    <mergeCell ref="BA50:BN50"/>
    <mergeCell ref="BO50:CB50"/>
    <mergeCell ref="CC50:CP50"/>
  </mergeCells>
  <phoneticPr fontId="1"/>
  <conditionalFormatting sqref="AG6">
    <cfRule type="containsText" dxfId="652" priority="164" operator="containsText" text="―">
      <formula>NOT(ISERROR(SEARCH("―",AG6)))</formula>
    </cfRule>
    <cfRule type="containsText" dxfId="651" priority="165" operator="containsText" text="隔年で">
      <formula>NOT(ISERROR(SEARCH("隔年で",AG6)))</formula>
    </cfRule>
    <cfRule type="containsText" dxfId="650" priority="166" operator="containsText" text="年度により">
      <formula>NOT(ISERROR(SEARCH("年度により",AG6)))</formula>
    </cfRule>
    <cfRule type="containsText" dxfId="649" priority="167" operator="containsText" text="減少傾向">
      <formula>NOT(ISERROR(SEARCH("減少傾向",AG6)))</formula>
    </cfRule>
    <cfRule type="containsText" dxfId="648" priority="168" operator="containsText" text="増加傾向">
      <formula>NOT(ISERROR(SEARCH("増加傾向",AG6)))</formula>
    </cfRule>
    <cfRule type="containsText" dxfId="647" priority="169" operator="containsText" text="同程度">
      <formula>NOT(ISERROR(SEARCH("同程度",AG6)))</formula>
    </cfRule>
  </conditionalFormatting>
  <conditionalFormatting sqref="AG6">
    <cfRule type="containsText" dxfId="646" priority="162" operator="containsText" text="最新年度のみ減少">
      <formula>NOT(ISERROR(SEARCH("最新年度のみ減少",AG6)))</formula>
    </cfRule>
    <cfRule type="containsText" dxfId="645" priority="163" operator="containsText" text="最新年度のみ増加">
      <formula>NOT(ISERROR(SEARCH("最新年度のみ増加",AG6)))</formula>
    </cfRule>
  </conditionalFormatting>
  <conditionalFormatting sqref="CC6">
    <cfRule type="containsText" dxfId="644" priority="99" operator="containsText" text="―">
      <formula>NOT(ISERROR(SEARCH("―",CC6)))</formula>
    </cfRule>
    <cfRule type="containsText" dxfId="643" priority="100" operator="containsText" text="隔年で">
      <formula>NOT(ISERROR(SEARCH("隔年で",CC6)))</formula>
    </cfRule>
    <cfRule type="containsText" dxfId="642" priority="101" operator="containsText" text="年度により">
      <formula>NOT(ISERROR(SEARCH("年度により",CC6)))</formula>
    </cfRule>
    <cfRule type="containsText" dxfId="641" priority="102" operator="containsText" text="減少傾向">
      <formula>NOT(ISERROR(SEARCH("減少傾向",CC6)))</formula>
    </cfRule>
    <cfRule type="containsText" dxfId="640" priority="103" operator="containsText" text="増加傾向">
      <formula>NOT(ISERROR(SEARCH("増加傾向",CC6)))</formula>
    </cfRule>
    <cfRule type="containsText" dxfId="639" priority="104" operator="containsText" text="同程度">
      <formula>NOT(ISERROR(SEARCH("同程度",CC6)))</formula>
    </cfRule>
  </conditionalFormatting>
  <conditionalFormatting sqref="CC6">
    <cfRule type="containsText" dxfId="638" priority="97" operator="containsText" text="最新年度のみ減少">
      <formula>NOT(ISERROR(SEARCH("最新年度のみ減少",CC6)))</formula>
    </cfRule>
    <cfRule type="containsText" dxfId="637" priority="98" operator="containsText" text="最新年度のみ増加">
      <formula>NOT(ISERROR(SEARCH("最新年度のみ増加",CC6)))</formula>
    </cfRule>
  </conditionalFormatting>
  <conditionalFormatting sqref="AG26">
    <cfRule type="containsText" dxfId="636" priority="27" operator="containsText" text="―">
      <formula>NOT(ISERROR(SEARCH("―",AG26)))</formula>
    </cfRule>
    <cfRule type="containsText" dxfId="635" priority="28" operator="containsText" text="隔年で">
      <formula>NOT(ISERROR(SEARCH("隔年で",AG26)))</formula>
    </cfRule>
    <cfRule type="containsText" dxfId="634" priority="29" operator="containsText" text="年度により">
      <formula>NOT(ISERROR(SEARCH("年度により",AG26)))</formula>
    </cfRule>
    <cfRule type="containsText" dxfId="633" priority="30" operator="containsText" text="減少傾向">
      <formula>NOT(ISERROR(SEARCH("減少傾向",AG26)))</formula>
    </cfRule>
    <cfRule type="containsText" dxfId="632" priority="31" operator="containsText" text="増加傾向">
      <formula>NOT(ISERROR(SEARCH("増加傾向",AG26)))</formula>
    </cfRule>
    <cfRule type="containsText" dxfId="631" priority="32" operator="containsText" text="同程度">
      <formula>NOT(ISERROR(SEARCH("同程度",AG26)))</formula>
    </cfRule>
  </conditionalFormatting>
  <conditionalFormatting sqref="AG26">
    <cfRule type="containsText" dxfId="630" priority="25" operator="containsText" text="最新年度のみ減少">
      <formula>NOT(ISERROR(SEARCH("最新年度のみ減少",AG26)))</formula>
    </cfRule>
    <cfRule type="containsText" dxfId="629" priority="26" operator="containsText" text="最新年度のみ増加">
      <formula>NOT(ISERROR(SEARCH("最新年度のみ増加",AG26)))</formula>
    </cfRule>
  </conditionalFormatting>
  <conditionalFormatting sqref="CC28">
    <cfRule type="containsText" dxfId="628" priority="11" operator="containsText" text="―">
      <formula>NOT(ISERROR(SEARCH("―",CC28)))</formula>
    </cfRule>
    <cfRule type="containsText" dxfId="627" priority="12" operator="containsText" text="隔年で">
      <formula>NOT(ISERROR(SEARCH("隔年で",CC28)))</formula>
    </cfRule>
    <cfRule type="containsText" dxfId="626" priority="13" operator="containsText" text="年度により">
      <formula>NOT(ISERROR(SEARCH("年度により",CC28)))</formula>
    </cfRule>
    <cfRule type="containsText" dxfId="625" priority="14" operator="containsText" text="減少傾向">
      <formula>NOT(ISERROR(SEARCH("減少傾向",CC28)))</formula>
    </cfRule>
    <cfRule type="containsText" dxfId="624" priority="15" operator="containsText" text="増加傾向">
      <formula>NOT(ISERROR(SEARCH("増加傾向",CC28)))</formula>
    </cfRule>
    <cfRule type="containsText" dxfId="623" priority="16" operator="containsText" text="同程度">
      <formula>NOT(ISERROR(SEARCH("同程度",CC28)))</formula>
    </cfRule>
  </conditionalFormatting>
  <conditionalFormatting sqref="CC28">
    <cfRule type="containsText" dxfId="622" priority="9" operator="containsText" text="最新年度のみ減少">
      <formula>NOT(ISERROR(SEARCH("最新年度のみ減少",CC28)))</formula>
    </cfRule>
    <cfRule type="containsText" dxfId="621" priority="10" operator="containsText" text="最新年度のみ増加">
      <formula>NOT(ISERROR(SEARCH("最新年度のみ増加",CC28)))</formula>
    </cfRule>
  </conditionalFormatting>
  <conditionalFormatting sqref="AG28">
    <cfRule type="containsText" dxfId="620" priority="3" operator="containsText" text="―">
      <formula>NOT(ISERROR(SEARCH("―",AG28)))</formula>
    </cfRule>
    <cfRule type="containsText" dxfId="619" priority="4" operator="containsText" text="隔年で">
      <formula>NOT(ISERROR(SEARCH("隔年で",AG28)))</formula>
    </cfRule>
    <cfRule type="containsText" dxfId="618" priority="5" operator="containsText" text="年度により">
      <formula>NOT(ISERROR(SEARCH("年度により",AG28)))</formula>
    </cfRule>
    <cfRule type="containsText" dxfId="617" priority="6" operator="containsText" text="減少傾向">
      <formula>NOT(ISERROR(SEARCH("減少傾向",AG28)))</formula>
    </cfRule>
    <cfRule type="containsText" dxfId="616" priority="7" operator="containsText" text="増加傾向">
      <formula>NOT(ISERROR(SEARCH("増加傾向",AG28)))</formula>
    </cfRule>
    <cfRule type="containsText" dxfId="615" priority="8" operator="containsText" text="同程度">
      <formula>NOT(ISERROR(SEARCH("同程度",AG28)))</formula>
    </cfRule>
  </conditionalFormatting>
  <conditionalFormatting sqref="AG28">
    <cfRule type="containsText" dxfId="614" priority="1" operator="containsText" text="最新年度のみ減少">
      <formula>NOT(ISERROR(SEARCH("最新年度のみ減少",AG28)))</formula>
    </cfRule>
    <cfRule type="containsText" dxfId="613" priority="2" operator="containsText" text="最新年度のみ増加">
      <formula>NOT(ISERROR(SEARCH("最新年度のみ増加",AG28)))</formula>
    </cfRule>
  </conditionalFormatting>
  <hyperlinks>
    <hyperlink ref="CR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Y52"/>
  <sheetViews>
    <sheetView view="pageBreakPreview" zoomScaleNormal="100" zoomScaleSheetLayoutView="100" workbookViewId="0">
      <selection activeCell="CS1" sqref="CS1"/>
    </sheetView>
  </sheetViews>
  <sheetFormatPr defaultRowHeight="13.5" x14ac:dyDescent="0.15"/>
  <cols>
    <col min="1" max="1" width="0.625" customWidth="1"/>
    <col min="2" max="94" width="1" customWidth="1"/>
    <col min="95" max="96" width="0.625" customWidth="1"/>
    <col min="97" max="97" width="20.5" bestFit="1" customWidth="1"/>
    <col min="98" max="98" width="12.625" bestFit="1" customWidth="1"/>
    <col min="99" max="102" width="8.625" bestFit="1" customWidth="1"/>
  </cols>
  <sheetData>
    <row r="1" spans="1:102" ht="24" customHeight="1" thickBot="1" x14ac:dyDescent="0.2">
      <c r="A1" s="1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0"/>
      <c r="CS1" s="13" t="s">
        <v>50</v>
      </c>
    </row>
    <row r="2" spans="1:102" ht="24" customHeight="1" x14ac:dyDescent="0.15">
      <c r="A2" s="1" t="s">
        <v>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0"/>
    </row>
    <row r="3" spans="1:102" ht="24" customHeight="1" x14ac:dyDescent="0.15">
      <c r="A3" s="7"/>
      <c r="B3" s="7" t="s">
        <v>118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4">
        <v>32</v>
      </c>
      <c r="CR3" s="10"/>
    </row>
    <row r="4" spans="1:102" x14ac:dyDescent="0.15">
      <c r="A4" s="7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CP4" s="26"/>
      <c r="CQ4" s="7"/>
      <c r="CR4" s="10"/>
    </row>
    <row r="5" spans="1:102" s="3" customFormat="1" ht="18.75" customHeight="1" x14ac:dyDescent="0.15">
      <c r="A5" s="14"/>
      <c r="B5" s="7" t="s">
        <v>33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26"/>
      <c r="AV5" s="26"/>
      <c r="AW5" s="26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CP5" s="14"/>
      <c r="CQ5" s="14"/>
      <c r="CR5" s="14"/>
    </row>
    <row r="6" spans="1:102" s="3" customFormat="1" ht="17.25" customHeight="1" x14ac:dyDescent="0.15">
      <c r="A6" s="19"/>
      <c r="B6" s="245" t="s">
        <v>232</v>
      </c>
      <c r="C6" s="246"/>
      <c r="D6" s="246"/>
      <c r="E6" s="246"/>
      <c r="F6" s="246"/>
      <c r="G6" s="246"/>
      <c r="H6" s="246"/>
      <c r="I6" s="246"/>
      <c r="J6" s="246"/>
      <c r="K6" s="246"/>
      <c r="L6" s="247"/>
      <c r="M6" s="258" t="s">
        <v>233</v>
      </c>
      <c r="N6" s="258"/>
      <c r="O6" s="258"/>
      <c r="P6" s="258"/>
      <c r="Q6" s="258"/>
      <c r="R6" s="258"/>
      <c r="S6" s="258"/>
      <c r="T6" s="258"/>
      <c r="U6" s="258"/>
      <c r="V6" s="258"/>
      <c r="W6" s="260">
        <f>AVERAGE('20.グラフデータ'!D33:H33)</f>
        <v>164.6</v>
      </c>
      <c r="X6" s="260"/>
      <c r="Y6" s="260"/>
      <c r="Z6" s="260"/>
      <c r="AA6" s="260"/>
      <c r="AB6" s="260"/>
      <c r="AC6" s="260"/>
      <c r="AD6" s="260"/>
      <c r="AE6" s="260"/>
      <c r="AF6" s="260"/>
      <c r="AG6" s="265" t="str">
        <f>'20.グラフデータ'!AD33</f>
        <v>減少傾向⤵</v>
      </c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7"/>
      <c r="AU6" s="19"/>
      <c r="AV6" s="19"/>
      <c r="AW6" s="19"/>
      <c r="AX6" s="245" t="s">
        <v>252</v>
      </c>
      <c r="AY6" s="246"/>
      <c r="AZ6" s="246"/>
      <c r="BA6" s="246"/>
      <c r="BB6" s="246"/>
      <c r="BC6" s="246"/>
      <c r="BD6" s="246"/>
      <c r="BE6" s="246"/>
      <c r="BF6" s="246"/>
      <c r="BG6" s="246"/>
      <c r="BH6" s="247"/>
      <c r="BI6" s="258" t="s">
        <v>233</v>
      </c>
      <c r="BJ6" s="258"/>
      <c r="BK6" s="258"/>
      <c r="BL6" s="258"/>
      <c r="BM6" s="258"/>
      <c r="BN6" s="258"/>
      <c r="BO6" s="258"/>
      <c r="BP6" s="258"/>
      <c r="BQ6" s="258"/>
      <c r="BR6" s="258"/>
      <c r="BS6" s="260">
        <f>AVERAGE('20.グラフデータ'!D31:H31)</f>
        <v>55.4</v>
      </c>
      <c r="BT6" s="260"/>
      <c r="BU6" s="260"/>
      <c r="BV6" s="260"/>
      <c r="BW6" s="260"/>
      <c r="BX6" s="260"/>
      <c r="BY6" s="260"/>
      <c r="BZ6" s="260"/>
      <c r="CA6" s="260"/>
      <c r="CB6" s="260"/>
      <c r="CC6" s="251" t="str">
        <f>'20.グラフデータ'!AD31</f>
        <v>減少傾向⤵</v>
      </c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19"/>
      <c r="CR6" s="15"/>
    </row>
    <row r="7" spans="1:102" s="3" customFormat="1" ht="17.25" customHeight="1" x14ac:dyDescent="0.15">
      <c r="A7" s="19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50"/>
      <c r="M7" s="256" t="s">
        <v>234</v>
      </c>
      <c r="N7" s="256"/>
      <c r="O7" s="256"/>
      <c r="P7" s="256"/>
      <c r="Q7" s="256"/>
      <c r="R7" s="256"/>
      <c r="S7" s="256"/>
      <c r="T7" s="256"/>
      <c r="U7" s="256"/>
      <c r="V7" s="256"/>
      <c r="W7" s="261">
        <f>'20.グラフデータ'!H33-'20.グラフデータ'!D33</f>
        <v>-41</v>
      </c>
      <c r="X7" s="261"/>
      <c r="Y7" s="261"/>
      <c r="Z7" s="261"/>
      <c r="AA7" s="261"/>
      <c r="AB7" s="261"/>
      <c r="AC7" s="261"/>
      <c r="AD7" s="261"/>
      <c r="AE7" s="261"/>
      <c r="AF7" s="261"/>
      <c r="AG7" s="268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70"/>
      <c r="AU7" s="19"/>
      <c r="AV7" s="19"/>
      <c r="AW7" s="19"/>
      <c r="AX7" s="248"/>
      <c r="AY7" s="249"/>
      <c r="AZ7" s="249"/>
      <c r="BA7" s="249"/>
      <c r="BB7" s="249"/>
      <c r="BC7" s="249"/>
      <c r="BD7" s="249"/>
      <c r="BE7" s="249"/>
      <c r="BF7" s="249"/>
      <c r="BG7" s="249"/>
      <c r="BH7" s="250"/>
      <c r="BI7" s="256" t="s">
        <v>234</v>
      </c>
      <c r="BJ7" s="256"/>
      <c r="BK7" s="256"/>
      <c r="BL7" s="256"/>
      <c r="BM7" s="256"/>
      <c r="BN7" s="256"/>
      <c r="BO7" s="256"/>
      <c r="BP7" s="256"/>
      <c r="BQ7" s="256"/>
      <c r="BR7" s="256"/>
      <c r="BS7" s="261">
        <f>'20.グラフデータ'!H31-'20.グラフデータ'!D31</f>
        <v>-24</v>
      </c>
      <c r="BT7" s="261"/>
      <c r="BU7" s="261"/>
      <c r="BV7" s="261"/>
      <c r="BW7" s="261"/>
      <c r="BX7" s="261"/>
      <c r="BY7" s="261"/>
      <c r="BZ7" s="261"/>
      <c r="CA7" s="261"/>
      <c r="CB7" s="26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19"/>
      <c r="CR7" s="15"/>
    </row>
    <row r="8" spans="1:102" s="3" customFormat="1" x14ac:dyDescent="0.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</row>
    <row r="9" spans="1:102" s="3" customFormat="1" ht="18.75" customHeight="1" x14ac:dyDescent="0.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V9" s="6"/>
      <c r="CW9" s="6"/>
      <c r="CX9" s="6"/>
    </row>
    <row r="10" spans="1:102" s="3" customFormat="1" ht="18.75" customHeight="1" x14ac:dyDescent="0.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</row>
    <row r="11" spans="1:102" s="3" customFormat="1" ht="18.75" customHeight="1" x14ac:dyDescent="0.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</row>
    <row r="12" spans="1:102" s="3" customFormat="1" ht="18.75" customHeight="1" x14ac:dyDescent="0.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</row>
    <row r="13" spans="1:102" s="3" customFormat="1" ht="18.75" customHeight="1" x14ac:dyDescent="0.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/>
    </row>
    <row r="14" spans="1:102" s="3" customFormat="1" x14ac:dyDescent="0.1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/>
    </row>
    <row r="15" spans="1:102" s="3" customFormat="1" x14ac:dyDescent="0.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/>
    </row>
    <row r="16" spans="1:102" s="3" customFormat="1" x14ac:dyDescent="0.1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/>
    </row>
    <row r="17" spans="1:99" s="3" customFormat="1" x14ac:dyDescent="0.1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/>
    </row>
    <row r="18" spans="1:99" s="3" customFormat="1" x14ac:dyDescent="0.1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/>
    </row>
    <row r="19" spans="1:99" s="3" customFormat="1" x14ac:dyDescent="0.1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/>
    </row>
    <row r="20" spans="1:99" s="3" customForma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</row>
    <row r="21" spans="1:99" s="3" customForma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</row>
    <row r="22" spans="1:99" s="3" customForma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</row>
    <row r="23" spans="1:99" s="3" customFormat="1" x14ac:dyDescent="0.1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/>
    </row>
    <row r="25" spans="1:99" x14ac:dyDescent="0.15">
      <c r="B25" s="7" t="s">
        <v>51</v>
      </c>
    </row>
    <row r="26" spans="1:99" s="3" customFormat="1" ht="17.25" customHeight="1" x14ac:dyDescent="0.15">
      <c r="A26" s="19"/>
      <c r="B26" s="245" t="s">
        <v>245</v>
      </c>
      <c r="C26" s="246"/>
      <c r="D26" s="246"/>
      <c r="E26" s="246"/>
      <c r="F26" s="246"/>
      <c r="G26" s="246"/>
      <c r="H26" s="246"/>
      <c r="I26" s="246"/>
      <c r="J26" s="246"/>
      <c r="K26" s="246"/>
      <c r="L26" s="247"/>
      <c r="M26" s="258" t="s">
        <v>233</v>
      </c>
      <c r="N26" s="258"/>
      <c r="O26" s="258"/>
      <c r="P26" s="258"/>
      <c r="Q26" s="258"/>
      <c r="R26" s="258"/>
      <c r="S26" s="258"/>
      <c r="T26" s="258"/>
      <c r="U26" s="258"/>
      <c r="V26" s="258"/>
      <c r="W26" s="259">
        <f>AVERAGE('20.グラフデータ'!D37:H37)</f>
        <v>1.264</v>
      </c>
      <c r="X26" s="259"/>
      <c r="Y26" s="259"/>
      <c r="Z26" s="259"/>
      <c r="AA26" s="259"/>
      <c r="AB26" s="259"/>
      <c r="AC26" s="259"/>
      <c r="AD26" s="259"/>
      <c r="AE26" s="259"/>
      <c r="AF26" s="259"/>
      <c r="AG26" s="251" t="str">
        <f>'20.グラフデータ'!AD37</f>
        <v>年度により増減</v>
      </c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19"/>
      <c r="AV26" s="19"/>
      <c r="AW26" s="19"/>
      <c r="AX26"/>
      <c r="AY26"/>
      <c r="AZ26"/>
      <c r="BA26"/>
      <c r="BB26"/>
      <c r="BC26"/>
      <c r="BD26"/>
      <c r="BE26"/>
      <c r="BF26"/>
      <c r="BG26"/>
      <c r="BH26"/>
      <c r="CP26"/>
      <c r="CQ26" s="19"/>
      <c r="CR26" s="20"/>
    </row>
    <row r="27" spans="1:99" s="3" customFormat="1" ht="17.25" customHeight="1" x14ac:dyDescent="0.15">
      <c r="A27" s="19"/>
      <c r="B27" s="248"/>
      <c r="C27" s="249"/>
      <c r="D27" s="249"/>
      <c r="E27" s="249"/>
      <c r="F27" s="249"/>
      <c r="G27" s="249"/>
      <c r="H27" s="249"/>
      <c r="I27" s="249"/>
      <c r="J27" s="249"/>
      <c r="K27" s="249"/>
      <c r="L27" s="250"/>
      <c r="M27" s="256" t="s">
        <v>234</v>
      </c>
      <c r="N27" s="256"/>
      <c r="O27" s="256"/>
      <c r="P27" s="256"/>
      <c r="Q27" s="256"/>
      <c r="R27" s="256"/>
      <c r="S27" s="256"/>
      <c r="T27" s="256"/>
      <c r="U27" s="256"/>
      <c r="V27" s="256"/>
      <c r="W27" s="257">
        <f>'20.グラフデータ'!H37-'20.グラフデータ'!D37</f>
        <v>-0.20000000000000018</v>
      </c>
      <c r="X27" s="257"/>
      <c r="Y27" s="257"/>
      <c r="Z27" s="257"/>
      <c r="AA27" s="257"/>
      <c r="AB27" s="257"/>
      <c r="AC27" s="257"/>
      <c r="AD27" s="257"/>
      <c r="AE27" s="257"/>
      <c r="AF27" s="257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19"/>
      <c r="AV27" s="19"/>
      <c r="AW27" s="19"/>
      <c r="AX27"/>
      <c r="AY27"/>
      <c r="AZ27"/>
      <c r="BA27"/>
      <c r="BB27"/>
      <c r="BC27"/>
      <c r="BD27"/>
      <c r="BE27"/>
      <c r="BF27"/>
      <c r="BG27"/>
      <c r="BH27"/>
      <c r="CP27"/>
      <c r="CQ27" s="19"/>
      <c r="CR27" s="20"/>
    </row>
    <row r="28" spans="1:99" s="3" customFormat="1" ht="17.25" customHeight="1" x14ac:dyDescent="0.15">
      <c r="A28" s="19"/>
      <c r="B28" s="245" t="s">
        <v>246</v>
      </c>
      <c r="C28" s="246"/>
      <c r="D28" s="246"/>
      <c r="E28" s="246"/>
      <c r="F28" s="246"/>
      <c r="G28" s="246"/>
      <c r="H28" s="246"/>
      <c r="I28" s="246"/>
      <c r="J28" s="246"/>
      <c r="K28" s="246"/>
      <c r="L28" s="247"/>
      <c r="M28" s="258" t="s">
        <v>233</v>
      </c>
      <c r="N28" s="258"/>
      <c r="O28" s="258"/>
      <c r="P28" s="258"/>
      <c r="Q28" s="258"/>
      <c r="R28" s="258"/>
      <c r="S28" s="258"/>
      <c r="T28" s="258"/>
      <c r="U28" s="258"/>
      <c r="V28" s="258"/>
      <c r="W28" s="259">
        <f>AVERAGE('20.グラフデータ'!D38:H38)</f>
        <v>1.0820000000000001</v>
      </c>
      <c r="X28" s="259"/>
      <c r="Y28" s="259"/>
      <c r="Z28" s="259"/>
      <c r="AA28" s="259"/>
      <c r="AB28" s="259"/>
      <c r="AC28" s="259"/>
      <c r="AD28" s="259"/>
      <c r="AE28" s="259"/>
      <c r="AF28" s="259"/>
      <c r="AG28" s="251" t="str">
        <f>'20.グラフデータ'!AD38</f>
        <v>年度により増減</v>
      </c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19"/>
      <c r="AV28" s="19"/>
      <c r="AW28" s="19"/>
      <c r="AX28" s="245" t="s">
        <v>243</v>
      </c>
      <c r="AY28" s="246"/>
      <c r="AZ28" s="246"/>
      <c r="BA28" s="246"/>
      <c r="BB28" s="246"/>
      <c r="BC28" s="246"/>
      <c r="BD28" s="246"/>
      <c r="BE28" s="246"/>
      <c r="BF28" s="246"/>
      <c r="BG28" s="246"/>
      <c r="BH28" s="247"/>
      <c r="BI28" s="258" t="s">
        <v>233</v>
      </c>
      <c r="BJ28" s="258"/>
      <c r="BK28" s="258"/>
      <c r="BL28" s="258"/>
      <c r="BM28" s="258"/>
      <c r="BN28" s="258"/>
      <c r="BO28" s="258"/>
      <c r="BP28" s="258"/>
      <c r="BQ28" s="258"/>
      <c r="BR28" s="258"/>
      <c r="BS28" s="259">
        <f>AVERAGE('20.グラフデータ'!D39:H39)</f>
        <v>1.762</v>
      </c>
      <c r="BT28" s="259"/>
      <c r="BU28" s="259"/>
      <c r="BV28" s="259"/>
      <c r="BW28" s="259"/>
      <c r="BX28" s="259"/>
      <c r="BY28" s="259"/>
      <c r="BZ28" s="259"/>
      <c r="CA28" s="259"/>
      <c r="CB28" s="259"/>
      <c r="CC28" s="251" t="str">
        <f>'20.グラフデータ'!AD39</f>
        <v>隔年で増減</v>
      </c>
      <c r="CD28" s="251"/>
      <c r="CE28" s="251"/>
      <c r="CF28" s="251"/>
      <c r="CG28" s="251"/>
      <c r="CH28" s="251"/>
      <c r="CI28" s="251"/>
      <c r="CJ28" s="251"/>
      <c r="CK28" s="251"/>
      <c r="CL28" s="251"/>
      <c r="CM28" s="251"/>
      <c r="CN28" s="251"/>
      <c r="CO28" s="251"/>
      <c r="CP28" s="251"/>
      <c r="CQ28" s="19"/>
      <c r="CR28" s="21"/>
      <c r="CS28" s="22"/>
      <c r="CT28" s="22"/>
      <c r="CU28" s="22"/>
    </row>
    <row r="29" spans="1:99" s="3" customFormat="1" ht="17.25" customHeight="1" x14ac:dyDescent="0.15">
      <c r="A29" s="19"/>
      <c r="B29" s="248"/>
      <c r="C29" s="249"/>
      <c r="D29" s="249"/>
      <c r="E29" s="249"/>
      <c r="F29" s="249"/>
      <c r="G29" s="249"/>
      <c r="H29" s="249"/>
      <c r="I29" s="249"/>
      <c r="J29" s="249"/>
      <c r="K29" s="249"/>
      <c r="L29" s="250"/>
      <c r="M29" s="256" t="s">
        <v>234</v>
      </c>
      <c r="N29" s="256"/>
      <c r="O29" s="256"/>
      <c r="P29" s="256"/>
      <c r="Q29" s="256"/>
      <c r="R29" s="256"/>
      <c r="S29" s="256"/>
      <c r="T29" s="256"/>
      <c r="U29" s="256"/>
      <c r="V29" s="256"/>
      <c r="W29" s="257">
        <f>'20.グラフデータ'!H38-'20.グラフデータ'!D38</f>
        <v>-0.2599999999999999</v>
      </c>
      <c r="X29" s="257"/>
      <c r="Y29" s="257"/>
      <c r="Z29" s="257"/>
      <c r="AA29" s="257"/>
      <c r="AB29" s="257"/>
      <c r="AC29" s="257"/>
      <c r="AD29" s="257"/>
      <c r="AE29" s="257"/>
      <c r="AF29" s="257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  <c r="AT29" s="251"/>
      <c r="AU29" s="19"/>
      <c r="AV29" s="19"/>
      <c r="AW29" s="19"/>
      <c r="AX29" s="248"/>
      <c r="AY29" s="249"/>
      <c r="AZ29" s="249"/>
      <c r="BA29" s="249"/>
      <c r="BB29" s="249"/>
      <c r="BC29" s="249"/>
      <c r="BD29" s="249"/>
      <c r="BE29" s="249"/>
      <c r="BF29" s="249"/>
      <c r="BG29" s="249"/>
      <c r="BH29" s="250"/>
      <c r="BI29" s="256" t="s">
        <v>234</v>
      </c>
      <c r="BJ29" s="256"/>
      <c r="BK29" s="256"/>
      <c r="BL29" s="256"/>
      <c r="BM29" s="256"/>
      <c r="BN29" s="256"/>
      <c r="BO29" s="256"/>
      <c r="BP29" s="256"/>
      <c r="BQ29" s="256"/>
      <c r="BR29" s="256"/>
      <c r="BS29" s="257">
        <f>'20.グラフデータ'!H39-'20.グラフデータ'!D39</f>
        <v>-9.000000000000008E-2</v>
      </c>
      <c r="BT29" s="257"/>
      <c r="BU29" s="257"/>
      <c r="BV29" s="257"/>
      <c r="BW29" s="257"/>
      <c r="BX29" s="257"/>
      <c r="BY29" s="257"/>
      <c r="BZ29" s="257"/>
      <c r="CA29" s="257"/>
      <c r="CB29" s="257"/>
      <c r="CC29" s="251"/>
      <c r="CD29" s="251"/>
      <c r="CE29" s="251"/>
      <c r="CF29" s="251"/>
      <c r="CG29" s="251"/>
      <c r="CH29" s="251"/>
      <c r="CI29" s="251"/>
      <c r="CJ29" s="251"/>
      <c r="CK29" s="251"/>
      <c r="CL29" s="251"/>
      <c r="CM29" s="251"/>
      <c r="CN29" s="251"/>
      <c r="CO29" s="251"/>
      <c r="CP29" s="251"/>
      <c r="CQ29" s="19"/>
      <c r="CR29" s="21"/>
      <c r="CS29" s="22"/>
      <c r="CT29" s="22"/>
      <c r="CU29" s="22"/>
    </row>
    <row r="30" spans="1:99" s="3" customFormat="1" x14ac:dyDescent="0.1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</row>
    <row r="31" spans="1:99" s="3" customFormat="1" ht="18.75" customHeight="1" x14ac:dyDescent="0.1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</row>
    <row r="32" spans="1:99" s="3" customFormat="1" ht="18.75" customHeight="1" x14ac:dyDescent="0.1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</row>
    <row r="33" spans="1:96" s="3" customFormat="1" ht="18.75" customHeight="1" x14ac:dyDescent="0.1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</row>
    <row r="34" spans="1:96" s="3" customFormat="1" ht="18.75" customHeight="1" x14ac:dyDescent="0.1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</row>
    <row r="35" spans="1:96" s="3" customFormat="1" ht="18.75" customHeight="1" x14ac:dyDescent="0.1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</row>
    <row r="36" spans="1:96" s="3" customFormat="1" ht="18.75" customHeight="1" x14ac:dyDescent="0.1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</row>
    <row r="37" spans="1:96" s="3" customFormat="1" ht="18.75" customHeight="1" x14ac:dyDescent="0.1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/>
    </row>
    <row r="41" spans="1:96" x14ac:dyDescent="0.15"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 t="str">
        <f>'20.グラフデータ'!D14</f>
        <v>R2</v>
      </c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 t="str">
        <f>'20.グラフデータ'!E14</f>
        <v>R3</v>
      </c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 t="str">
        <f>'20.グラフデータ'!F14</f>
        <v>R4</v>
      </c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 t="str">
        <f>'20.グラフデータ'!G14</f>
        <v>R5</v>
      </c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262"/>
      <c r="CB41" s="262"/>
      <c r="CC41" s="262" t="str">
        <f>'20.グラフデータ'!H14</f>
        <v>R6</v>
      </c>
      <c r="CD41" s="262"/>
      <c r="CE41" s="262"/>
      <c r="CF41" s="262"/>
      <c r="CG41" s="262"/>
      <c r="CH41" s="262"/>
      <c r="CI41" s="262"/>
      <c r="CJ41" s="262"/>
      <c r="CK41" s="262"/>
      <c r="CL41" s="262"/>
      <c r="CM41" s="262"/>
      <c r="CN41" s="262"/>
      <c r="CO41" s="262"/>
      <c r="CP41" s="262"/>
    </row>
    <row r="42" spans="1:96" x14ac:dyDescent="0.15">
      <c r="B42" s="262" t="s">
        <v>101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3">
        <f>'20.グラフデータ'!D37</f>
        <v>1.36</v>
      </c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>
        <f>'20.グラフデータ'!E37</f>
        <v>1.2</v>
      </c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>
        <f>'20.グラフデータ'!F37</f>
        <v>1.39</v>
      </c>
      <c r="BB42" s="263"/>
      <c r="BC42" s="263"/>
      <c r="BD42" s="263"/>
      <c r="BE42" s="263"/>
      <c r="BF42" s="263"/>
      <c r="BG42" s="263"/>
      <c r="BH42" s="263"/>
      <c r="BI42" s="263"/>
      <c r="BJ42" s="263"/>
      <c r="BK42" s="263"/>
      <c r="BL42" s="263"/>
      <c r="BM42" s="263"/>
      <c r="BN42" s="263"/>
      <c r="BO42" s="263">
        <f>'20.グラフデータ'!G37</f>
        <v>1.21</v>
      </c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>
        <f>'20.グラフデータ'!H37</f>
        <v>1.1599999999999999</v>
      </c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</row>
    <row r="43" spans="1:96" x14ac:dyDescent="0.15">
      <c r="B43" s="262" t="s">
        <v>97</v>
      </c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3">
        <f>'20.グラフデータ'!D38</f>
        <v>1.19</v>
      </c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>
        <f>'20.グラフデータ'!E38</f>
        <v>1.05</v>
      </c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>
        <f>'20.グラフデータ'!F38</f>
        <v>1.22</v>
      </c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>
        <f>'20.グラフデータ'!G38</f>
        <v>1.02</v>
      </c>
      <c r="BP43" s="263"/>
      <c r="BQ43" s="263"/>
      <c r="BR43" s="263"/>
      <c r="BS43" s="263"/>
      <c r="BT43" s="263"/>
      <c r="BU43" s="263"/>
      <c r="BV43" s="263"/>
      <c r="BW43" s="263"/>
      <c r="BX43" s="263"/>
      <c r="BY43" s="263"/>
      <c r="BZ43" s="263"/>
      <c r="CA43" s="263"/>
      <c r="CB43" s="263"/>
      <c r="CC43" s="263">
        <f>'20.グラフデータ'!H38</f>
        <v>0.93</v>
      </c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</row>
    <row r="44" spans="1:96" x14ac:dyDescent="0.15">
      <c r="B44" s="262" t="s">
        <v>98</v>
      </c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3">
        <f>'20.グラフデータ'!D39</f>
        <v>1.85</v>
      </c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>
        <f>'20.グラフデータ'!E39</f>
        <v>1.65</v>
      </c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>
        <f>'20.グラフデータ'!F39</f>
        <v>1.86</v>
      </c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>
        <f>'20.グラフデータ'!G39</f>
        <v>1.69</v>
      </c>
      <c r="BP44" s="263"/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>
        <f>'20.グラフデータ'!H39</f>
        <v>1.76</v>
      </c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</row>
    <row r="45" spans="1:96" x14ac:dyDescent="0.15">
      <c r="B45" s="262" t="s">
        <v>60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4">
        <f>'20.グラフデータ'!D40</f>
        <v>186</v>
      </c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>
        <f>'20.グラフデータ'!E40</f>
        <v>161</v>
      </c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>
        <f>'20.グラフデータ'!F40</f>
        <v>177</v>
      </c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>
        <f>'20.グラフデータ'!G40</f>
        <v>154</v>
      </c>
      <c r="BP45" s="264"/>
      <c r="BQ45" s="264"/>
      <c r="BR45" s="264"/>
      <c r="BS45" s="264"/>
      <c r="BT45" s="264"/>
      <c r="BU45" s="264"/>
      <c r="BV45" s="264"/>
      <c r="BW45" s="264"/>
      <c r="BX45" s="264"/>
      <c r="BY45" s="264"/>
      <c r="BZ45" s="264"/>
      <c r="CA45" s="264"/>
      <c r="CB45" s="264"/>
      <c r="CC45" s="264">
        <f>'20.グラフデータ'!H40</f>
        <v>145</v>
      </c>
      <c r="CD45" s="264"/>
      <c r="CE45" s="264"/>
      <c r="CF45" s="264"/>
      <c r="CG45" s="264"/>
      <c r="CH45" s="264"/>
      <c r="CI45" s="264"/>
      <c r="CJ45" s="264"/>
      <c r="CK45" s="264"/>
      <c r="CL45" s="264"/>
      <c r="CM45" s="264"/>
      <c r="CN45" s="264"/>
      <c r="CO45" s="264"/>
      <c r="CP45" s="264"/>
    </row>
    <row r="46" spans="1:96" x14ac:dyDescent="0.15">
      <c r="B46" s="262" t="s">
        <v>99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4">
        <f>'20.グラフデータ'!D41</f>
        <v>137</v>
      </c>
      <c r="Z46" s="264"/>
      <c r="AA46" s="264"/>
      <c r="AB46" s="264"/>
      <c r="AC46" s="264"/>
      <c r="AD46" s="264"/>
      <c r="AE46" s="264"/>
      <c r="AF46" s="264"/>
      <c r="AG46" s="264"/>
      <c r="AH46" s="264"/>
      <c r="AI46" s="264"/>
      <c r="AJ46" s="264"/>
      <c r="AK46" s="264"/>
      <c r="AL46" s="264"/>
      <c r="AM46" s="264">
        <f>'20.グラフデータ'!E41</f>
        <v>134</v>
      </c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>
        <f>'20.グラフデータ'!F41</f>
        <v>127</v>
      </c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>
        <f>'20.グラフデータ'!G41</f>
        <v>127</v>
      </c>
      <c r="BP46" s="264"/>
      <c r="BQ46" s="264"/>
      <c r="BR46" s="264"/>
      <c r="BS46" s="264"/>
      <c r="BT46" s="264"/>
      <c r="BU46" s="264"/>
      <c r="BV46" s="264"/>
      <c r="BW46" s="264"/>
      <c r="BX46" s="264"/>
      <c r="BY46" s="264"/>
      <c r="BZ46" s="264"/>
      <c r="CA46" s="264"/>
      <c r="CB46" s="264"/>
      <c r="CC46" s="264">
        <f>'20.グラフデータ'!H41</f>
        <v>125</v>
      </c>
      <c r="CD46" s="264"/>
      <c r="CE46" s="264"/>
      <c r="CF46" s="264"/>
      <c r="CG46" s="264"/>
      <c r="CH46" s="264"/>
      <c r="CI46" s="264"/>
      <c r="CJ46" s="264"/>
      <c r="CK46" s="264"/>
      <c r="CL46" s="264"/>
      <c r="CM46" s="264"/>
      <c r="CN46" s="264"/>
      <c r="CO46" s="264"/>
      <c r="CP46" s="264"/>
    </row>
    <row r="47" spans="1:96" x14ac:dyDescent="0.15">
      <c r="B47" s="262" t="s">
        <v>72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4">
        <f>'20.グラフデータ'!D42</f>
        <v>123</v>
      </c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>
        <f>'20.グラフデータ'!E42</f>
        <v>105</v>
      </c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>
        <f>'20.グラフデータ'!F42</f>
        <v>112</v>
      </c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>
        <f>'20.グラフデータ'!G42</f>
        <v>93</v>
      </c>
      <c r="BP47" s="264"/>
      <c r="BQ47" s="264"/>
      <c r="BR47" s="264"/>
      <c r="BS47" s="264"/>
      <c r="BT47" s="264"/>
      <c r="BU47" s="264"/>
      <c r="BV47" s="264"/>
      <c r="BW47" s="264"/>
      <c r="BX47" s="264"/>
      <c r="BY47" s="264"/>
      <c r="BZ47" s="264"/>
      <c r="CA47" s="264"/>
      <c r="CB47" s="264"/>
      <c r="CC47" s="264">
        <f>'20.グラフデータ'!H42</f>
        <v>85</v>
      </c>
      <c r="CD47" s="264"/>
      <c r="CE47" s="264"/>
      <c r="CF47" s="264"/>
      <c r="CG47" s="264"/>
      <c r="CH47" s="264"/>
      <c r="CI47" s="264"/>
      <c r="CJ47" s="264"/>
      <c r="CK47" s="264"/>
      <c r="CL47" s="264"/>
      <c r="CM47" s="264"/>
      <c r="CN47" s="264"/>
      <c r="CO47" s="264"/>
      <c r="CP47" s="264"/>
    </row>
    <row r="48" spans="1:96" x14ac:dyDescent="0.15">
      <c r="B48" s="262" t="s">
        <v>73</v>
      </c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4">
        <f>'20.グラフデータ'!D43</f>
        <v>63</v>
      </c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264"/>
      <c r="AL48" s="264"/>
      <c r="AM48" s="264">
        <f>'20.グラフデータ'!E43</f>
        <v>56</v>
      </c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>
        <f>'20.グラフデータ'!F43</f>
        <v>65</v>
      </c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>
        <f>'20.グラフデータ'!G43</f>
        <v>61</v>
      </c>
      <c r="BP48" s="264"/>
      <c r="BQ48" s="264"/>
      <c r="BR48" s="264"/>
      <c r="BS48" s="264"/>
      <c r="BT48" s="264"/>
      <c r="BU48" s="264"/>
      <c r="BV48" s="264"/>
      <c r="BW48" s="264"/>
      <c r="BX48" s="264"/>
      <c r="BY48" s="264"/>
      <c r="BZ48" s="264"/>
      <c r="CA48" s="264"/>
      <c r="CB48" s="264"/>
      <c r="CC48" s="264">
        <f>'20.グラフデータ'!H43</f>
        <v>60</v>
      </c>
      <c r="CD48" s="264"/>
      <c r="CE48" s="264"/>
      <c r="CF48" s="264"/>
      <c r="CG48" s="264"/>
      <c r="CH48" s="264"/>
      <c r="CI48" s="264"/>
      <c r="CJ48" s="264"/>
      <c r="CK48" s="264"/>
      <c r="CL48" s="264"/>
      <c r="CM48" s="264"/>
      <c r="CN48" s="264"/>
      <c r="CO48" s="264"/>
      <c r="CP48" s="264"/>
    </row>
    <row r="49" spans="2:103" x14ac:dyDescent="0.15">
      <c r="B49" s="262" t="s">
        <v>70</v>
      </c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4">
        <f>'20.グラフデータ'!D44</f>
        <v>103</v>
      </c>
      <c r="Z49" s="264"/>
      <c r="AA49" s="264"/>
      <c r="AB49" s="264"/>
      <c r="AC49" s="264"/>
      <c r="AD49" s="264"/>
      <c r="AE49" s="264"/>
      <c r="AF49" s="264"/>
      <c r="AG49" s="264"/>
      <c r="AH49" s="264"/>
      <c r="AI49" s="264"/>
      <c r="AJ49" s="264"/>
      <c r="AK49" s="264"/>
      <c r="AL49" s="264"/>
      <c r="AM49" s="264">
        <f>'20.グラフデータ'!E44</f>
        <v>100</v>
      </c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  <c r="AZ49" s="264"/>
      <c r="BA49" s="264">
        <f>'20.グラフデータ'!F44</f>
        <v>92</v>
      </c>
      <c r="BB49" s="264"/>
      <c r="BC49" s="264"/>
      <c r="BD49" s="264"/>
      <c r="BE49" s="264"/>
      <c r="BF49" s="264"/>
      <c r="BG49" s="264"/>
      <c r="BH49" s="264"/>
      <c r="BI49" s="264"/>
      <c r="BJ49" s="264"/>
      <c r="BK49" s="264"/>
      <c r="BL49" s="264"/>
      <c r="BM49" s="264"/>
      <c r="BN49" s="264"/>
      <c r="BO49" s="264">
        <f>'20.グラフデータ'!G44</f>
        <v>91</v>
      </c>
      <c r="BP49" s="264"/>
      <c r="BQ49" s="264"/>
      <c r="BR49" s="264"/>
      <c r="BS49" s="264"/>
      <c r="BT49" s="264"/>
      <c r="BU49" s="264"/>
      <c r="BV49" s="264"/>
      <c r="BW49" s="264"/>
      <c r="BX49" s="264"/>
      <c r="BY49" s="264"/>
      <c r="BZ49" s="264"/>
      <c r="CA49" s="264"/>
      <c r="CB49" s="264"/>
      <c r="CC49" s="264">
        <f>'20.グラフデータ'!H44</f>
        <v>91</v>
      </c>
      <c r="CD49" s="264"/>
      <c r="CE49" s="264"/>
      <c r="CF49" s="264"/>
      <c r="CG49" s="264"/>
      <c r="CH49" s="264"/>
      <c r="CI49" s="264"/>
      <c r="CJ49" s="264"/>
      <c r="CK49" s="264"/>
      <c r="CL49" s="264"/>
      <c r="CM49" s="264"/>
      <c r="CN49" s="264"/>
      <c r="CO49" s="264"/>
      <c r="CP49" s="264"/>
    </row>
    <row r="50" spans="2:103" x14ac:dyDescent="0.15">
      <c r="B50" s="262" t="s">
        <v>71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4">
        <f>'20.グラフデータ'!D45</f>
        <v>34</v>
      </c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>
        <f>'20.グラフデータ'!E45</f>
        <v>34</v>
      </c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>
        <f>'20.グラフデータ'!F45</f>
        <v>35</v>
      </c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>
        <f>'20.グラフデータ'!G45</f>
        <v>36</v>
      </c>
      <c r="BP50" s="264"/>
      <c r="BQ50" s="264"/>
      <c r="BR50" s="264"/>
      <c r="BS50" s="264"/>
      <c r="BT50" s="264"/>
      <c r="BU50" s="264"/>
      <c r="BV50" s="264"/>
      <c r="BW50" s="264"/>
      <c r="BX50" s="264"/>
      <c r="BY50" s="264"/>
      <c r="BZ50" s="264"/>
      <c r="CA50" s="264"/>
      <c r="CB50" s="264"/>
      <c r="CC50" s="264">
        <f>'20.グラフデータ'!H45</f>
        <v>34</v>
      </c>
      <c r="CD50" s="264"/>
      <c r="CE50" s="264"/>
      <c r="CF50" s="264"/>
      <c r="CG50" s="264"/>
      <c r="CH50" s="264"/>
      <c r="CI50" s="264"/>
      <c r="CJ50" s="264"/>
      <c r="CK50" s="264"/>
      <c r="CL50" s="264"/>
      <c r="CM50" s="264"/>
      <c r="CN50" s="264"/>
      <c r="CO50" s="264"/>
      <c r="CP50" s="264"/>
    </row>
    <row r="51" spans="2:103" ht="7.5" customHeight="1" x14ac:dyDescent="0.15"/>
    <row r="52" spans="2:103" x14ac:dyDescent="0.15">
      <c r="CS52" s="3"/>
      <c r="CT52" s="3"/>
      <c r="CU52" s="3"/>
      <c r="CV52" s="3"/>
      <c r="CW52" s="3"/>
      <c r="CX52" s="3"/>
      <c r="CY52" s="3"/>
    </row>
  </sheetData>
  <mergeCells count="90">
    <mergeCell ref="Y50:AL50"/>
    <mergeCell ref="AM50:AZ50"/>
    <mergeCell ref="BA50:BN50"/>
    <mergeCell ref="BO50:CB50"/>
    <mergeCell ref="Y48:AL48"/>
    <mergeCell ref="AM48:AZ48"/>
    <mergeCell ref="BA48:BN48"/>
    <mergeCell ref="BO48:CB48"/>
    <mergeCell ref="Y49:AL49"/>
    <mergeCell ref="AM49:AZ49"/>
    <mergeCell ref="BA49:BN49"/>
    <mergeCell ref="BO49:CB49"/>
    <mergeCell ref="Y46:AL46"/>
    <mergeCell ref="AM46:AZ46"/>
    <mergeCell ref="BA46:BN46"/>
    <mergeCell ref="BO46:CB46"/>
    <mergeCell ref="Y47:AL47"/>
    <mergeCell ref="AM47:AZ47"/>
    <mergeCell ref="BA47:BN47"/>
    <mergeCell ref="BO47:CB47"/>
    <mergeCell ref="B28:L29"/>
    <mergeCell ref="M28:V28"/>
    <mergeCell ref="W28:AF28"/>
    <mergeCell ref="AG28:AT29"/>
    <mergeCell ref="AX28:BH29"/>
    <mergeCell ref="BI6:BR6"/>
    <mergeCell ref="BS6:CB6"/>
    <mergeCell ref="CC6:CP7"/>
    <mergeCell ref="M7:V7"/>
    <mergeCell ref="W7:AF7"/>
    <mergeCell ref="BI7:BR7"/>
    <mergeCell ref="BS7:CB7"/>
    <mergeCell ref="B6:L7"/>
    <mergeCell ref="M6:V6"/>
    <mergeCell ref="W6:AF6"/>
    <mergeCell ref="AG6:AT7"/>
    <mergeCell ref="AX6:BH7"/>
    <mergeCell ref="B26:L27"/>
    <mergeCell ref="M26:V26"/>
    <mergeCell ref="W26:AF26"/>
    <mergeCell ref="AG26:AT27"/>
    <mergeCell ref="M27:V27"/>
    <mergeCell ref="W27:AF27"/>
    <mergeCell ref="CC28:CP29"/>
    <mergeCell ref="M29:V29"/>
    <mergeCell ref="W29:AF29"/>
    <mergeCell ref="BI29:BR29"/>
    <mergeCell ref="BS29:CB29"/>
    <mergeCell ref="BI28:BR28"/>
    <mergeCell ref="BS28:CB28"/>
    <mergeCell ref="B45:X45"/>
    <mergeCell ref="B44:X44"/>
    <mergeCell ref="B43:X43"/>
    <mergeCell ref="B42:X42"/>
    <mergeCell ref="B41:X41"/>
    <mergeCell ref="B50:X50"/>
    <mergeCell ref="B49:X49"/>
    <mergeCell ref="B48:X48"/>
    <mergeCell ref="B47:X47"/>
    <mergeCell ref="B46:X46"/>
    <mergeCell ref="Y41:AL41"/>
    <mergeCell ref="Y42:AL42"/>
    <mergeCell ref="Y43:AL43"/>
    <mergeCell ref="Y44:AL44"/>
    <mergeCell ref="Y45:AL45"/>
    <mergeCell ref="AM45:AZ45"/>
    <mergeCell ref="BA45:BN45"/>
    <mergeCell ref="BO45:CB45"/>
    <mergeCell ref="AM41:AZ41"/>
    <mergeCell ref="BA41:BN41"/>
    <mergeCell ref="BO41:CB41"/>
    <mergeCell ref="AM42:AZ42"/>
    <mergeCell ref="BA42:BN42"/>
    <mergeCell ref="BO42:CB42"/>
    <mergeCell ref="AM43:AZ43"/>
    <mergeCell ref="BA43:BN43"/>
    <mergeCell ref="BO43:CB43"/>
    <mergeCell ref="AM44:AZ44"/>
    <mergeCell ref="BA44:BN44"/>
    <mergeCell ref="BO44:CB44"/>
    <mergeCell ref="CC46:CP46"/>
    <mergeCell ref="CC47:CP47"/>
    <mergeCell ref="CC48:CP48"/>
    <mergeCell ref="CC49:CP49"/>
    <mergeCell ref="CC50:CP50"/>
    <mergeCell ref="CC41:CP41"/>
    <mergeCell ref="CC42:CP42"/>
    <mergeCell ref="CC43:CP43"/>
    <mergeCell ref="CC44:CP44"/>
    <mergeCell ref="CC45:CP45"/>
  </mergeCells>
  <phoneticPr fontId="1"/>
  <conditionalFormatting sqref="CR6:CR7">
    <cfRule type="containsText" dxfId="612" priority="194" operator="containsText" text="無し">
      <formula>NOT(ISERROR(SEARCH("無し",CR6)))</formula>
    </cfRule>
    <cfRule type="containsText" dxfId="611" priority="195" operator="containsText" text="変動">
      <formula>NOT(ISERROR(SEARCH("変動",CR6)))</formula>
    </cfRule>
    <cfRule type="containsText" dxfId="610" priority="196" operator="containsText" text="減少">
      <formula>NOT(ISERROR(SEARCH("減少",CR6)))</formula>
    </cfRule>
    <cfRule type="containsText" dxfId="609" priority="197" operator="containsText" text="増加">
      <formula>NOT(ISERROR(SEARCH("増加",CR6)))</formula>
    </cfRule>
    <cfRule type="containsText" dxfId="608" priority="198" operator="containsText" text="安定">
      <formula>NOT(ISERROR(SEARCH("安定",CR6)))</formula>
    </cfRule>
  </conditionalFormatting>
  <conditionalFormatting sqref="CR28:CR29">
    <cfRule type="containsText" dxfId="607" priority="184" operator="containsText" text="無し">
      <formula>NOT(ISERROR(SEARCH("無し",CR28)))</formula>
    </cfRule>
    <cfRule type="containsText" dxfId="606" priority="185" operator="containsText" text="変動">
      <formula>NOT(ISERROR(SEARCH("変動",CR28)))</formula>
    </cfRule>
    <cfRule type="containsText" dxfId="605" priority="186" operator="containsText" text="減少">
      <formula>NOT(ISERROR(SEARCH("減少",CR28)))</formula>
    </cfRule>
    <cfRule type="containsText" dxfId="604" priority="187" operator="containsText" text="増加">
      <formula>NOT(ISERROR(SEARCH("増加",CR28)))</formula>
    </cfRule>
    <cfRule type="containsText" dxfId="603" priority="188" operator="containsText" text="安定">
      <formula>NOT(ISERROR(SEARCH("安定",CR28)))</formula>
    </cfRule>
  </conditionalFormatting>
  <conditionalFormatting sqref="CR26:CR27">
    <cfRule type="containsText" dxfId="602" priority="151" operator="containsText" text="無し">
      <formula>NOT(ISERROR(SEARCH("無し",CR26)))</formula>
    </cfRule>
    <cfRule type="containsText" dxfId="601" priority="152" operator="containsText" text="変動">
      <formula>NOT(ISERROR(SEARCH("変動",CR26)))</formula>
    </cfRule>
    <cfRule type="containsText" dxfId="600" priority="153" operator="containsText" text="減少">
      <formula>NOT(ISERROR(SEARCH("減少",CR26)))</formula>
    </cfRule>
    <cfRule type="containsText" dxfId="599" priority="154" operator="containsText" text="増加">
      <formula>NOT(ISERROR(SEARCH("増加",CR26)))</formula>
    </cfRule>
    <cfRule type="containsText" dxfId="598" priority="155" operator="containsText" text="安定">
      <formula>NOT(ISERROR(SEARCH("安定",CR26)))</formula>
    </cfRule>
  </conditionalFormatting>
  <conditionalFormatting sqref="AG6">
    <cfRule type="containsText" dxfId="597" priority="83" operator="containsText" text="―">
      <formula>NOT(ISERROR(SEARCH("―",AG6)))</formula>
    </cfRule>
    <cfRule type="containsText" dxfId="596" priority="84" operator="containsText" text="隔年で">
      <formula>NOT(ISERROR(SEARCH("隔年で",AG6)))</formula>
    </cfRule>
    <cfRule type="containsText" dxfId="595" priority="85" operator="containsText" text="年度により">
      <formula>NOT(ISERROR(SEARCH("年度により",AG6)))</formula>
    </cfRule>
    <cfRule type="containsText" dxfId="594" priority="86" operator="containsText" text="減少傾向">
      <formula>NOT(ISERROR(SEARCH("減少傾向",AG6)))</formula>
    </cfRule>
    <cfRule type="containsText" dxfId="593" priority="87" operator="containsText" text="増加傾向">
      <formula>NOT(ISERROR(SEARCH("増加傾向",AG6)))</formula>
    </cfRule>
    <cfRule type="containsText" dxfId="592" priority="88" operator="containsText" text="同程度">
      <formula>NOT(ISERROR(SEARCH("同程度",AG6)))</formula>
    </cfRule>
  </conditionalFormatting>
  <conditionalFormatting sqref="AG6">
    <cfRule type="containsText" dxfId="591" priority="81" operator="containsText" text="最新年度のみ減少">
      <formula>NOT(ISERROR(SEARCH("最新年度のみ減少",AG6)))</formula>
    </cfRule>
    <cfRule type="containsText" dxfId="590" priority="82" operator="containsText" text="最新年度のみ増加">
      <formula>NOT(ISERROR(SEARCH("最新年度のみ増加",AG6)))</formula>
    </cfRule>
  </conditionalFormatting>
  <conditionalFormatting sqref="CC6">
    <cfRule type="containsText" dxfId="589" priority="27" operator="containsText" text="―">
      <formula>NOT(ISERROR(SEARCH("―",CC6)))</formula>
    </cfRule>
    <cfRule type="containsText" dxfId="588" priority="28" operator="containsText" text="隔年で">
      <formula>NOT(ISERROR(SEARCH("隔年で",CC6)))</formula>
    </cfRule>
    <cfRule type="containsText" dxfId="587" priority="29" operator="containsText" text="年度により">
      <formula>NOT(ISERROR(SEARCH("年度により",CC6)))</formula>
    </cfRule>
    <cfRule type="containsText" dxfId="586" priority="30" operator="containsText" text="減少傾向">
      <formula>NOT(ISERROR(SEARCH("減少傾向",CC6)))</formula>
    </cfRule>
    <cfRule type="containsText" dxfId="585" priority="31" operator="containsText" text="増加傾向">
      <formula>NOT(ISERROR(SEARCH("増加傾向",CC6)))</formula>
    </cfRule>
    <cfRule type="containsText" dxfId="584" priority="32" operator="containsText" text="同程度">
      <formula>NOT(ISERROR(SEARCH("同程度",CC6)))</formula>
    </cfRule>
  </conditionalFormatting>
  <conditionalFormatting sqref="CC6">
    <cfRule type="containsText" dxfId="583" priority="25" operator="containsText" text="最新年度のみ減少">
      <formula>NOT(ISERROR(SEARCH("最新年度のみ減少",CC6)))</formula>
    </cfRule>
    <cfRule type="containsText" dxfId="582" priority="26" operator="containsText" text="最新年度のみ増加">
      <formula>NOT(ISERROR(SEARCH("最新年度のみ増加",CC6)))</formula>
    </cfRule>
  </conditionalFormatting>
  <conditionalFormatting sqref="AG26">
    <cfRule type="containsText" dxfId="581" priority="19" operator="containsText" text="―">
      <formula>NOT(ISERROR(SEARCH("―",AG26)))</formula>
    </cfRule>
    <cfRule type="containsText" dxfId="580" priority="20" operator="containsText" text="隔年で">
      <formula>NOT(ISERROR(SEARCH("隔年で",AG26)))</formula>
    </cfRule>
    <cfRule type="containsText" dxfId="579" priority="21" operator="containsText" text="年度により">
      <formula>NOT(ISERROR(SEARCH("年度により",AG26)))</formula>
    </cfRule>
    <cfRule type="containsText" dxfId="578" priority="22" operator="containsText" text="減少傾向">
      <formula>NOT(ISERROR(SEARCH("減少傾向",AG26)))</formula>
    </cfRule>
    <cfRule type="containsText" dxfId="577" priority="23" operator="containsText" text="増加傾向">
      <formula>NOT(ISERROR(SEARCH("増加傾向",AG26)))</formula>
    </cfRule>
    <cfRule type="containsText" dxfId="576" priority="24" operator="containsText" text="同程度">
      <formula>NOT(ISERROR(SEARCH("同程度",AG26)))</formula>
    </cfRule>
  </conditionalFormatting>
  <conditionalFormatting sqref="AG26">
    <cfRule type="containsText" dxfId="575" priority="17" operator="containsText" text="最新年度のみ減少">
      <formula>NOT(ISERROR(SEARCH("最新年度のみ減少",AG26)))</formula>
    </cfRule>
    <cfRule type="containsText" dxfId="574" priority="18" operator="containsText" text="最新年度のみ増加">
      <formula>NOT(ISERROR(SEARCH("最新年度のみ増加",AG26)))</formula>
    </cfRule>
  </conditionalFormatting>
  <conditionalFormatting sqref="AG28">
    <cfRule type="containsText" dxfId="573" priority="11" operator="containsText" text="―">
      <formula>NOT(ISERROR(SEARCH("―",AG28)))</formula>
    </cfRule>
    <cfRule type="containsText" dxfId="572" priority="12" operator="containsText" text="隔年で">
      <formula>NOT(ISERROR(SEARCH("隔年で",AG28)))</formula>
    </cfRule>
    <cfRule type="containsText" dxfId="571" priority="13" operator="containsText" text="年度により">
      <formula>NOT(ISERROR(SEARCH("年度により",AG28)))</formula>
    </cfRule>
    <cfRule type="containsText" dxfId="570" priority="14" operator="containsText" text="減少傾向">
      <formula>NOT(ISERROR(SEARCH("減少傾向",AG28)))</formula>
    </cfRule>
    <cfRule type="containsText" dxfId="569" priority="15" operator="containsText" text="増加傾向">
      <formula>NOT(ISERROR(SEARCH("増加傾向",AG28)))</formula>
    </cfRule>
    <cfRule type="containsText" dxfId="568" priority="16" operator="containsText" text="同程度">
      <formula>NOT(ISERROR(SEARCH("同程度",AG28)))</formula>
    </cfRule>
  </conditionalFormatting>
  <conditionalFormatting sqref="AG28">
    <cfRule type="containsText" dxfId="567" priority="9" operator="containsText" text="最新年度のみ減少">
      <formula>NOT(ISERROR(SEARCH("最新年度のみ減少",AG28)))</formula>
    </cfRule>
    <cfRule type="containsText" dxfId="566" priority="10" operator="containsText" text="最新年度のみ増加">
      <formula>NOT(ISERROR(SEARCH("最新年度のみ増加",AG28)))</formula>
    </cfRule>
  </conditionalFormatting>
  <conditionalFormatting sqref="CC28">
    <cfRule type="containsText" dxfId="565" priority="3" operator="containsText" text="―">
      <formula>NOT(ISERROR(SEARCH("―",CC28)))</formula>
    </cfRule>
    <cfRule type="containsText" dxfId="564" priority="4" operator="containsText" text="隔年で">
      <formula>NOT(ISERROR(SEARCH("隔年で",CC28)))</formula>
    </cfRule>
    <cfRule type="containsText" dxfId="563" priority="5" operator="containsText" text="年度により">
      <formula>NOT(ISERROR(SEARCH("年度により",CC28)))</formula>
    </cfRule>
    <cfRule type="containsText" dxfId="562" priority="6" operator="containsText" text="減少傾向">
      <formula>NOT(ISERROR(SEARCH("減少傾向",CC28)))</formula>
    </cfRule>
    <cfRule type="containsText" dxfId="561" priority="7" operator="containsText" text="増加傾向">
      <formula>NOT(ISERROR(SEARCH("増加傾向",CC28)))</formula>
    </cfRule>
    <cfRule type="containsText" dxfId="560" priority="8" operator="containsText" text="同程度">
      <formula>NOT(ISERROR(SEARCH("同程度",CC28)))</formula>
    </cfRule>
  </conditionalFormatting>
  <conditionalFormatting sqref="CC28">
    <cfRule type="containsText" dxfId="559" priority="1" operator="containsText" text="最新年度のみ減少">
      <formula>NOT(ISERROR(SEARCH("最新年度のみ減少",CC28)))</formula>
    </cfRule>
    <cfRule type="containsText" dxfId="558" priority="2" operator="containsText" text="最新年度のみ増加">
      <formula>NOT(ISERROR(SEARCH("最新年度のみ増加",CC28)))</formula>
    </cfRule>
  </conditionalFormatting>
  <hyperlinks>
    <hyperlink ref="CS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8EED6-F864-46C5-B144-6AFB3EE4A7F5}">
  <dimension ref="A1:CS68"/>
  <sheetViews>
    <sheetView view="pageBreakPreview" topLeftCell="A19" zoomScale="130" zoomScaleNormal="115" zoomScaleSheetLayoutView="130" workbookViewId="0">
      <selection activeCell="CS1" sqref="CS1"/>
    </sheetView>
  </sheetViews>
  <sheetFormatPr defaultRowHeight="13.5" x14ac:dyDescent="0.15"/>
  <cols>
    <col min="1" max="1" width="0.625" style="10" customWidth="1"/>
    <col min="2" max="11" width="1" style="10" customWidth="1"/>
    <col min="12" max="94" width="1" customWidth="1"/>
    <col min="95" max="95" width="0.625" customWidth="1"/>
    <col min="97" max="97" width="11.625" bestFit="1" customWidth="1"/>
  </cols>
  <sheetData>
    <row r="1" spans="1:97" ht="24" customHeight="1" thickBot="1" x14ac:dyDescent="0.2">
      <c r="A1" s="1" t="s">
        <v>92</v>
      </c>
      <c r="B1" s="1"/>
      <c r="C1" s="1"/>
      <c r="D1"/>
      <c r="E1"/>
      <c r="F1"/>
      <c r="G1"/>
      <c r="H1"/>
      <c r="I1"/>
      <c r="J1"/>
      <c r="CS1" s="13" t="s">
        <v>50</v>
      </c>
    </row>
    <row r="2" spans="1:97" ht="24" customHeight="1" x14ac:dyDescent="0.15">
      <c r="A2" s="1" t="s">
        <v>62</v>
      </c>
      <c r="B2" s="1"/>
      <c r="C2" s="1"/>
      <c r="D2"/>
      <c r="E2"/>
      <c r="F2"/>
      <c r="G2"/>
      <c r="H2"/>
      <c r="I2"/>
      <c r="J2"/>
    </row>
    <row r="3" spans="1:97" ht="24" customHeight="1" x14ac:dyDescent="0.15">
      <c r="A3"/>
      <c r="B3" s="1" t="s">
        <v>76</v>
      </c>
      <c r="C3" s="1"/>
      <c r="D3"/>
      <c r="E3"/>
      <c r="F3"/>
      <c r="G3"/>
      <c r="H3"/>
      <c r="I3"/>
      <c r="J3"/>
    </row>
    <row r="4" spans="1:97" x14ac:dyDescent="0.15">
      <c r="A4" s="1"/>
      <c r="B4" s="6"/>
      <c r="C4" s="6"/>
      <c r="D4" s="6"/>
      <c r="E4" s="6"/>
      <c r="F4" s="6"/>
      <c r="G4" s="6"/>
      <c r="H4" s="6"/>
      <c r="I4" s="6"/>
      <c r="J4" s="6"/>
      <c r="K4"/>
    </row>
    <row r="5" spans="1:97" ht="17.25" customHeight="1" x14ac:dyDescent="0.15">
      <c r="A5" s="1"/>
      <c r="B5" s="17" t="s">
        <v>77</v>
      </c>
      <c r="C5" s="6"/>
      <c r="D5" s="6"/>
      <c r="E5" s="6"/>
      <c r="F5" s="6"/>
      <c r="G5" s="6"/>
      <c r="H5" s="6"/>
      <c r="I5" s="6"/>
      <c r="J5" s="6"/>
      <c r="K5"/>
    </row>
    <row r="6" spans="1:97" ht="17.25" customHeight="1" x14ac:dyDescent="0.15">
      <c r="A6" s="1"/>
      <c r="B6" s="7" t="s">
        <v>33</v>
      </c>
      <c r="C6" s="6"/>
      <c r="D6" s="6"/>
      <c r="E6" s="6"/>
      <c r="F6" s="6"/>
      <c r="H6" s="6"/>
      <c r="I6" s="6"/>
      <c r="J6" s="6"/>
      <c r="K6"/>
      <c r="AX6" s="7" t="s">
        <v>51</v>
      </c>
    </row>
    <row r="7" spans="1:97" ht="17.25" customHeight="1" x14ac:dyDescent="0.15">
      <c r="A7" s="1"/>
      <c r="B7" s="245" t="s">
        <v>242</v>
      </c>
      <c r="C7" s="246"/>
      <c r="D7" s="246"/>
      <c r="E7" s="246"/>
      <c r="F7" s="246"/>
      <c r="G7" s="246"/>
      <c r="H7" s="246"/>
      <c r="I7" s="246"/>
      <c r="J7" s="246"/>
      <c r="K7" s="246"/>
      <c r="L7" s="247"/>
      <c r="M7" s="258" t="s">
        <v>78</v>
      </c>
      <c r="N7" s="258"/>
      <c r="O7" s="258"/>
      <c r="P7" s="258"/>
      <c r="Q7" s="258"/>
      <c r="R7" s="258"/>
      <c r="S7" s="258"/>
      <c r="T7" s="258"/>
      <c r="U7" s="258"/>
      <c r="V7" s="258"/>
      <c r="W7" s="260">
        <f>AVERAGE('20.グラフデータ'!D53:H53)</f>
        <v>37.200000000000003</v>
      </c>
      <c r="X7" s="260"/>
      <c r="Y7" s="260"/>
      <c r="Z7" s="260"/>
      <c r="AA7" s="260"/>
      <c r="AB7" s="260"/>
      <c r="AC7" s="260"/>
      <c r="AD7" s="260"/>
      <c r="AE7" s="260"/>
      <c r="AF7" s="260"/>
      <c r="AG7" s="251" t="str">
        <f>'20.グラフデータ'!AD53</f>
        <v>隔年で増減</v>
      </c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X7" s="274" t="s">
        <v>240</v>
      </c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58" t="s">
        <v>78</v>
      </c>
      <c r="BJ7" s="258"/>
      <c r="BK7" s="258"/>
      <c r="BL7" s="258"/>
      <c r="BM7" s="258"/>
      <c r="BN7" s="258"/>
      <c r="BO7" s="258"/>
      <c r="BP7" s="258"/>
      <c r="BQ7" s="258"/>
      <c r="BR7" s="258"/>
      <c r="BS7" s="259">
        <f>AVERAGE('20.グラフデータ'!D57:H57)</f>
        <v>0.65400000000000003</v>
      </c>
      <c r="BT7" s="259"/>
      <c r="BU7" s="259"/>
      <c r="BV7" s="259"/>
      <c r="BW7" s="259"/>
      <c r="BX7" s="259"/>
      <c r="BY7" s="259"/>
      <c r="BZ7" s="259"/>
      <c r="CA7" s="259"/>
      <c r="CB7" s="259"/>
      <c r="CC7" s="251" t="str">
        <f>'20.グラフデータ'!AD57</f>
        <v>隔年で増減</v>
      </c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</row>
    <row r="8" spans="1:97" ht="18.75" customHeight="1" x14ac:dyDescent="0.15"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50"/>
      <c r="M8" s="256" t="s">
        <v>80</v>
      </c>
      <c r="N8" s="256"/>
      <c r="O8" s="256"/>
      <c r="P8" s="256"/>
      <c r="Q8" s="256"/>
      <c r="R8" s="256"/>
      <c r="S8" s="256"/>
      <c r="T8" s="256"/>
      <c r="U8" s="256"/>
      <c r="V8" s="256"/>
      <c r="W8" s="261">
        <f>'20.グラフデータ'!H53-'20.グラフデータ'!D53</f>
        <v>-11</v>
      </c>
      <c r="X8" s="261"/>
      <c r="Y8" s="261"/>
      <c r="Z8" s="261"/>
      <c r="AA8" s="261"/>
      <c r="AB8" s="261"/>
      <c r="AC8" s="261"/>
      <c r="AD8" s="261"/>
      <c r="AE8" s="261"/>
      <c r="AF8" s="26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56" t="s">
        <v>80</v>
      </c>
      <c r="BJ8" s="256"/>
      <c r="BK8" s="256"/>
      <c r="BL8" s="256"/>
      <c r="BM8" s="256"/>
      <c r="BN8" s="256"/>
      <c r="BO8" s="256"/>
      <c r="BP8" s="256"/>
      <c r="BQ8" s="256"/>
      <c r="BR8" s="256"/>
      <c r="BS8" s="257">
        <f>'20.グラフデータ'!H57-'20.グラフデータ'!D57</f>
        <v>-6.0000000000000053E-2</v>
      </c>
      <c r="BT8" s="257"/>
      <c r="BU8" s="257"/>
      <c r="BV8" s="257"/>
      <c r="BW8" s="257"/>
      <c r="BX8" s="257"/>
      <c r="BY8" s="257"/>
      <c r="BZ8" s="257"/>
      <c r="CA8" s="257"/>
      <c r="CB8" s="257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</row>
    <row r="9" spans="1:97" ht="18.75" customHeight="1" x14ac:dyDescent="0.15">
      <c r="A9" s="2"/>
      <c r="B9" s="274" t="s">
        <v>252</v>
      </c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58" t="s">
        <v>233</v>
      </c>
      <c r="N9" s="258"/>
      <c r="O9" s="258"/>
      <c r="P9" s="258"/>
      <c r="Q9" s="258"/>
      <c r="R9" s="258"/>
      <c r="S9" s="258"/>
      <c r="T9" s="258"/>
      <c r="U9" s="258"/>
      <c r="V9" s="258"/>
      <c r="W9" s="260">
        <f>AVERAGE('20.グラフデータ'!D51:H51)</f>
        <v>13</v>
      </c>
      <c r="X9" s="260"/>
      <c r="Y9" s="260"/>
      <c r="Z9" s="260"/>
      <c r="AA9" s="260"/>
      <c r="AB9" s="260"/>
      <c r="AC9" s="260"/>
      <c r="AD9" s="260"/>
      <c r="AE9" s="260"/>
      <c r="AF9" s="260"/>
      <c r="AG9" s="251" t="str">
        <f>'20.グラフデータ'!AD51</f>
        <v>隔年で増減</v>
      </c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8"/>
    </row>
    <row r="10" spans="1:97" ht="18.75" customHeight="1" x14ac:dyDescent="0.15">
      <c r="A10" s="2"/>
      <c r="B10" s="274"/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56" t="s">
        <v>234</v>
      </c>
      <c r="N10" s="256"/>
      <c r="O10" s="256"/>
      <c r="P10" s="256"/>
      <c r="Q10" s="256"/>
      <c r="R10" s="256"/>
      <c r="S10" s="256"/>
      <c r="T10" s="256"/>
      <c r="U10" s="256"/>
      <c r="V10" s="256"/>
      <c r="W10" s="261">
        <f>'20.グラフデータ'!H51-'20.グラフデータ'!D51</f>
        <v>-6</v>
      </c>
      <c r="X10" s="261"/>
      <c r="Y10" s="261"/>
      <c r="Z10" s="261"/>
      <c r="AA10" s="261"/>
      <c r="AB10" s="261"/>
      <c r="AC10" s="261"/>
      <c r="AD10" s="261"/>
      <c r="AE10" s="261"/>
      <c r="AF10" s="26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CN10" s="28"/>
      <c r="CO10" s="28"/>
      <c r="CP10" s="28"/>
    </row>
    <row r="11" spans="1:97" ht="18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16"/>
      <c r="L11" s="3"/>
      <c r="M11" s="3"/>
      <c r="N11" s="3"/>
      <c r="O11" s="3"/>
      <c r="P11" s="3"/>
      <c r="Q11" s="3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CN11" s="28"/>
      <c r="CO11" s="28"/>
      <c r="CP11" s="28"/>
    </row>
    <row r="12" spans="1:97" ht="18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16"/>
      <c r="L12" s="3"/>
      <c r="M12" s="3"/>
      <c r="N12" s="3"/>
      <c r="O12" s="3"/>
      <c r="P12" s="3"/>
      <c r="Q12" s="3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CN12" s="28"/>
      <c r="CO12" s="28"/>
      <c r="CP12" s="28"/>
    </row>
    <row r="13" spans="1:97" ht="18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16"/>
      <c r="L13" s="3"/>
      <c r="M13" s="3"/>
      <c r="N13" s="3"/>
      <c r="O13" s="3"/>
      <c r="P13" s="3"/>
      <c r="Q13" s="3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CN13" s="28"/>
      <c r="CO13" s="28"/>
      <c r="CP13" s="28"/>
    </row>
    <row r="14" spans="1:97" ht="18.7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16"/>
      <c r="L14" s="3"/>
      <c r="M14" s="3"/>
      <c r="N14" s="3"/>
      <c r="O14" s="3"/>
      <c r="P14" s="3"/>
      <c r="Q14" s="3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CN14" s="28"/>
      <c r="CO14" s="28"/>
      <c r="CP14" s="28"/>
    </row>
    <row r="15" spans="1:97" ht="18.7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16"/>
      <c r="L15" s="3"/>
      <c r="M15" s="3"/>
      <c r="N15" s="3"/>
      <c r="O15" s="3"/>
      <c r="P15" s="3"/>
      <c r="Q15" s="3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CN15" s="28"/>
      <c r="CO15" s="28"/>
      <c r="CP15" s="28"/>
    </row>
    <row r="16" spans="1:97" ht="18.7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16"/>
      <c r="L16" s="3"/>
      <c r="M16" s="3"/>
      <c r="N16" s="3"/>
      <c r="O16" s="3"/>
      <c r="P16" s="3"/>
      <c r="Q16" s="3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94" ht="13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16"/>
      <c r="L17" s="3"/>
      <c r="M17" s="3"/>
      <c r="N17" s="3"/>
      <c r="O17" s="3"/>
      <c r="P17" s="3"/>
      <c r="Q17" s="3"/>
      <c r="AV17" s="27"/>
      <c r="AW17" s="27"/>
      <c r="AX17" s="271"/>
      <c r="AY17" s="271"/>
      <c r="AZ17" s="271"/>
      <c r="BA17" s="271"/>
      <c r="BB17" s="271"/>
      <c r="BC17" s="271"/>
      <c r="BD17" s="271"/>
      <c r="BE17" s="271"/>
      <c r="BF17" s="271"/>
      <c r="BG17" s="271"/>
      <c r="BH17" s="273" t="str">
        <f>'20.グラフデータ'!Q1</f>
        <v>R2</v>
      </c>
      <c r="BI17" s="271"/>
      <c r="BJ17" s="271"/>
      <c r="BK17" s="271"/>
      <c r="BL17" s="271"/>
      <c r="BM17" s="271"/>
      <c r="BN17" s="271"/>
      <c r="BO17" s="273" t="str">
        <f>'20.グラフデータ'!R1</f>
        <v>R3</v>
      </c>
      <c r="BP17" s="271"/>
      <c r="BQ17" s="271"/>
      <c r="BR17" s="271"/>
      <c r="BS17" s="271"/>
      <c r="BT17" s="271"/>
      <c r="BU17" s="271"/>
      <c r="BV17" s="273" t="str">
        <f>'20.グラフデータ'!S1</f>
        <v>R4</v>
      </c>
      <c r="BW17" s="271"/>
      <c r="BX17" s="271"/>
      <c r="BY17" s="271"/>
      <c r="BZ17" s="271"/>
      <c r="CA17" s="271"/>
      <c r="CB17" s="271"/>
      <c r="CC17" s="273" t="str">
        <f>'20.グラフデータ'!T1</f>
        <v>R5</v>
      </c>
      <c r="CD17" s="271"/>
      <c r="CE17" s="271"/>
      <c r="CF17" s="271"/>
      <c r="CG17" s="271"/>
      <c r="CH17" s="271"/>
      <c r="CI17" s="271"/>
      <c r="CJ17" s="273" t="str">
        <f>'20.グラフデータ'!U1</f>
        <v>R6</v>
      </c>
      <c r="CK17" s="271"/>
      <c r="CL17" s="271"/>
      <c r="CM17" s="271"/>
      <c r="CN17" s="271"/>
      <c r="CO17" s="271"/>
      <c r="CP17" s="271"/>
    </row>
    <row r="18" spans="1:94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16"/>
      <c r="L18" s="3"/>
      <c r="M18" s="3"/>
      <c r="N18" s="3"/>
      <c r="O18" s="3"/>
      <c r="P18" s="3"/>
      <c r="Q18" s="3"/>
      <c r="AV18" s="27"/>
      <c r="AX18" s="271" t="s">
        <v>247</v>
      </c>
      <c r="AY18" s="271"/>
      <c r="AZ18" s="271"/>
      <c r="BA18" s="271"/>
      <c r="BB18" s="271"/>
      <c r="BC18" s="271"/>
      <c r="BD18" s="271"/>
      <c r="BE18" s="271"/>
      <c r="BF18" s="271"/>
      <c r="BG18" s="271"/>
      <c r="BH18" s="272">
        <f>'20.グラフデータ'!D57</f>
        <v>0.66</v>
      </c>
      <c r="BI18" s="272"/>
      <c r="BJ18" s="272"/>
      <c r="BK18" s="272"/>
      <c r="BL18" s="272"/>
      <c r="BM18" s="272"/>
      <c r="BN18" s="272"/>
      <c r="BO18" s="272">
        <f>'20.グラフデータ'!E57</f>
        <v>0.61</v>
      </c>
      <c r="BP18" s="272"/>
      <c r="BQ18" s="272"/>
      <c r="BR18" s="272"/>
      <c r="BS18" s="272"/>
      <c r="BT18" s="272"/>
      <c r="BU18" s="272"/>
      <c r="BV18" s="272">
        <f>'20.グラフデータ'!F57</f>
        <v>0.84</v>
      </c>
      <c r="BW18" s="272"/>
      <c r="BX18" s="272"/>
      <c r="BY18" s="272"/>
      <c r="BZ18" s="272"/>
      <c r="CA18" s="272"/>
      <c r="CB18" s="272"/>
      <c r="CC18" s="272">
        <f>'20.グラフデータ'!G57</f>
        <v>0.56000000000000005</v>
      </c>
      <c r="CD18" s="272"/>
      <c r="CE18" s="272"/>
      <c r="CF18" s="272"/>
      <c r="CG18" s="272"/>
      <c r="CH18" s="272"/>
      <c r="CI18" s="272"/>
      <c r="CJ18" s="272">
        <f>'20.グラフデータ'!H57</f>
        <v>0.6</v>
      </c>
      <c r="CK18" s="272"/>
      <c r="CL18" s="272"/>
      <c r="CM18" s="272"/>
      <c r="CN18" s="272"/>
      <c r="CO18" s="272"/>
      <c r="CP18" s="272"/>
    </row>
    <row r="19" spans="1:94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16"/>
      <c r="L19" s="3"/>
      <c r="M19" s="3"/>
      <c r="N19" s="3"/>
      <c r="O19" s="3"/>
      <c r="P19" s="3"/>
      <c r="Q19" s="3"/>
      <c r="AV19" s="27"/>
      <c r="AX19" s="271" t="s">
        <v>248</v>
      </c>
      <c r="AY19" s="271"/>
      <c r="AZ19" s="271"/>
      <c r="BA19" s="271"/>
      <c r="BB19" s="271"/>
      <c r="BC19" s="271"/>
      <c r="BD19" s="271"/>
      <c r="BE19" s="271"/>
      <c r="BF19" s="271"/>
      <c r="BG19" s="271"/>
      <c r="BH19" s="272">
        <f>'20.グラフデータ'!D58</f>
        <v>0.69</v>
      </c>
      <c r="BI19" s="272"/>
      <c r="BJ19" s="272"/>
      <c r="BK19" s="272"/>
      <c r="BL19" s="272"/>
      <c r="BM19" s="272"/>
      <c r="BN19" s="272"/>
      <c r="BO19" s="272">
        <f>'20.グラフデータ'!E58</f>
        <v>0.61</v>
      </c>
      <c r="BP19" s="272"/>
      <c r="BQ19" s="272"/>
      <c r="BR19" s="272"/>
      <c r="BS19" s="272"/>
      <c r="BT19" s="272"/>
      <c r="BU19" s="272"/>
      <c r="BV19" s="272">
        <f>'20.グラフデータ'!F58</f>
        <v>0.85</v>
      </c>
      <c r="BW19" s="272"/>
      <c r="BX19" s="272"/>
      <c r="BY19" s="272"/>
      <c r="BZ19" s="272"/>
      <c r="CA19" s="272"/>
      <c r="CB19" s="272"/>
      <c r="CC19" s="272">
        <f>'20.グラフデータ'!G58</f>
        <v>0.57999999999999996</v>
      </c>
      <c r="CD19" s="272"/>
      <c r="CE19" s="272"/>
      <c r="CF19" s="272"/>
      <c r="CG19" s="272"/>
      <c r="CH19" s="272"/>
      <c r="CI19" s="272"/>
      <c r="CJ19" s="272">
        <f>'20.グラフデータ'!H58</f>
        <v>0.66</v>
      </c>
      <c r="CK19" s="272"/>
      <c r="CL19" s="272"/>
      <c r="CM19" s="272"/>
      <c r="CN19" s="272"/>
      <c r="CO19" s="272"/>
      <c r="CP19" s="272"/>
    </row>
    <row r="20" spans="1:94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16"/>
      <c r="L20" s="3"/>
      <c r="M20" s="3"/>
      <c r="N20" s="3"/>
      <c r="O20" s="3"/>
      <c r="P20" s="3"/>
      <c r="Q20" s="3"/>
      <c r="AV20" s="27"/>
      <c r="AX20" s="271" t="s">
        <v>249</v>
      </c>
      <c r="AY20" s="271"/>
      <c r="AZ20" s="271"/>
      <c r="BA20" s="271"/>
      <c r="BB20" s="271"/>
      <c r="BC20" s="271"/>
      <c r="BD20" s="271"/>
      <c r="BE20" s="271"/>
      <c r="BF20" s="271"/>
      <c r="BG20" s="271"/>
      <c r="BH20" s="272">
        <f>'20.グラフデータ'!D59</f>
        <v>0.56000000000000005</v>
      </c>
      <c r="BI20" s="272"/>
      <c r="BJ20" s="272"/>
      <c r="BK20" s="272"/>
      <c r="BL20" s="272"/>
      <c r="BM20" s="272"/>
      <c r="BN20" s="272"/>
      <c r="BO20" s="272">
        <f>'20.グラフデータ'!E59</f>
        <v>0.6</v>
      </c>
      <c r="BP20" s="272"/>
      <c r="BQ20" s="272"/>
      <c r="BR20" s="272"/>
      <c r="BS20" s="272"/>
      <c r="BT20" s="272"/>
      <c r="BU20" s="272"/>
      <c r="BV20" s="272">
        <f>'20.グラフデータ'!F59</f>
        <v>0.81</v>
      </c>
      <c r="BW20" s="272"/>
      <c r="BX20" s="272"/>
      <c r="BY20" s="272"/>
      <c r="BZ20" s="272"/>
      <c r="CA20" s="272"/>
      <c r="CB20" s="272"/>
      <c r="CC20" s="272">
        <f>'20.グラフデータ'!G59</f>
        <v>0.5</v>
      </c>
      <c r="CD20" s="272"/>
      <c r="CE20" s="272"/>
      <c r="CF20" s="272"/>
      <c r="CG20" s="272"/>
      <c r="CH20" s="272"/>
      <c r="CI20" s="272"/>
      <c r="CJ20" s="272">
        <f>'20.グラフデータ'!H59</f>
        <v>0.43</v>
      </c>
      <c r="CK20" s="272"/>
      <c r="CL20" s="272"/>
      <c r="CM20" s="272"/>
      <c r="CN20" s="272"/>
      <c r="CO20" s="272"/>
      <c r="CP20" s="272"/>
    </row>
    <row r="21" spans="1:94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16"/>
      <c r="L21" s="3"/>
      <c r="M21" s="3"/>
      <c r="N21" s="3"/>
      <c r="O21" s="3"/>
      <c r="P21" s="3"/>
      <c r="Q21" s="3"/>
      <c r="AV21" s="27"/>
      <c r="AX21" s="271" t="s">
        <v>60</v>
      </c>
      <c r="AY21" s="271"/>
      <c r="AZ21" s="271"/>
      <c r="BA21" s="271"/>
      <c r="BB21" s="271"/>
      <c r="BC21" s="271"/>
      <c r="BD21" s="271"/>
      <c r="BE21" s="271"/>
      <c r="BF21" s="271"/>
      <c r="BG21" s="271"/>
      <c r="BH21" s="271">
        <f>'20.グラフデータ'!D60</f>
        <v>42</v>
      </c>
      <c r="BI21" s="271"/>
      <c r="BJ21" s="271"/>
      <c r="BK21" s="271"/>
      <c r="BL21" s="271"/>
      <c r="BM21" s="271"/>
      <c r="BN21" s="271"/>
      <c r="BO21" s="271">
        <f>'20.グラフデータ'!E60</f>
        <v>36</v>
      </c>
      <c r="BP21" s="271"/>
      <c r="BQ21" s="271"/>
      <c r="BR21" s="271"/>
      <c r="BS21" s="271"/>
      <c r="BT21" s="271"/>
      <c r="BU21" s="271"/>
      <c r="BV21" s="271">
        <f>'20.グラフデータ'!F60</f>
        <v>47</v>
      </c>
      <c r="BW21" s="271"/>
      <c r="BX21" s="271"/>
      <c r="BY21" s="271"/>
      <c r="BZ21" s="271"/>
      <c r="CA21" s="271"/>
      <c r="CB21" s="271"/>
      <c r="CC21" s="271">
        <f>'20.グラフデータ'!G60</f>
        <v>30</v>
      </c>
      <c r="CD21" s="271"/>
      <c r="CE21" s="271"/>
      <c r="CF21" s="271"/>
      <c r="CG21" s="271"/>
      <c r="CH21" s="271"/>
      <c r="CI21" s="271"/>
      <c r="CJ21" s="271">
        <f>'20.グラフデータ'!H60</f>
        <v>31</v>
      </c>
      <c r="CK21" s="271"/>
      <c r="CL21" s="271"/>
      <c r="CM21" s="271"/>
      <c r="CN21" s="271"/>
      <c r="CO21" s="271"/>
      <c r="CP21" s="271"/>
    </row>
    <row r="22" spans="1:94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16"/>
      <c r="L22" s="3"/>
      <c r="M22" s="3"/>
      <c r="N22" s="3"/>
      <c r="O22" s="3"/>
      <c r="P22" s="3"/>
      <c r="Q22" s="3"/>
      <c r="AV22" s="27"/>
      <c r="AX22" s="271" t="s">
        <v>99</v>
      </c>
      <c r="AY22" s="271"/>
      <c r="AZ22" s="271"/>
      <c r="BA22" s="271"/>
      <c r="BB22" s="271"/>
      <c r="BC22" s="271"/>
      <c r="BD22" s="271"/>
      <c r="BE22" s="271"/>
      <c r="BF22" s="271"/>
      <c r="BG22" s="271"/>
      <c r="BH22" s="271">
        <f>'20.グラフデータ'!D61</f>
        <v>64</v>
      </c>
      <c r="BI22" s="271"/>
      <c r="BJ22" s="271"/>
      <c r="BK22" s="271"/>
      <c r="BL22" s="271"/>
      <c r="BM22" s="271"/>
      <c r="BN22" s="271"/>
      <c r="BO22" s="271">
        <f>'20.グラフデータ'!E61</f>
        <v>59</v>
      </c>
      <c r="BP22" s="271"/>
      <c r="BQ22" s="271"/>
      <c r="BR22" s="271"/>
      <c r="BS22" s="271"/>
      <c r="BT22" s="271"/>
      <c r="BU22" s="271"/>
      <c r="BV22" s="271">
        <f>'20.グラフデータ'!F61</f>
        <v>56</v>
      </c>
      <c r="BW22" s="271"/>
      <c r="BX22" s="271"/>
      <c r="BY22" s="271"/>
      <c r="BZ22" s="271"/>
      <c r="CA22" s="271"/>
      <c r="CB22" s="271"/>
      <c r="CC22" s="271">
        <f>'20.グラフデータ'!G61</f>
        <v>54</v>
      </c>
      <c r="CD22" s="271"/>
      <c r="CE22" s="271"/>
      <c r="CF22" s="271"/>
      <c r="CG22" s="271"/>
      <c r="CH22" s="271"/>
      <c r="CI22" s="271"/>
      <c r="CJ22" s="271">
        <f>'20.グラフデータ'!H61</f>
        <v>52</v>
      </c>
      <c r="CK22" s="271"/>
      <c r="CL22" s="271"/>
      <c r="CM22" s="271"/>
      <c r="CN22" s="271"/>
      <c r="CO22" s="271"/>
      <c r="CP22" s="271"/>
    </row>
    <row r="23" spans="1:94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  <c r="K23" s="16"/>
      <c r="L23" s="3"/>
      <c r="M23" s="3"/>
      <c r="N23" s="3"/>
      <c r="O23" s="3"/>
      <c r="P23" s="3"/>
      <c r="Q23" s="3"/>
      <c r="AV23" s="27"/>
      <c r="AX23" s="271" t="s">
        <v>72</v>
      </c>
      <c r="AY23" s="271"/>
      <c r="AZ23" s="271"/>
      <c r="BA23" s="271"/>
      <c r="BB23" s="271"/>
      <c r="BC23" s="271"/>
      <c r="BD23" s="271"/>
      <c r="BE23" s="271"/>
      <c r="BF23" s="271"/>
      <c r="BG23" s="271"/>
      <c r="BH23" s="271">
        <f>'20.グラフデータ'!D62</f>
        <v>33</v>
      </c>
      <c r="BI23" s="271"/>
      <c r="BJ23" s="271"/>
      <c r="BK23" s="271"/>
      <c r="BL23" s="271"/>
      <c r="BM23" s="271"/>
      <c r="BN23" s="271"/>
      <c r="BO23" s="271">
        <f>'20.グラフデータ'!E62</f>
        <v>27</v>
      </c>
      <c r="BP23" s="271"/>
      <c r="BQ23" s="271"/>
      <c r="BR23" s="271"/>
      <c r="BS23" s="271"/>
      <c r="BT23" s="271"/>
      <c r="BU23" s="271"/>
      <c r="BV23" s="271">
        <f>'20.グラフデータ'!F62</f>
        <v>34</v>
      </c>
      <c r="BW23" s="271"/>
      <c r="BX23" s="271"/>
      <c r="BY23" s="271"/>
      <c r="BZ23" s="271"/>
      <c r="CA23" s="271"/>
      <c r="CB23" s="271"/>
      <c r="CC23" s="271">
        <f>'20.グラフデータ'!G62</f>
        <v>22</v>
      </c>
      <c r="CD23" s="271"/>
      <c r="CE23" s="271"/>
      <c r="CF23" s="271"/>
      <c r="CG23" s="271"/>
      <c r="CH23" s="271"/>
      <c r="CI23" s="271"/>
      <c r="CJ23" s="271">
        <f>'20.グラフデータ'!H62</f>
        <v>25</v>
      </c>
      <c r="CK23" s="271"/>
      <c r="CL23" s="271"/>
      <c r="CM23" s="271"/>
      <c r="CN23" s="271"/>
      <c r="CO23" s="271"/>
      <c r="CP23" s="271"/>
    </row>
    <row r="24" spans="1:94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  <c r="K24" s="16"/>
      <c r="L24" s="3"/>
      <c r="M24" s="3"/>
      <c r="N24" s="3"/>
      <c r="O24" s="3"/>
      <c r="P24" s="3"/>
      <c r="Q24" s="3"/>
      <c r="AV24" s="27"/>
      <c r="AX24" s="271" t="s">
        <v>73</v>
      </c>
      <c r="AY24" s="271"/>
      <c r="AZ24" s="271"/>
      <c r="BA24" s="271"/>
      <c r="BB24" s="271"/>
      <c r="BC24" s="271"/>
      <c r="BD24" s="271"/>
      <c r="BE24" s="271"/>
      <c r="BF24" s="271"/>
      <c r="BG24" s="271"/>
      <c r="BH24" s="271">
        <f>'20.グラフデータ'!D63</f>
        <v>9</v>
      </c>
      <c r="BI24" s="271"/>
      <c r="BJ24" s="271"/>
      <c r="BK24" s="271"/>
      <c r="BL24" s="271"/>
      <c r="BM24" s="271"/>
      <c r="BN24" s="271"/>
      <c r="BO24" s="271">
        <f>'20.グラフデータ'!E63</f>
        <v>9</v>
      </c>
      <c r="BP24" s="271"/>
      <c r="BQ24" s="271"/>
      <c r="BR24" s="271"/>
      <c r="BS24" s="271"/>
      <c r="BT24" s="271"/>
      <c r="BU24" s="271"/>
      <c r="BV24" s="271">
        <f>'20.グラフデータ'!F63</f>
        <v>13</v>
      </c>
      <c r="BW24" s="271"/>
      <c r="BX24" s="271"/>
      <c r="BY24" s="271"/>
      <c r="BZ24" s="271"/>
      <c r="CA24" s="271"/>
      <c r="CB24" s="271"/>
      <c r="CC24" s="271">
        <f>'20.グラフデータ'!G63</f>
        <v>8</v>
      </c>
      <c r="CD24" s="271"/>
      <c r="CE24" s="271"/>
      <c r="CF24" s="271"/>
      <c r="CG24" s="271"/>
      <c r="CH24" s="271"/>
      <c r="CI24" s="271"/>
      <c r="CJ24" s="271">
        <f>'20.グラフデータ'!H63</f>
        <v>6</v>
      </c>
      <c r="CK24" s="271"/>
      <c r="CL24" s="271"/>
      <c r="CM24" s="271"/>
      <c r="CN24" s="271"/>
      <c r="CO24" s="271"/>
      <c r="CP24" s="271"/>
    </row>
    <row r="25" spans="1:94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16"/>
      <c r="L25" s="3"/>
      <c r="M25" s="3"/>
      <c r="N25" s="3"/>
      <c r="O25" s="3"/>
      <c r="P25" s="3"/>
      <c r="Q25" s="3"/>
      <c r="AV25" s="27"/>
      <c r="AX25" s="271" t="s">
        <v>70</v>
      </c>
      <c r="AY25" s="271"/>
      <c r="AZ25" s="271"/>
      <c r="BA25" s="271"/>
      <c r="BB25" s="271"/>
      <c r="BC25" s="271"/>
      <c r="BD25" s="271"/>
      <c r="BE25" s="271"/>
      <c r="BF25" s="271"/>
      <c r="BG25" s="271"/>
      <c r="BH25" s="271">
        <f>'20.グラフデータ'!D64</f>
        <v>48</v>
      </c>
      <c r="BI25" s="271"/>
      <c r="BJ25" s="271"/>
      <c r="BK25" s="271"/>
      <c r="BL25" s="271"/>
      <c r="BM25" s="271"/>
      <c r="BN25" s="271"/>
      <c r="BO25" s="271">
        <f>'20.グラフデータ'!E64</f>
        <v>44</v>
      </c>
      <c r="BP25" s="271"/>
      <c r="BQ25" s="271"/>
      <c r="BR25" s="271"/>
      <c r="BS25" s="271"/>
      <c r="BT25" s="271"/>
      <c r="BU25" s="271"/>
      <c r="BV25" s="271">
        <f>'20.グラフデータ'!F64</f>
        <v>40</v>
      </c>
      <c r="BW25" s="271"/>
      <c r="BX25" s="271"/>
      <c r="BY25" s="271"/>
      <c r="BZ25" s="271"/>
      <c r="CA25" s="271"/>
      <c r="CB25" s="271"/>
      <c r="CC25" s="271">
        <f>'20.グラフデータ'!G64</f>
        <v>38</v>
      </c>
      <c r="CD25" s="271"/>
      <c r="CE25" s="271"/>
      <c r="CF25" s="271"/>
      <c r="CG25" s="271"/>
      <c r="CH25" s="271"/>
      <c r="CI25" s="271"/>
      <c r="CJ25" s="271">
        <f>'20.グラフデータ'!H64</f>
        <v>38</v>
      </c>
      <c r="CK25" s="271"/>
      <c r="CL25" s="271"/>
      <c r="CM25" s="271"/>
      <c r="CN25" s="271"/>
      <c r="CO25" s="271"/>
      <c r="CP25" s="271"/>
    </row>
    <row r="26" spans="1:94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  <c r="K26" s="16"/>
      <c r="L26" s="3"/>
      <c r="M26" s="3"/>
      <c r="N26" s="3"/>
      <c r="O26" s="3"/>
      <c r="P26" s="3"/>
      <c r="Q26" s="3"/>
      <c r="AV26" s="27"/>
      <c r="AX26" s="271" t="s">
        <v>71</v>
      </c>
      <c r="AY26" s="271"/>
      <c r="AZ26" s="271"/>
      <c r="BA26" s="271"/>
      <c r="BB26" s="271"/>
      <c r="BC26" s="271"/>
      <c r="BD26" s="271"/>
      <c r="BE26" s="271"/>
      <c r="BF26" s="271"/>
      <c r="BG26" s="271"/>
      <c r="BH26" s="271">
        <f>'20.グラフデータ'!D65</f>
        <v>16</v>
      </c>
      <c r="BI26" s="271"/>
      <c r="BJ26" s="271"/>
      <c r="BK26" s="271"/>
      <c r="BL26" s="271"/>
      <c r="BM26" s="271"/>
      <c r="BN26" s="271"/>
      <c r="BO26" s="271">
        <f>'20.グラフデータ'!E65</f>
        <v>15</v>
      </c>
      <c r="BP26" s="271"/>
      <c r="BQ26" s="271"/>
      <c r="BR26" s="271"/>
      <c r="BS26" s="271"/>
      <c r="BT26" s="271"/>
      <c r="BU26" s="271"/>
      <c r="BV26" s="271">
        <f>'20.グラフデータ'!F65</f>
        <v>16</v>
      </c>
      <c r="BW26" s="271"/>
      <c r="BX26" s="271"/>
      <c r="BY26" s="271"/>
      <c r="BZ26" s="271"/>
      <c r="CA26" s="271"/>
      <c r="CB26" s="271"/>
      <c r="CC26" s="271">
        <f>'20.グラフデータ'!G65</f>
        <v>16</v>
      </c>
      <c r="CD26" s="271"/>
      <c r="CE26" s="271"/>
      <c r="CF26" s="271"/>
      <c r="CG26" s="271"/>
      <c r="CH26" s="271"/>
      <c r="CI26" s="271"/>
      <c r="CJ26" s="271">
        <f>'20.グラフデータ'!H65</f>
        <v>14</v>
      </c>
      <c r="CK26" s="271"/>
      <c r="CL26" s="271"/>
      <c r="CM26" s="271"/>
      <c r="CN26" s="271"/>
      <c r="CO26" s="271"/>
      <c r="CP26" s="271"/>
    </row>
    <row r="27" spans="1:94" ht="9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16"/>
      <c r="L27" s="3"/>
      <c r="M27" s="3"/>
      <c r="N27" s="3"/>
      <c r="O27" s="3"/>
      <c r="P27" s="3"/>
      <c r="Q27" s="3"/>
    </row>
    <row r="28" spans="1:94" ht="17.25" customHeight="1" x14ac:dyDescent="0.15">
      <c r="A28" s="1"/>
      <c r="B28" s="17" t="s">
        <v>85</v>
      </c>
      <c r="C28" s="6"/>
      <c r="D28" s="6"/>
      <c r="E28" s="6"/>
      <c r="F28" s="6"/>
      <c r="G28" s="6"/>
      <c r="H28" s="6"/>
      <c r="I28" s="6"/>
      <c r="J28" s="6"/>
      <c r="K28"/>
    </row>
    <row r="29" spans="1:94" ht="17.25" customHeight="1" x14ac:dyDescent="0.15">
      <c r="A29" s="2"/>
      <c r="B29" s="7" t="s">
        <v>33</v>
      </c>
      <c r="C29" s="6"/>
      <c r="D29" s="6"/>
      <c r="E29" s="6"/>
      <c r="F29" s="6"/>
      <c r="H29" s="6"/>
      <c r="I29" s="6"/>
      <c r="J29" s="6"/>
      <c r="K29" s="16"/>
      <c r="L29" s="3"/>
      <c r="M29" s="3"/>
      <c r="N29" s="3"/>
      <c r="O29" s="3"/>
      <c r="P29" s="3"/>
      <c r="Q29" s="3"/>
      <c r="AX29" s="7" t="s">
        <v>51</v>
      </c>
    </row>
    <row r="30" spans="1:94" ht="18.75" customHeight="1" x14ac:dyDescent="0.15">
      <c r="A30" s="2"/>
      <c r="B30" s="274" t="s">
        <v>242</v>
      </c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58" t="s">
        <v>78</v>
      </c>
      <c r="N30" s="258"/>
      <c r="O30" s="258"/>
      <c r="P30" s="258"/>
      <c r="Q30" s="258"/>
      <c r="R30" s="258"/>
      <c r="S30" s="258"/>
      <c r="T30" s="258"/>
      <c r="U30" s="258"/>
      <c r="V30" s="258"/>
      <c r="W30" s="275">
        <f>AVERAGE('20.グラフデータ'!D73:H73)</f>
        <v>127.4</v>
      </c>
      <c r="X30" s="275"/>
      <c r="Y30" s="275"/>
      <c r="Z30" s="275"/>
      <c r="AA30" s="275"/>
      <c r="AB30" s="275"/>
      <c r="AC30" s="275"/>
      <c r="AD30" s="275"/>
      <c r="AE30" s="275"/>
      <c r="AF30" s="275"/>
      <c r="AG30" s="251" t="str">
        <f>'20.グラフデータ'!AD73</f>
        <v>減少傾向⤵</v>
      </c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X30" s="274" t="s">
        <v>240</v>
      </c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58" t="s">
        <v>78</v>
      </c>
      <c r="BJ30" s="258"/>
      <c r="BK30" s="258"/>
      <c r="BL30" s="258"/>
      <c r="BM30" s="258"/>
      <c r="BN30" s="258"/>
      <c r="BO30" s="258"/>
      <c r="BP30" s="258"/>
      <c r="BQ30" s="258"/>
      <c r="BR30" s="258"/>
      <c r="BS30" s="259">
        <f>AVERAGE('20.グラフデータ'!D77:H77)</f>
        <v>1.746</v>
      </c>
      <c r="BT30" s="259"/>
      <c r="BU30" s="259"/>
      <c r="BV30" s="259"/>
      <c r="BW30" s="259"/>
      <c r="BX30" s="259"/>
      <c r="BY30" s="259"/>
      <c r="BZ30" s="259"/>
      <c r="CA30" s="259"/>
      <c r="CB30" s="259"/>
      <c r="CC30" s="251" t="str">
        <f>'20.グラフデータ'!AD77</f>
        <v>減少傾向⤵</v>
      </c>
      <c r="CD30" s="251"/>
      <c r="CE30" s="251"/>
      <c r="CF30" s="251"/>
      <c r="CG30" s="251"/>
      <c r="CH30" s="251"/>
      <c r="CI30" s="251"/>
      <c r="CJ30" s="251"/>
      <c r="CK30" s="251"/>
      <c r="CL30" s="251"/>
      <c r="CM30" s="251"/>
      <c r="CN30" s="251"/>
      <c r="CO30" s="251"/>
      <c r="CP30" s="251"/>
    </row>
    <row r="31" spans="1:94" ht="18.75" customHeight="1" x14ac:dyDescent="0.15">
      <c r="A31" s="2"/>
      <c r="B31" s="274"/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58" t="s">
        <v>80</v>
      </c>
      <c r="N31" s="258"/>
      <c r="O31" s="258"/>
      <c r="P31" s="258"/>
      <c r="Q31" s="258"/>
      <c r="R31" s="258"/>
      <c r="S31" s="258"/>
      <c r="T31" s="258"/>
      <c r="U31" s="258"/>
      <c r="V31" s="258"/>
      <c r="W31" s="261">
        <f>'20.グラフデータ'!H73-'20.グラフデータ'!D73</f>
        <v>-30</v>
      </c>
      <c r="X31" s="261"/>
      <c r="Y31" s="261"/>
      <c r="Z31" s="261"/>
      <c r="AA31" s="261"/>
      <c r="AB31" s="261"/>
      <c r="AC31" s="261"/>
      <c r="AD31" s="261"/>
      <c r="AE31" s="261"/>
      <c r="AF31" s="26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56" t="s">
        <v>80</v>
      </c>
      <c r="BJ31" s="256"/>
      <c r="BK31" s="256"/>
      <c r="BL31" s="256"/>
      <c r="BM31" s="256"/>
      <c r="BN31" s="256"/>
      <c r="BO31" s="256"/>
      <c r="BP31" s="256"/>
      <c r="BQ31" s="256"/>
      <c r="BR31" s="256"/>
      <c r="BS31" s="257">
        <f>'20.グラフデータ'!H77-'20.グラフデータ'!D77</f>
        <v>-0.40999999999999992</v>
      </c>
      <c r="BT31" s="257"/>
      <c r="BU31" s="257"/>
      <c r="BV31" s="257"/>
      <c r="BW31" s="257"/>
      <c r="BX31" s="257"/>
      <c r="BY31" s="257"/>
      <c r="BZ31" s="257"/>
      <c r="CA31" s="257"/>
      <c r="CB31" s="257"/>
      <c r="CC31" s="251"/>
      <c r="CD31" s="251"/>
      <c r="CE31" s="251"/>
      <c r="CF31" s="251"/>
      <c r="CG31" s="251"/>
      <c r="CH31" s="251"/>
      <c r="CI31" s="251"/>
      <c r="CJ31" s="251"/>
      <c r="CK31" s="251"/>
      <c r="CL31" s="251"/>
      <c r="CM31" s="251"/>
      <c r="CN31" s="251"/>
      <c r="CO31" s="251"/>
      <c r="CP31" s="251"/>
    </row>
    <row r="32" spans="1:94" ht="18.75" customHeight="1" x14ac:dyDescent="0.15">
      <c r="A32" s="2"/>
      <c r="B32" s="274" t="s">
        <v>252</v>
      </c>
      <c r="C32" s="274"/>
      <c r="D32" s="274"/>
      <c r="E32" s="274"/>
      <c r="F32" s="274"/>
      <c r="G32" s="274"/>
      <c r="H32" s="274"/>
      <c r="I32" s="274"/>
      <c r="J32" s="274"/>
      <c r="K32" s="274"/>
      <c r="L32" s="274"/>
      <c r="M32" s="258" t="s">
        <v>233</v>
      </c>
      <c r="N32" s="258"/>
      <c r="O32" s="258"/>
      <c r="P32" s="258"/>
      <c r="Q32" s="258"/>
      <c r="R32" s="258"/>
      <c r="S32" s="258"/>
      <c r="T32" s="258"/>
      <c r="U32" s="258"/>
      <c r="V32" s="258"/>
      <c r="W32" s="260">
        <f>AVERAGE('20.グラフデータ'!D71:H71)</f>
        <v>42.4</v>
      </c>
      <c r="X32" s="260"/>
      <c r="Y32" s="260"/>
      <c r="Z32" s="260"/>
      <c r="AA32" s="260"/>
      <c r="AB32" s="260"/>
      <c r="AC32" s="260"/>
      <c r="AD32" s="260"/>
      <c r="AE32" s="260"/>
      <c r="AF32" s="260"/>
      <c r="AG32" s="251" t="str">
        <f>'20.グラフデータ'!AD71</f>
        <v>年度により増減</v>
      </c>
      <c r="AH32" s="251"/>
      <c r="AI32" s="251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</row>
    <row r="33" spans="1:94" ht="18.75" customHeight="1" x14ac:dyDescent="0.15">
      <c r="A33" s="2"/>
      <c r="B33" s="274"/>
      <c r="C33" s="274"/>
      <c r="D33" s="274"/>
      <c r="E33" s="274"/>
      <c r="F33" s="274"/>
      <c r="G33" s="274"/>
      <c r="H33" s="274"/>
      <c r="I33" s="274"/>
      <c r="J33" s="274"/>
      <c r="K33" s="274"/>
      <c r="L33" s="274"/>
      <c r="M33" s="256" t="s">
        <v>234</v>
      </c>
      <c r="N33" s="256"/>
      <c r="O33" s="256"/>
      <c r="P33" s="256"/>
      <c r="Q33" s="256"/>
      <c r="R33" s="256"/>
      <c r="S33" s="256"/>
      <c r="T33" s="256"/>
      <c r="U33" s="256"/>
      <c r="V33" s="256"/>
      <c r="W33" s="261">
        <f>'20.グラフデータ'!H71-'20.グラフデータ'!D71</f>
        <v>-18</v>
      </c>
      <c r="X33" s="261"/>
      <c r="Y33" s="261"/>
      <c r="Z33" s="261"/>
      <c r="AA33" s="261"/>
      <c r="AB33" s="261"/>
      <c r="AC33" s="261"/>
      <c r="AD33" s="261"/>
      <c r="AE33" s="261"/>
      <c r="AF33" s="26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</row>
    <row r="34" spans="1:94" ht="18.7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16"/>
      <c r="L34" s="3"/>
      <c r="M34" s="3"/>
      <c r="N34" s="3"/>
      <c r="O34" s="3"/>
      <c r="P34" s="3"/>
      <c r="Q34" s="3"/>
    </row>
    <row r="35" spans="1:94" ht="18.7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16"/>
      <c r="L35" s="3"/>
      <c r="M35" s="3"/>
      <c r="N35" s="3"/>
      <c r="O35" s="3"/>
      <c r="P35" s="3"/>
      <c r="Q35" s="3"/>
    </row>
    <row r="36" spans="1:94" ht="18.7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16"/>
      <c r="L36" s="3"/>
      <c r="M36" s="3"/>
      <c r="N36" s="3"/>
      <c r="O36" s="3"/>
      <c r="P36" s="3"/>
      <c r="Q36" s="3"/>
    </row>
    <row r="37" spans="1:94" ht="18.7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16"/>
      <c r="L37" s="3"/>
      <c r="M37" s="3"/>
      <c r="N37" s="3"/>
      <c r="O37" s="3"/>
      <c r="P37" s="3"/>
      <c r="Q37" s="3"/>
    </row>
    <row r="38" spans="1:94" ht="18.7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16"/>
      <c r="L38" s="3"/>
      <c r="M38" s="3"/>
      <c r="N38" s="3"/>
      <c r="O38" s="3"/>
      <c r="P38" s="3"/>
      <c r="Q38" s="3"/>
    </row>
    <row r="39" spans="1:94" ht="18.7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16"/>
      <c r="L39" s="3"/>
      <c r="M39" s="3"/>
      <c r="N39" s="3"/>
      <c r="O39" s="3"/>
      <c r="P39" s="3"/>
      <c r="Q39" s="3"/>
    </row>
    <row r="40" spans="1:94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16"/>
      <c r="L40" s="3"/>
      <c r="M40" s="3"/>
      <c r="N40" s="3"/>
      <c r="O40" s="3"/>
      <c r="P40" s="3"/>
      <c r="Q40" s="3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3" t="str">
        <f>'20.グラフデータ'!Q1</f>
        <v>R2</v>
      </c>
      <c r="BI40" s="271"/>
      <c r="BJ40" s="271"/>
      <c r="BK40" s="271"/>
      <c r="BL40" s="271"/>
      <c r="BM40" s="271"/>
      <c r="BN40" s="271"/>
      <c r="BO40" s="273" t="str">
        <f>'20.グラフデータ'!R1</f>
        <v>R3</v>
      </c>
      <c r="BP40" s="271"/>
      <c r="BQ40" s="271"/>
      <c r="BR40" s="271"/>
      <c r="BS40" s="271"/>
      <c r="BT40" s="271"/>
      <c r="BU40" s="271"/>
      <c r="BV40" s="273" t="str">
        <f>'20.グラフデータ'!S1</f>
        <v>R4</v>
      </c>
      <c r="BW40" s="271"/>
      <c r="BX40" s="271"/>
      <c r="BY40" s="271"/>
      <c r="BZ40" s="271"/>
      <c r="CA40" s="271"/>
      <c r="CB40" s="271"/>
      <c r="CC40" s="273" t="str">
        <f>'20.グラフデータ'!T1</f>
        <v>R5</v>
      </c>
      <c r="CD40" s="271"/>
      <c r="CE40" s="271"/>
      <c r="CF40" s="271"/>
      <c r="CG40" s="271"/>
      <c r="CH40" s="271"/>
      <c r="CI40" s="271"/>
      <c r="CJ40" s="273" t="str">
        <f>'20.グラフデータ'!U1</f>
        <v>R6</v>
      </c>
      <c r="CK40" s="271"/>
      <c r="CL40" s="271"/>
      <c r="CM40" s="271"/>
      <c r="CN40" s="271"/>
      <c r="CO40" s="271"/>
      <c r="CP40" s="271"/>
    </row>
    <row r="41" spans="1:94" x14ac:dyDescent="0.15">
      <c r="A41" s="1"/>
      <c r="B41" s="2"/>
      <c r="C41" s="2"/>
      <c r="D41" s="2"/>
      <c r="E41" s="2"/>
      <c r="F41" s="2"/>
      <c r="G41" s="2"/>
      <c r="H41" s="2"/>
      <c r="I41" s="2"/>
      <c r="J41" s="2"/>
      <c r="K41" s="16"/>
      <c r="L41" s="3"/>
      <c r="M41" s="3"/>
      <c r="N41" s="3"/>
      <c r="O41" s="3"/>
      <c r="P41" s="3"/>
      <c r="Q41" s="3"/>
      <c r="AX41" s="271" t="s">
        <v>247</v>
      </c>
      <c r="AY41" s="271"/>
      <c r="AZ41" s="271"/>
      <c r="BA41" s="271"/>
      <c r="BB41" s="271"/>
      <c r="BC41" s="271"/>
      <c r="BD41" s="271"/>
      <c r="BE41" s="271"/>
      <c r="BF41" s="271"/>
      <c r="BG41" s="271"/>
      <c r="BH41" s="272">
        <f>'20.グラフデータ'!D77</f>
        <v>1.97</v>
      </c>
      <c r="BI41" s="272"/>
      <c r="BJ41" s="272"/>
      <c r="BK41" s="272"/>
      <c r="BL41" s="272"/>
      <c r="BM41" s="272"/>
      <c r="BN41" s="272"/>
      <c r="BO41" s="272">
        <f>'20.グラフデータ'!E77</f>
        <v>1.67</v>
      </c>
      <c r="BP41" s="272"/>
      <c r="BQ41" s="272"/>
      <c r="BR41" s="272"/>
      <c r="BS41" s="272"/>
      <c r="BT41" s="272"/>
      <c r="BU41" s="272"/>
      <c r="BV41" s="272">
        <f>'20.グラフデータ'!F77</f>
        <v>1.83</v>
      </c>
      <c r="BW41" s="272"/>
      <c r="BX41" s="272"/>
      <c r="BY41" s="272"/>
      <c r="BZ41" s="272"/>
      <c r="CA41" s="272"/>
      <c r="CB41" s="272"/>
      <c r="CC41" s="272">
        <f>'20.グラフデータ'!G77</f>
        <v>1.7</v>
      </c>
      <c r="CD41" s="272"/>
      <c r="CE41" s="272"/>
      <c r="CF41" s="272"/>
      <c r="CG41" s="272"/>
      <c r="CH41" s="272"/>
      <c r="CI41" s="272"/>
      <c r="CJ41" s="272">
        <f>'20.グラフデータ'!H77</f>
        <v>1.56</v>
      </c>
      <c r="CK41" s="272"/>
      <c r="CL41" s="272"/>
      <c r="CM41" s="272"/>
      <c r="CN41" s="272"/>
      <c r="CO41" s="272"/>
      <c r="CP41" s="272"/>
    </row>
    <row r="42" spans="1:94" x14ac:dyDescent="0.15">
      <c r="A42" s="7"/>
      <c r="B42" s="2"/>
      <c r="C42" s="2"/>
      <c r="D42" s="2"/>
      <c r="E42" s="2"/>
      <c r="F42" s="2"/>
      <c r="G42" s="2"/>
      <c r="H42" s="2"/>
      <c r="I42" s="2"/>
      <c r="J42" s="2"/>
      <c r="K42" s="16"/>
      <c r="L42" s="3"/>
      <c r="M42" s="3"/>
      <c r="N42" s="3"/>
      <c r="O42" s="3"/>
      <c r="P42" s="3"/>
      <c r="Q42" s="3"/>
      <c r="AX42" s="271" t="s">
        <v>248</v>
      </c>
      <c r="AY42" s="271"/>
      <c r="AZ42" s="271"/>
      <c r="BA42" s="271"/>
      <c r="BB42" s="271"/>
      <c r="BC42" s="271"/>
      <c r="BD42" s="271"/>
      <c r="BE42" s="271"/>
      <c r="BF42" s="271"/>
      <c r="BG42" s="271"/>
      <c r="BH42" s="272">
        <f>'20.グラフデータ'!D78</f>
        <v>1.64</v>
      </c>
      <c r="BI42" s="272"/>
      <c r="BJ42" s="272"/>
      <c r="BK42" s="272"/>
      <c r="BL42" s="272"/>
      <c r="BM42" s="272"/>
      <c r="BN42" s="272"/>
      <c r="BO42" s="272">
        <f>'20.グラフデータ'!E78</f>
        <v>1.39</v>
      </c>
      <c r="BP42" s="272"/>
      <c r="BQ42" s="272"/>
      <c r="BR42" s="272"/>
      <c r="BS42" s="272"/>
      <c r="BT42" s="272"/>
      <c r="BU42" s="272"/>
      <c r="BV42" s="272">
        <f>'20.グラフデータ'!F78</f>
        <v>1.5</v>
      </c>
      <c r="BW42" s="272"/>
      <c r="BX42" s="272"/>
      <c r="BY42" s="272"/>
      <c r="BZ42" s="272"/>
      <c r="CA42" s="272"/>
      <c r="CB42" s="272"/>
      <c r="CC42" s="272">
        <f>'20.グラフデータ'!G78</f>
        <v>1.34</v>
      </c>
      <c r="CD42" s="272"/>
      <c r="CE42" s="272"/>
      <c r="CF42" s="272"/>
      <c r="CG42" s="272"/>
      <c r="CH42" s="272"/>
      <c r="CI42" s="272"/>
      <c r="CJ42" s="272">
        <f>'20.グラフデータ'!H78</f>
        <v>1.1299999999999999</v>
      </c>
      <c r="CK42" s="272"/>
      <c r="CL42" s="272"/>
      <c r="CM42" s="272"/>
      <c r="CN42" s="272"/>
      <c r="CO42" s="272"/>
      <c r="CP42" s="272"/>
    </row>
    <row r="43" spans="1:94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16"/>
      <c r="L43" s="3"/>
      <c r="M43" s="3"/>
      <c r="N43" s="3"/>
      <c r="O43" s="3"/>
      <c r="P43" s="3"/>
      <c r="Q43" s="3"/>
      <c r="AX43" s="271" t="s">
        <v>249</v>
      </c>
      <c r="AY43" s="271"/>
      <c r="AZ43" s="271"/>
      <c r="BA43" s="271"/>
      <c r="BB43" s="271"/>
      <c r="BC43" s="271"/>
      <c r="BD43" s="271"/>
      <c r="BE43" s="271"/>
      <c r="BF43" s="271"/>
      <c r="BG43" s="271"/>
      <c r="BH43" s="272">
        <f>'20.グラフデータ'!D79</f>
        <v>3</v>
      </c>
      <c r="BI43" s="272"/>
      <c r="BJ43" s="272"/>
      <c r="BK43" s="272"/>
      <c r="BL43" s="272"/>
      <c r="BM43" s="272"/>
      <c r="BN43" s="272"/>
      <c r="BO43" s="272">
        <f>'20.グラフデータ'!E79</f>
        <v>2.4700000000000002</v>
      </c>
      <c r="BP43" s="272"/>
      <c r="BQ43" s="272"/>
      <c r="BR43" s="272"/>
      <c r="BS43" s="272"/>
      <c r="BT43" s="272"/>
      <c r="BU43" s="272"/>
      <c r="BV43" s="272">
        <f>'20.グラフデータ'!F79</f>
        <v>2.74</v>
      </c>
      <c r="BW43" s="272"/>
      <c r="BX43" s="272"/>
      <c r="BY43" s="272"/>
      <c r="BZ43" s="272"/>
      <c r="CA43" s="272"/>
      <c r="CB43" s="272"/>
      <c r="CC43" s="272">
        <f>'20.グラフデータ'!G79</f>
        <v>2.65</v>
      </c>
      <c r="CD43" s="272"/>
      <c r="CE43" s="272"/>
      <c r="CF43" s="272"/>
      <c r="CG43" s="272"/>
      <c r="CH43" s="272"/>
      <c r="CI43" s="272"/>
      <c r="CJ43" s="272">
        <f>'20.グラフデータ'!H79</f>
        <v>2.7</v>
      </c>
      <c r="CK43" s="272"/>
      <c r="CL43" s="272"/>
      <c r="CM43" s="272"/>
      <c r="CN43" s="272"/>
      <c r="CO43" s="272"/>
      <c r="CP43" s="272"/>
    </row>
    <row r="44" spans="1:94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16"/>
      <c r="L44" s="3"/>
      <c r="M44" s="3"/>
      <c r="N44" s="3"/>
      <c r="O44" s="3"/>
      <c r="P44" s="3"/>
      <c r="Q44" s="3"/>
      <c r="AX44" s="271" t="s">
        <v>60</v>
      </c>
      <c r="AY44" s="271"/>
      <c r="AZ44" s="271"/>
      <c r="BA44" s="271"/>
      <c r="BB44" s="271"/>
      <c r="BC44" s="271"/>
      <c r="BD44" s="271"/>
      <c r="BE44" s="271"/>
      <c r="BF44" s="271"/>
      <c r="BG44" s="271"/>
      <c r="BH44" s="271">
        <f>'20.グラフデータ'!D80</f>
        <v>144</v>
      </c>
      <c r="BI44" s="271"/>
      <c r="BJ44" s="271"/>
      <c r="BK44" s="271"/>
      <c r="BL44" s="271"/>
      <c r="BM44" s="271"/>
      <c r="BN44" s="271"/>
      <c r="BO44" s="271">
        <f>'20.グラフデータ'!E80</f>
        <v>125</v>
      </c>
      <c r="BP44" s="271"/>
      <c r="BQ44" s="271"/>
      <c r="BR44" s="271"/>
      <c r="BS44" s="271"/>
      <c r="BT44" s="271"/>
      <c r="BU44" s="271"/>
      <c r="BV44" s="271">
        <f>'20.グラフデータ'!F80</f>
        <v>130</v>
      </c>
      <c r="BW44" s="271"/>
      <c r="BX44" s="271"/>
      <c r="BY44" s="271"/>
      <c r="BZ44" s="271"/>
      <c r="CA44" s="271"/>
      <c r="CB44" s="271"/>
      <c r="CC44" s="271">
        <f>'20.グラフデータ'!G80</f>
        <v>124</v>
      </c>
      <c r="CD44" s="271"/>
      <c r="CE44" s="271"/>
      <c r="CF44" s="271"/>
      <c r="CG44" s="271"/>
      <c r="CH44" s="271"/>
      <c r="CI44" s="271"/>
      <c r="CJ44" s="271">
        <f>'20.グラフデータ'!H80</f>
        <v>114</v>
      </c>
      <c r="CK44" s="271"/>
      <c r="CL44" s="271"/>
      <c r="CM44" s="271"/>
      <c r="CN44" s="271"/>
      <c r="CO44" s="271"/>
      <c r="CP44" s="271"/>
    </row>
    <row r="45" spans="1:94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16"/>
      <c r="L45" s="3"/>
      <c r="M45" s="3"/>
      <c r="N45" s="3"/>
      <c r="O45" s="3"/>
      <c r="P45" s="3"/>
      <c r="Q45" s="3"/>
      <c r="AX45" s="271" t="s">
        <v>99</v>
      </c>
      <c r="AY45" s="271"/>
      <c r="AZ45" s="271"/>
      <c r="BA45" s="271"/>
      <c r="BB45" s="271"/>
      <c r="BC45" s="271"/>
      <c r="BD45" s="271"/>
      <c r="BE45" s="271"/>
      <c r="BF45" s="271"/>
      <c r="BG45" s="271"/>
      <c r="BH45" s="271">
        <f>'20.グラフデータ'!D81</f>
        <v>73</v>
      </c>
      <c r="BI45" s="271"/>
      <c r="BJ45" s="271"/>
      <c r="BK45" s="271"/>
      <c r="BL45" s="271"/>
      <c r="BM45" s="271"/>
      <c r="BN45" s="271"/>
      <c r="BO45" s="271">
        <f>'20.グラフデータ'!E81</f>
        <v>75</v>
      </c>
      <c r="BP45" s="271"/>
      <c r="BQ45" s="271"/>
      <c r="BR45" s="271"/>
      <c r="BS45" s="271"/>
      <c r="BT45" s="271"/>
      <c r="BU45" s="271"/>
      <c r="BV45" s="271">
        <f>'20.グラフデータ'!F81</f>
        <v>71</v>
      </c>
      <c r="BW45" s="271"/>
      <c r="BX45" s="271"/>
      <c r="BY45" s="271"/>
      <c r="BZ45" s="271"/>
      <c r="CA45" s="271"/>
      <c r="CB45" s="271"/>
      <c r="CC45" s="271">
        <f>'20.グラフデータ'!G81</f>
        <v>73</v>
      </c>
      <c r="CD45" s="271"/>
      <c r="CE45" s="271"/>
      <c r="CF45" s="271"/>
      <c r="CG45" s="271"/>
      <c r="CH45" s="271"/>
      <c r="CI45" s="271"/>
      <c r="CJ45" s="271">
        <f>'20.グラフデータ'!H81</f>
        <v>73</v>
      </c>
      <c r="CK45" s="271"/>
      <c r="CL45" s="271"/>
      <c r="CM45" s="271"/>
      <c r="CN45" s="271"/>
      <c r="CO45" s="271"/>
      <c r="CP45" s="271"/>
    </row>
    <row r="46" spans="1:94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16"/>
      <c r="L46" s="3"/>
      <c r="M46" s="3"/>
      <c r="N46" s="3"/>
      <c r="O46" s="3"/>
      <c r="P46" s="3"/>
      <c r="Q46" s="3"/>
      <c r="AX46" s="271" t="s">
        <v>72</v>
      </c>
      <c r="AY46" s="271"/>
      <c r="AZ46" s="271"/>
      <c r="BA46" s="271"/>
      <c r="BB46" s="271"/>
      <c r="BC46" s="271"/>
      <c r="BD46" s="271"/>
      <c r="BE46" s="271"/>
      <c r="BF46" s="271"/>
      <c r="BG46" s="271"/>
      <c r="BH46" s="271">
        <f>'20.グラフデータ'!D82</f>
        <v>90</v>
      </c>
      <c r="BI46" s="271"/>
      <c r="BJ46" s="271"/>
      <c r="BK46" s="271"/>
      <c r="BL46" s="271"/>
      <c r="BM46" s="271"/>
      <c r="BN46" s="271"/>
      <c r="BO46" s="271">
        <f>'20.グラフデータ'!E82</f>
        <v>78</v>
      </c>
      <c r="BP46" s="271"/>
      <c r="BQ46" s="271"/>
      <c r="BR46" s="271"/>
      <c r="BS46" s="271"/>
      <c r="BT46" s="271"/>
      <c r="BU46" s="271"/>
      <c r="BV46" s="271">
        <f>'20.グラフデータ'!F82</f>
        <v>78</v>
      </c>
      <c r="BW46" s="271"/>
      <c r="BX46" s="271"/>
      <c r="BY46" s="271"/>
      <c r="BZ46" s="271"/>
      <c r="CA46" s="271"/>
      <c r="CB46" s="271"/>
      <c r="CC46" s="271">
        <f>'20.グラフデータ'!G82</f>
        <v>71</v>
      </c>
      <c r="CD46" s="271"/>
      <c r="CE46" s="271"/>
      <c r="CF46" s="271"/>
      <c r="CG46" s="271"/>
      <c r="CH46" s="271"/>
      <c r="CI46" s="271"/>
      <c r="CJ46" s="271">
        <f>'20.グラフデータ'!H82</f>
        <v>60</v>
      </c>
      <c r="CK46" s="271"/>
      <c r="CL46" s="271"/>
      <c r="CM46" s="271"/>
      <c r="CN46" s="271"/>
      <c r="CO46" s="271"/>
      <c r="CP46" s="271"/>
    </row>
    <row r="47" spans="1:94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16"/>
      <c r="L47" s="3"/>
      <c r="M47" s="3"/>
      <c r="N47" s="3"/>
      <c r="O47" s="3"/>
      <c r="P47" s="3"/>
      <c r="Q47" s="3"/>
      <c r="AX47" s="271" t="s">
        <v>73</v>
      </c>
      <c r="AY47" s="271"/>
      <c r="AZ47" s="271"/>
      <c r="BA47" s="271"/>
      <c r="BB47" s="271"/>
      <c r="BC47" s="271"/>
      <c r="BD47" s="271"/>
      <c r="BE47" s="271"/>
      <c r="BF47" s="271"/>
      <c r="BG47" s="271"/>
      <c r="BH47" s="271">
        <f>'20.グラフデータ'!D83</f>
        <v>54</v>
      </c>
      <c r="BI47" s="271"/>
      <c r="BJ47" s="271"/>
      <c r="BK47" s="271"/>
      <c r="BL47" s="271"/>
      <c r="BM47" s="271"/>
      <c r="BN47" s="271"/>
      <c r="BO47" s="271">
        <f>'20.グラフデータ'!E83</f>
        <v>47</v>
      </c>
      <c r="BP47" s="271"/>
      <c r="BQ47" s="271"/>
      <c r="BR47" s="271"/>
      <c r="BS47" s="271"/>
      <c r="BT47" s="271"/>
      <c r="BU47" s="271"/>
      <c r="BV47" s="271">
        <f>'20.グラフデータ'!F83</f>
        <v>52</v>
      </c>
      <c r="BW47" s="271"/>
      <c r="BX47" s="271"/>
      <c r="BY47" s="271"/>
      <c r="BZ47" s="271"/>
      <c r="CA47" s="271"/>
      <c r="CB47" s="271"/>
      <c r="CC47" s="271">
        <f>'20.グラフデータ'!G83</f>
        <v>53</v>
      </c>
      <c r="CD47" s="271"/>
      <c r="CE47" s="271"/>
      <c r="CF47" s="271"/>
      <c r="CG47" s="271"/>
      <c r="CH47" s="271"/>
      <c r="CI47" s="271"/>
      <c r="CJ47" s="271">
        <f>'20.グラフデータ'!H83</f>
        <v>54</v>
      </c>
      <c r="CK47" s="271"/>
      <c r="CL47" s="271"/>
      <c r="CM47" s="271"/>
      <c r="CN47" s="271"/>
      <c r="CO47" s="271"/>
      <c r="CP47" s="271"/>
    </row>
    <row r="48" spans="1:94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16"/>
      <c r="L48" s="3"/>
      <c r="M48" s="3"/>
      <c r="N48" s="3"/>
      <c r="O48" s="3"/>
      <c r="P48" s="3"/>
      <c r="Q48" s="3"/>
      <c r="AX48" s="271" t="s">
        <v>70</v>
      </c>
      <c r="AY48" s="271"/>
      <c r="AZ48" s="271"/>
      <c r="BA48" s="271"/>
      <c r="BB48" s="271"/>
      <c r="BC48" s="271"/>
      <c r="BD48" s="271"/>
      <c r="BE48" s="271"/>
      <c r="BF48" s="271"/>
      <c r="BG48" s="271"/>
      <c r="BH48" s="271">
        <f>'20.グラフデータ'!D84</f>
        <v>55</v>
      </c>
      <c r="BI48" s="271"/>
      <c r="BJ48" s="271"/>
      <c r="BK48" s="271"/>
      <c r="BL48" s="271"/>
      <c r="BM48" s="271"/>
      <c r="BN48" s="271"/>
      <c r="BO48" s="271">
        <f>'20.グラフデータ'!E84</f>
        <v>56</v>
      </c>
      <c r="BP48" s="271"/>
      <c r="BQ48" s="271"/>
      <c r="BR48" s="271"/>
      <c r="BS48" s="271"/>
      <c r="BT48" s="271"/>
      <c r="BU48" s="271"/>
      <c r="BV48" s="271">
        <f>'20.グラフデータ'!F84</f>
        <v>52</v>
      </c>
      <c r="BW48" s="271"/>
      <c r="BX48" s="271"/>
      <c r="BY48" s="271"/>
      <c r="BZ48" s="271"/>
      <c r="CA48" s="271"/>
      <c r="CB48" s="271"/>
      <c r="CC48" s="271">
        <f>'20.グラフデータ'!G84</f>
        <v>53</v>
      </c>
      <c r="CD48" s="271"/>
      <c r="CE48" s="271"/>
      <c r="CF48" s="271"/>
      <c r="CG48" s="271"/>
      <c r="CH48" s="271"/>
      <c r="CI48" s="271"/>
      <c r="CJ48" s="271">
        <f>'20.グラフデータ'!H84</f>
        <v>53</v>
      </c>
      <c r="CK48" s="271"/>
      <c r="CL48" s="271"/>
      <c r="CM48" s="271"/>
      <c r="CN48" s="271"/>
      <c r="CO48" s="271"/>
      <c r="CP48" s="271"/>
    </row>
    <row r="49" spans="1:94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16"/>
      <c r="L49" s="3"/>
      <c r="M49" s="3"/>
      <c r="N49" s="3"/>
      <c r="O49" s="3"/>
      <c r="P49" s="3"/>
      <c r="Q49" s="3"/>
      <c r="AX49" s="271" t="s">
        <v>71</v>
      </c>
      <c r="AY49" s="271"/>
      <c r="AZ49" s="271"/>
      <c r="BA49" s="271"/>
      <c r="BB49" s="271"/>
      <c r="BC49" s="271"/>
      <c r="BD49" s="271"/>
      <c r="BE49" s="271"/>
      <c r="BF49" s="271"/>
      <c r="BG49" s="271"/>
      <c r="BH49" s="271">
        <f>'20.グラフデータ'!D85</f>
        <v>18</v>
      </c>
      <c r="BI49" s="271"/>
      <c r="BJ49" s="271"/>
      <c r="BK49" s="271"/>
      <c r="BL49" s="271"/>
      <c r="BM49" s="271"/>
      <c r="BN49" s="271"/>
      <c r="BO49" s="271">
        <f>'20.グラフデータ'!E85</f>
        <v>19</v>
      </c>
      <c r="BP49" s="271"/>
      <c r="BQ49" s="271"/>
      <c r="BR49" s="271"/>
      <c r="BS49" s="271"/>
      <c r="BT49" s="271"/>
      <c r="BU49" s="271"/>
      <c r="BV49" s="271">
        <f>'20.グラフデータ'!F85</f>
        <v>19</v>
      </c>
      <c r="BW49" s="271"/>
      <c r="BX49" s="271"/>
      <c r="BY49" s="271"/>
      <c r="BZ49" s="271"/>
      <c r="CA49" s="271"/>
      <c r="CB49" s="271"/>
      <c r="CC49" s="271">
        <f>'20.グラフデータ'!G85</f>
        <v>20</v>
      </c>
      <c r="CD49" s="271"/>
      <c r="CE49" s="271"/>
      <c r="CF49" s="271"/>
      <c r="CG49" s="271"/>
      <c r="CH49" s="271"/>
      <c r="CI49" s="271"/>
      <c r="CJ49" s="271">
        <f>'20.グラフデータ'!H85</f>
        <v>20</v>
      </c>
      <c r="CK49" s="271"/>
      <c r="CL49" s="271"/>
      <c r="CM49" s="271"/>
      <c r="CN49" s="271"/>
      <c r="CO49" s="271"/>
      <c r="CP49" s="271"/>
    </row>
    <row r="50" spans="1:94" ht="3.7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16"/>
      <c r="L50" s="3"/>
      <c r="M50" s="3"/>
      <c r="N50" s="3"/>
      <c r="O50" s="3"/>
      <c r="P50" s="3"/>
      <c r="Q50" s="3"/>
    </row>
    <row r="51" spans="1:94" ht="18.75" customHeight="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16"/>
      <c r="L51" s="3"/>
      <c r="M51" s="3"/>
      <c r="N51" s="3"/>
      <c r="O51" s="3"/>
      <c r="P51" s="3"/>
      <c r="Q51" s="3"/>
    </row>
    <row r="52" spans="1:94" ht="18.75" customHeight="1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16"/>
      <c r="L52" s="3"/>
      <c r="M52" s="3"/>
      <c r="N52" s="3"/>
      <c r="O52" s="3"/>
      <c r="P52" s="3"/>
      <c r="Q52" s="3"/>
    </row>
    <row r="53" spans="1:94" ht="18.75" customHeight="1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16"/>
      <c r="L53" s="3"/>
      <c r="M53" s="3"/>
      <c r="N53" s="3"/>
      <c r="O53" s="3"/>
      <c r="P53" s="3"/>
      <c r="Q53" s="3"/>
    </row>
    <row r="54" spans="1:94" ht="18.75" customHeight="1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16"/>
      <c r="L54" s="3"/>
      <c r="M54" s="3"/>
      <c r="N54" s="3"/>
      <c r="O54" s="3"/>
      <c r="P54" s="3"/>
      <c r="Q54" s="3"/>
    </row>
    <row r="55" spans="1:94" ht="18.75" customHeight="1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16"/>
      <c r="L55" s="3"/>
      <c r="M55" s="3"/>
      <c r="N55" s="3"/>
      <c r="O55" s="3"/>
      <c r="P55" s="3"/>
      <c r="Q55" s="3"/>
    </row>
    <row r="56" spans="1:94" ht="18.75" customHeight="1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16"/>
      <c r="L56" s="3"/>
      <c r="M56" s="3"/>
      <c r="N56" s="3"/>
      <c r="O56" s="3"/>
      <c r="P56" s="3"/>
      <c r="Q56" s="3"/>
    </row>
    <row r="57" spans="1:94" ht="18.7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16"/>
      <c r="L57" s="3"/>
      <c r="M57" s="3"/>
      <c r="N57" s="3"/>
      <c r="O57" s="3"/>
      <c r="P57" s="3"/>
      <c r="Q57" s="3"/>
    </row>
    <row r="58" spans="1:94" ht="18.7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14"/>
      <c r="L58" s="3"/>
      <c r="M58" s="3"/>
      <c r="N58" s="3"/>
      <c r="O58" s="3"/>
      <c r="P58" s="3"/>
      <c r="Q58" s="3"/>
    </row>
    <row r="59" spans="1:94" ht="18.7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0"/>
      <c r="L59" s="3"/>
      <c r="M59" s="3"/>
      <c r="N59" s="3"/>
      <c r="O59" s="3"/>
      <c r="P59" s="3"/>
      <c r="Q59" s="3"/>
    </row>
    <row r="60" spans="1:94" ht="18.7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0"/>
      <c r="L60" s="3"/>
      <c r="M60" s="3"/>
      <c r="N60" s="3"/>
      <c r="O60" s="3"/>
      <c r="P60" s="3"/>
      <c r="Q60" s="3"/>
    </row>
    <row r="61" spans="1:94" ht="18.7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0"/>
      <c r="L61" s="3"/>
      <c r="M61" s="3"/>
      <c r="N61" s="3"/>
      <c r="O61" s="3"/>
      <c r="P61" s="3"/>
      <c r="Q61" s="3"/>
    </row>
    <row r="62" spans="1:94" ht="18.7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0"/>
      <c r="L62" s="3"/>
      <c r="M62" s="3"/>
      <c r="N62" s="3"/>
      <c r="O62" s="3"/>
      <c r="P62" s="3"/>
      <c r="Q62" s="3"/>
    </row>
    <row r="63" spans="1:94" ht="18.7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16"/>
      <c r="L63" s="3"/>
      <c r="M63" s="3"/>
      <c r="N63" s="3"/>
      <c r="O63" s="3"/>
      <c r="P63" s="3"/>
      <c r="Q63" s="3"/>
    </row>
    <row r="64" spans="1:94" ht="18.75" customHeight="1" x14ac:dyDescent="0.1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1:11" x14ac:dyDescent="0.1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1:11" x14ac:dyDescent="0.1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</row>
    <row r="67" spans="1:11" x14ac:dyDescent="0.1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</row>
    <row r="68" spans="1:11" x14ac:dyDescent="0.1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</row>
  </sheetData>
  <mergeCells count="156">
    <mergeCell ref="B9:L10"/>
    <mergeCell ref="M9:V9"/>
    <mergeCell ref="W9:AF9"/>
    <mergeCell ref="AG9:AT10"/>
    <mergeCell ref="B7:L8"/>
    <mergeCell ref="M7:V7"/>
    <mergeCell ref="BH17:BN17"/>
    <mergeCell ref="BO17:BU17"/>
    <mergeCell ref="BV17:CB17"/>
    <mergeCell ref="CC17:CI17"/>
    <mergeCell ref="CJ17:CP17"/>
    <mergeCell ref="M8:V8"/>
    <mergeCell ref="W7:AF7"/>
    <mergeCell ref="W8:AF8"/>
    <mergeCell ref="AG7:AT8"/>
    <mergeCell ref="M10:V10"/>
    <mergeCell ref="W10:AF10"/>
    <mergeCell ref="CC18:CI18"/>
    <mergeCell ref="CJ18:CP18"/>
    <mergeCell ref="CC7:CP8"/>
    <mergeCell ref="AX7:BH8"/>
    <mergeCell ref="BS7:CB7"/>
    <mergeCell ref="BS8:CB8"/>
    <mergeCell ref="BI7:BR7"/>
    <mergeCell ref="BI8:BR8"/>
    <mergeCell ref="BH19:BN19"/>
    <mergeCell ref="BO19:BU19"/>
    <mergeCell ref="BV19:CB19"/>
    <mergeCell ref="CC19:CI19"/>
    <mergeCell ref="CJ19:CP19"/>
    <mergeCell ref="BH18:BN18"/>
    <mergeCell ref="BO18:BU18"/>
    <mergeCell ref="BV18:CB18"/>
    <mergeCell ref="CJ22:CP22"/>
    <mergeCell ref="BH23:BN23"/>
    <mergeCell ref="BO23:BU23"/>
    <mergeCell ref="BV23:CB23"/>
    <mergeCell ref="CC23:CI23"/>
    <mergeCell ref="CJ23:CP23"/>
    <mergeCell ref="CC20:CI20"/>
    <mergeCell ref="CJ20:CP20"/>
    <mergeCell ref="BH21:BN21"/>
    <mergeCell ref="BO21:BU21"/>
    <mergeCell ref="BV21:CB21"/>
    <mergeCell ref="CC21:CI21"/>
    <mergeCell ref="CJ21:CP21"/>
    <mergeCell ref="BH20:BN20"/>
    <mergeCell ref="BO20:BU20"/>
    <mergeCell ref="BV20:CB20"/>
    <mergeCell ref="BH22:BN22"/>
    <mergeCell ref="BO22:BU22"/>
    <mergeCell ref="BV22:CB22"/>
    <mergeCell ref="CC22:CI22"/>
    <mergeCell ref="BO26:BU26"/>
    <mergeCell ref="BV26:CB26"/>
    <mergeCell ref="CC26:CI26"/>
    <mergeCell ref="CJ26:CP26"/>
    <mergeCell ref="BH24:BN24"/>
    <mergeCell ref="BO24:BU24"/>
    <mergeCell ref="BV24:CB24"/>
    <mergeCell ref="CC24:CI24"/>
    <mergeCell ref="CJ24:CP24"/>
    <mergeCell ref="BH25:BN25"/>
    <mergeCell ref="BO25:BU25"/>
    <mergeCell ref="BV25:CB25"/>
    <mergeCell ref="CC25:CI25"/>
    <mergeCell ref="CJ25:CP25"/>
    <mergeCell ref="B30:L31"/>
    <mergeCell ref="B32:L33"/>
    <mergeCell ref="M32:V32"/>
    <mergeCell ref="W32:AF32"/>
    <mergeCell ref="AX24:BG24"/>
    <mergeCell ref="AX25:BG25"/>
    <mergeCell ref="AX26:BG26"/>
    <mergeCell ref="AG30:AT31"/>
    <mergeCell ref="AX17:BG17"/>
    <mergeCell ref="AX18:BG18"/>
    <mergeCell ref="AX19:BG19"/>
    <mergeCell ref="AX20:BG20"/>
    <mergeCell ref="AX21:BG21"/>
    <mergeCell ref="AX22:BG22"/>
    <mergeCell ref="AX23:BG23"/>
    <mergeCell ref="AG32:AT33"/>
    <mergeCell ref="M33:V33"/>
    <mergeCell ref="W33:AF33"/>
    <mergeCell ref="W30:AF30"/>
    <mergeCell ref="W31:AF31"/>
    <mergeCell ref="M30:V30"/>
    <mergeCell ref="M31:V31"/>
    <mergeCell ref="AX30:BH31"/>
    <mergeCell ref="BH26:BN26"/>
    <mergeCell ref="BI30:BR30"/>
    <mergeCell ref="BS30:CB30"/>
    <mergeCell ref="BV42:CB42"/>
    <mergeCell ref="CC42:CI42"/>
    <mergeCell ref="CJ42:CP42"/>
    <mergeCell ref="BV40:CB40"/>
    <mergeCell ref="CC40:CI40"/>
    <mergeCell ref="CJ40:CP40"/>
    <mergeCell ref="AX41:BG41"/>
    <mergeCell ref="BH41:BN41"/>
    <mergeCell ref="BO41:BU41"/>
    <mergeCell ref="BV41:CB41"/>
    <mergeCell ref="CC41:CI41"/>
    <mergeCell ref="CJ41:CP41"/>
    <mergeCell ref="AX40:BG40"/>
    <mergeCell ref="BH40:BN40"/>
    <mergeCell ref="BO40:BU40"/>
    <mergeCell ref="CC30:CP31"/>
    <mergeCell ref="BI31:BR31"/>
    <mergeCell ref="BS31:CB31"/>
    <mergeCell ref="AX43:BG43"/>
    <mergeCell ref="BH43:BN43"/>
    <mergeCell ref="BO43:BU43"/>
    <mergeCell ref="BV43:CB43"/>
    <mergeCell ref="CC43:CI43"/>
    <mergeCell ref="CJ43:CP43"/>
    <mergeCell ref="AX42:BG42"/>
    <mergeCell ref="BH42:BN42"/>
    <mergeCell ref="BO42:BU42"/>
    <mergeCell ref="AX45:BG45"/>
    <mergeCell ref="BH45:BN45"/>
    <mergeCell ref="BO45:BU45"/>
    <mergeCell ref="BV45:CB45"/>
    <mergeCell ref="CC45:CI45"/>
    <mergeCell ref="CJ45:CP45"/>
    <mergeCell ref="AX44:BG44"/>
    <mergeCell ref="BH44:BN44"/>
    <mergeCell ref="BO44:BU44"/>
    <mergeCell ref="BV44:CB44"/>
    <mergeCell ref="CC44:CI44"/>
    <mergeCell ref="CJ44:CP44"/>
    <mergeCell ref="AX49:BG49"/>
    <mergeCell ref="BH49:BN49"/>
    <mergeCell ref="BO49:BU49"/>
    <mergeCell ref="BV49:CB49"/>
    <mergeCell ref="CC49:CI49"/>
    <mergeCell ref="CJ49:CP49"/>
    <mergeCell ref="AX48:BG48"/>
    <mergeCell ref="BH48:BN48"/>
    <mergeCell ref="BO48:BU48"/>
    <mergeCell ref="BV48:CB48"/>
    <mergeCell ref="CC48:CI48"/>
    <mergeCell ref="CJ48:CP48"/>
    <mergeCell ref="AX47:BG47"/>
    <mergeCell ref="BH47:BN47"/>
    <mergeCell ref="BO47:BU47"/>
    <mergeCell ref="BV47:CB47"/>
    <mergeCell ref="CC47:CI47"/>
    <mergeCell ref="CJ47:CP47"/>
    <mergeCell ref="AX46:BG46"/>
    <mergeCell ref="BH46:BN46"/>
    <mergeCell ref="BO46:BU46"/>
    <mergeCell ref="BV46:CB46"/>
    <mergeCell ref="CC46:CI46"/>
    <mergeCell ref="CJ46:CP46"/>
  </mergeCells>
  <phoneticPr fontId="1"/>
  <conditionalFormatting sqref="K59:K62">
    <cfRule type="containsText" dxfId="557" priority="219" operator="containsText" text="無し">
      <formula>NOT(ISERROR(SEARCH("無し",#REF!)))</formula>
    </cfRule>
    <cfRule type="containsText" dxfId="556" priority="220" operator="containsText" text="変動">
      <formula>NOT(ISERROR(SEARCH("変動",#REF!)))</formula>
    </cfRule>
    <cfRule type="containsText" dxfId="555" priority="221" operator="containsText" text="減少">
      <formula>NOT(ISERROR(SEARCH("減少",#REF!)))</formula>
    </cfRule>
    <cfRule type="containsText" dxfId="554" priority="222" operator="containsText" text="増加">
      <formula>NOT(ISERROR(SEARCH("増加",#REF!)))</formula>
    </cfRule>
    <cfRule type="containsText" dxfId="553" priority="223" operator="containsText" text="安定">
      <formula>NOT(ISERROR(SEARCH("安定",#REF!)))</formula>
    </cfRule>
  </conditionalFormatting>
  <conditionalFormatting sqref="AG7">
    <cfRule type="containsText" dxfId="552" priority="155" operator="containsText" text="―">
      <formula>NOT(ISERROR(SEARCH("―",AG7)))</formula>
    </cfRule>
    <cfRule type="containsText" dxfId="551" priority="156" operator="containsText" text="隔年で">
      <formula>NOT(ISERROR(SEARCH("隔年で",AG7)))</formula>
    </cfRule>
    <cfRule type="containsText" dxfId="550" priority="157" operator="containsText" text="年度により">
      <formula>NOT(ISERROR(SEARCH("年度により",AG7)))</formula>
    </cfRule>
    <cfRule type="containsText" dxfId="549" priority="158" operator="containsText" text="減少傾向">
      <formula>NOT(ISERROR(SEARCH("減少傾向",AG7)))</formula>
    </cfRule>
    <cfRule type="containsText" dxfId="548" priority="159" operator="containsText" text="増加傾向">
      <formula>NOT(ISERROR(SEARCH("増加傾向",AG7)))</formula>
    </cfRule>
    <cfRule type="containsText" dxfId="547" priority="160" operator="containsText" text="同程度">
      <formula>NOT(ISERROR(SEARCH("同程度",AG7)))</formula>
    </cfRule>
  </conditionalFormatting>
  <conditionalFormatting sqref="AG7">
    <cfRule type="containsText" dxfId="546" priority="153" operator="containsText" text="最新年度のみ減少">
      <formula>NOT(ISERROR(SEARCH("最新年度のみ減少",AG7)))</formula>
    </cfRule>
    <cfRule type="containsText" dxfId="545" priority="154" operator="containsText" text="最新年度のみ増加">
      <formula>NOT(ISERROR(SEARCH("最新年度のみ増加",AG7)))</formula>
    </cfRule>
  </conditionalFormatting>
  <conditionalFormatting sqref="AG9">
    <cfRule type="containsText" dxfId="544" priority="147" operator="containsText" text="―">
      <formula>NOT(ISERROR(SEARCH("―",AG9)))</formula>
    </cfRule>
    <cfRule type="containsText" dxfId="543" priority="148" operator="containsText" text="隔年で">
      <formula>NOT(ISERROR(SEARCH("隔年で",AG9)))</formula>
    </cfRule>
    <cfRule type="containsText" dxfId="542" priority="149" operator="containsText" text="年度により">
      <formula>NOT(ISERROR(SEARCH("年度により",AG9)))</formula>
    </cfRule>
    <cfRule type="containsText" dxfId="541" priority="150" operator="containsText" text="減少傾向">
      <formula>NOT(ISERROR(SEARCH("減少傾向",AG9)))</formula>
    </cfRule>
    <cfRule type="containsText" dxfId="540" priority="151" operator="containsText" text="増加傾向">
      <formula>NOT(ISERROR(SEARCH("増加傾向",AG9)))</formula>
    </cfRule>
    <cfRule type="containsText" dxfId="539" priority="152" operator="containsText" text="同程度">
      <formula>NOT(ISERROR(SEARCH("同程度",AG9)))</formula>
    </cfRule>
  </conditionalFormatting>
  <conditionalFormatting sqref="AG9">
    <cfRule type="containsText" dxfId="538" priority="145" operator="containsText" text="最新年度のみ減少">
      <formula>NOT(ISERROR(SEARCH("最新年度のみ減少",AG9)))</formula>
    </cfRule>
    <cfRule type="containsText" dxfId="537" priority="146" operator="containsText" text="最新年度のみ増加">
      <formula>NOT(ISERROR(SEARCH("最新年度のみ増加",AG9)))</formula>
    </cfRule>
  </conditionalFormatting>
  <conditionalFormatting sqref="CC7">
    <cfRule type="containsText" dxfId="536" priority="57" operator="containsText" text="最新年度のみ減少">
      <formula>NOT(ISERROR(SEARCH("最新年度のみ減少",CC7)))</formula>
    </cfRule>
    <cfRule type="containsText" dxfId="535" priority="58" operator="containsText" text="最新年度のみ増加">
      <formula>NOT(ISERROR(SEARCH("最新年度のみ増加",CC7)))</formula>
    </cfRule>
  </conditionalFormatting>
  <conditionalFormatting sqref="CC7">
    <cfRule type="containsText" dxfId="534" priority="59" operator="containsText" text="―">
      <formula>NOT(ISERROR(SEARCH("―",CC7)))</formula>
    </cfRule>
    <cfRule type="containsText" dxfId="533" priority="60" operator="containsText" text="隔年で">
      <formula>NOT(ISERROR(SEARCH("隔年で",CC7)))</formula>
    </cfRule>
    <cfRule type="containsText" dxfId="532" priority="61" operator="containsText" text="年度により">
      <formula>NOT(ISERROR(SEARCH("年度により",CC7)))</formula>
    </cfRule>
    <cfRule type="containsText" dxfId="531" priority="62" operator="containsText" text="減少傾向">
      <formula>NOT(ISERROR(SEARCH("減少傾向",CC7)))</formula>
    </cfRule>
    <cfRule type="containsText" dxfId="530" priority="63" operator="containsText" text="増加傾向">
      <formula>NOT(ISERROR(SEARCH("増加傾向",CC7)))</formula>
    </cfRule>
    <cfRule type="containsText" dxfId="529" priority="64" operator="containsText" text="同程度">
      <formula>NOT(ISERROR(SEARCH("同程度",CC7)))</formula>
    </cfRule>
  </conditionalFormatting>
  <conditionalFormatting sqref="AG30">
    <cfRule type="containsText" dxfId="528" priority="35" operator="containsText" text="―">
      <formula>NOT(ISERROR(SEARCH("―",AG30)))</formula>
    </cfRule>
    <cfRule type="containsText" dxfId="527" priority="36" operator="containsText" text="隔年で">
      <formula>NOT(ISERROR(SEARCH("隔年で",AG30)))</formula>
    </cfRule>
    <cfRule type="containsText" dxfId="526" priority="37" operator="containsText" text="年度により">
      <formula>NOT(ISERROR(SEARCH("年度により",AG30)))</formula>
    </cfRule>
    <cfRule type="containsText" dxfId="525" priority="38" operator="containsText" text="減少傾向">
      <formula>NOT(ISERROR(SEARCH("減少傾向",AG30)))</formula>
    </cfRule>
    <cfRule type="containsText" dxfId="524" priority="39" operator="containsText" text="増加傾向">
      <formula>NOT(ISERROR(SEARCH("増加傾向",AG30)))</formula>
    </cfRule>
    <cfRule type="containsText" dxfId="523" priority="40" operator="containsText" text="同程度">
      <formula>NOT(ISERROR(SEARCH("同程度",AG30)))</formula>
    </cfRule>
  </conditionalFormatting>
  <conditionalFormatting sqref="AG30">
    <cfRule type="containsText" dxfId="522" priority="33" operator="containsText" text="最新年度のみ減少">
      <formula>NOT(ISERROR(SEARCH("最新年度のみ減少",AG30)))</formula>
    </cfRule>
    <cfRule type="containsText" dxfId="521" priority="34" operator="containsText" text="最新年度のみ増加">
      <formula>NOT(ISERROR(SEARCH("最新年度のみ増加",AG30)))</formula>
    </cfRule>
  </conditionalFormatting>
  <conditionalFormatting sqref="CC30">
    <cfRule type="containsText" dxfId="520" priority="9" operator="containsText" text="最新年度のみ減少">
      <formula>NOT(ISERROR(SEARCH("最新年度のみ減少",CC30)))</formula>
    </cfRule>
    <cfRule type="containsText" dxfId="519" priority="10" operator="containsText" text="最新年度のみ増加">
      <formula>NOT(ISERROR(SEARCH("最新年度のみ増加",CC30)))</formula>
    </cfRule>
  </conditionalFormatting>
  <conditionalFormatting sqref="CC30">
    <cfRule type="containsText" dxfId="518" priority="11" operator="containsText" text="―">
      <formula>NOT(ISERROR(SEARCH("―",CC30)))</formula>
    </cfRule>
    <cfRule type="containsText" dxfId="517" priority="12" operator="containsText" text="隔年で">
      <formula>NOT(ISERROR(SEARCH("隔年で",CC30)))</formula>
    </cfRule>
    <cfRule type="containsText" dxfId="516" priority="13" operator="containsText" text="年度により">
      <formula>NOT(ISERROR(SEARCH("年度により",CC30)))</formula>
    </cfRule>
    <cfRule type="containsText" dxfId="515" priority="14" operator="containsText" text="減少傾向">
      <formula>NOT(ISERROR(SEARCH("減少傾向",CC30)))</formula>
    </cfRule>
    <cfRule type="containsText" dxfId="514" priority="15" operator="containsText" text="増加傾向">
      <formula>NOT(ISERROR(SEARCH("増加傾向",CC30)))</formula>
    </cfRule>
    <cfRule type="containsText" dxfId="513" priority="16" operator="containsText" text="同程度">
      <formula>NOT(ISERROR(SEARCH("同程度",CC30)))</formula>
    </cfRule>
  </conditionalFormatting>
  <conditionalFormatting sqref="AG32">
    <cfRule type="containsText" dxfId="512" priority="3" operator="containsText" text="―">
      <formula>NOT(ISERROR(SEARCH("―",AG32)))</formula>
    </cfRule>
    <cfRule type="containsText" dxfId="511" priority="4" operator="containsText" text="隔年で">
      <formula>NOT(ISERROR(SEARCH("隔年で",AG32)))</formula>
    </cfRule>
    <cfRule type="containsText" dxfId="510" priority="5" operator="containsText" text="年度により">
      <formula>NOT(ISERROR(SEARCH("年度により",AG32)))</formula>
    </cfRule>
    <cfRule type="containsText" dxfId="509" priority="6" operator="containsText" text="減少傾向">
      <formula>NOT(ISERROR(SEARCH("減少傾向",AG32)))</formula>
    </cfRule>
    <cfRule type="containsText" dxfId="508" priority="7" operator="containsText" text="増加傾向">
      <formula>NOT(ISERROR(SEARCH("増加傾向",AG32)))</formula>
    </cfRule>
    <cfRule type="containsText" dxfId="507" priority="8" operator="containsText" text="同程度">
      <formula>NOT(ISERROR(SEARCH("同程度",AG32)))</formula>
    </cfRule>
  </conditionalFormatting>
  <conditionalFormatting sqref="AG32">
    <cfRule type="containsText" dxfId="506" priority="1" operator="containsText" text="最新年度のみ減少">
      <formula>NOT(ISERROR(SEARCH("最新年度のみ減少",AG32)))</formula>
    </cfRule>
    <cfRule type="containsText" dxfId="505" priority="2" operator="containsText" text="最新年度のみ増加">
      <formula>NOT(ISERROR(SEARCH("最新年度のみ増加",AG32)))</formula>
    </cfRule>
  </conditionalFormatting>
  <hyperlinks>
    <hyperlink ref="CS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Z54"/>
  <sheetViews>
    <sheetView view="pageBreakPreview" topLeftCell="A28" zoomScale="115" zoomScaleNormal="100" zoomScaleSheetLayoutView="115" workbookViewId="0">
      <selection activeCell="CX43" sqref="CX43"/>
    </sheetView>
  </sheetViews>
  <sheetFormatPr defaultRowHeight="13.5" x14ac:dyDescent="0.15"/>
  <cols>
    <col min="1" max="1" width="0.625" customWidth="1"/>
    <col min="2" max="94" width="1" customWidth="1"/>
    <col min="95" max="97" width="0.625" customWidth="1"/>
    <col min="98" max="98" width="20.5" bestFit="1" customWidth="1"/>
    <col min="99" max="99" width="12.625" bestFit="1" customWidth="1"/>
    <col min="100" max="103" width="8.625" bestFit="1" customWidth="1"/>
  </cols>
  <sheetData>
    <row r="1" spans="1:103" ht="24" customHeight="1" thickBot="1" x14ac:dyDescent="0.2">
      <c r="A1" s="1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0"/>
      <c r="CS1" s="10"/>
      <c r="CT1" s="13" t="s">
        <v>50</v>
      </c>
    </row>
    <row r="2" spans="1:103" ht="24" customHeight="1" x14ac:dyDescent="0.15">
      <c r="A2" s="1" t="s">
        <v>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0"/>
      <c r="CS2" s="10"/>
    </row>
    <row r="3" spans="1:103" ht="24" customHeight="1" x14ac:dyDescent="0.15">
      <c r="A3" s="7"/>
      <c r="B3" s="7" t="s">
        <v>118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4">
        <v>32</v>
      </c>
      <c r="CR3" s="10"/>
      <c r="CS3" s="10"/>
    </row>
    <row r="4" spans="1:103" ht="13.5" customHeight="1" x14ac:dyDescent="0.15">
      <c r="A4" s="7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CQ4" s="7"/>
      <c r="CR4" s="10"/>
      <c r="CS4" s="10"/>
    </row>
    <row r="5" spans="1:103" s="3" customFormat="1" ht="18.75" customHeight="1" x14ac:dyDescent="0.15">
      <c r="A5" s="14"/>
      <c r="B5" s="7" t="s">
        <v>33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AU5" s="26"/>
      <c r="AV5" s="26"/>
      <c r="AW5" s="26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CQ5" s="14"/>
      <c r="CR5" s="14"/>
      <c r="CS5" s="14"/>
    </row>
    <row r="6" spans="1:103" s="3" customFormat="1" ht="17.25" customHeight="1" x14ac:dyDescent="0.15">
      <c r="A6" s="19"/>
      <c r="B6" s="245" t="s">
        <v>232</v>
      </c>
      <c r="C6" s="246"/>
      <c r="D6" s="246"/>
      <c r="E6" s="246"/>
      <c r="F6" s="246"/>
      <c r="G6" s="246"/>
      <c r="H6" s="246"/>
      <c r="I6" s="246"/>
      <c r="J6" s="246"/>
      <c r="K6" s="246"/>
      <c r="L6" s="247"/>
      <c r="M6" s="258" t="s">
        <v>233</v>
      </c>
      <c r="N6" s="258"/>
      <c r="O6" s="258"/>
      <c r="P6" s="258"/>
      <c r="Q6" s="258"/>
      <c r="R6" s="258"/>
      <c r="S6" s="258"/>
      <c r="T6" s="258"/>
      <c r="U6" s="258"/>
      <c r="V6" s="258"/>
      <c r="W6" s="260">
        <f>AVERAGE('20.グラフデータ'!D96:H96)</f>
        <v>194.8</v>
      </c>
      <c r="X6" s="260"/>
      <c r="Y6" s="260"/>
      <c r="Z6" s="260"/>
      <c r="AA6" s="260"/>
      <c r="AB6" s="260"/>
      <c r="AC6" s="260"/>
      <c r="AD6" s="260"/>
      <c r="AE6" s="260"/>
      <c r="AF6" s="260"/>
      <c r="AG6" s="265" t="str">
        <f>'20.グラフデータ'!AD96</f>
        <v>減少傾向⤵</v>
      </c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7"/>
      <c r="AU6" s="19"/>
      <c r="AV6" s="19"/>
      <c r="AW6" s="19"/>
      <c r="AX6" s="245" t="s">
        <v>252</v>
      </c>
      <c r="AY6" s="246"/>
      <c r="AZ6" s="246"/>
      <c r="BA6" s="246"/>
      <c r="BB6" s="246"/>
      <c r="BC6" s="246"/>
      <c r="BD6" s="246"/>
      <c r="BE6" s="246"/>
      <c r="BF6" s="246"/>
      <c r="BG6" s="246"/>
      <c r="BH6" s="247"/>
      <c r="BI6" s="258" t="s">
        <v>233</v>
      </c>
      <c r="BJ6" s="258"/>
      <c r="BK6" s="258"/>
      <c r="BL6" s="258"/>
      <c r="BM6" s="258"/>
      <c r="BN6" s="258"/>
      <c r="BO6" s="258"/>
      <c r="BP6" s="258"/>
      <c r="BQ6" s="258"/>
      <c r="BR6" s="258"/>
      <c r="BS6" s="260">
        <f>AVERAGE('20.グラフデータ'!D94:H94)</f>
        <v>166.8</v>
      </c>
      <c r="BT6" s="260"/>
      <c r="BU6" s="260"/>
      <c r="BV6" s="260"/>
      <c r="BW6" s="260"/>
      <c r="BX6" s="260"/>
      <c r="BY6" s="260"/>
      <c r="BZ6" s="260"/>
      <c r="CA6" s="260"/>
      <c r="CB6" s="260"/>
      <c r="CC6" s="251" t="str">
        <f>'20.グラフデータ'!AD94</f>
        <v>減少傾向⤵</v>
      </c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19"/>
      <c r="CR6" s="20"/>
      <c r="CS6" s="15"/>
    </row>
    <row r="7" spans="1:103" s="3" customFormat="1" ht="17.25" customHeight="1" x14ac:dyDescent="0.15">
      <c r="A7" s="19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50"/>
      <c r="M7" s="256" t="s">
        <v>234</v>
      </c>
      <c r="N7" s="256"/>
      <c r="O7" s="256"/>
      <c r="P7" s="256"/>
      <c r="Q7" s="256"/>
      <c r="R7" s="256"/>
      <c r="S7" s="256"/>
      <c r="T7" s="256"/>
      <c r="U7" s="256"/>
      <c r="V7" s="256"/>
      <c r="W7" s="261">
        <f>'20.グラフデータ'!H96-'20.グラフデータ'!D96</f>
        <v>-62</v>
      </c>
      <c r="X7" s="261"/>
      <c r="Y7" s="261"/>
      <c r="Z7" s="261"/>
      <c r="AA7" s="261"/>
      <c r="AB7" s="261"/>
      <c r="AC7" s="261"/>
      <c r="AD7" s="261"/>
      <c r="AE7" s="261"/>
      <c r="AF7" s="261"/>
      <c r="AG7" s="268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70"/>
      <c r="AU7" s="19"/>
      <c r="AV7" s="19"/>
      <c r="AW7" s="19"/>
      <c r="AX7" s="248"/>
      <c r="AY7" s="249"/>
      <c r="AZ7" s="249"/>
      <c r="BA7" s="249"/>
      <c r="BB7" s="249"/>
      <c r="BC7" s="249"/>
      <c r="BD7" s="249"/>
      <c r="BE7" s="249"/>
      <c r="BF7" s="249"/>
      <c r="BG7" s="249"/>
      <c r="BH7" s="250"/>
      <c r="BI7" s="256" t="s">
        <v>234</v>
      </c>
      <c r="BJ7" s="256"/>
      <c r="BK7" s="256"/>
      <c r="BL7" s="256"/>
      <c r="BM7" s="256"/>
      <c r="BN7" s="256"/>
      <c r="BO7" s="256"/>
      <c r="BP7" s="256"/>
      <c r="BQ7" s="256"/>
      <c r="BR7" s="256"/>
      <c r="BS7" s="261">
        <f>'20.グラフデータ'!H94-'20.グラフデータ'!D94</f>
        <v>-71</v>
      </c>
      <c r="BT7" s="261"/>
      <c r="BU7" s="261"/>
      <c r="BV7" s="261"/>
      <c r="BW7" s="261"/>
      <c r="BX7" s="261"/>
      <c r="BY7" s="261"/>
      <c r="BZ7" s="261"/>
      <c r="CA7" s="261"/>
      <c r="CB7" s="26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19"/>
      <c r="CR7" s="20"/>
      <c r="CS7" s="15"/>
    </row>
    <row r="8" spans="1:103" s="3" customFormat="1" x14ac:dyDescent="0.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</row>
    <row r="9" spans="1:103" s="3" customFormat="1" ht="18.75" customHeight="1" x14ac:dyDescent="0.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W9" s="6"/>
      <c r="CX9" s="6"/>
      <c r="CY9" s="6"/>
    </row>
    <row r="10" spans="1:103" s="3" customFormat="1" ht="18.75" customHeight="1" x14ac:dyDescent="0.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</row>
    <row r="11" spans="1:103" s="3" customFormat="1" ht="18.75" customHeight="1" x14ac:dyDescent="0.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</row>
    <row r="12" spans="1:103" s="3" customFormat="1" ht="18.75" customHeight="1" x14ac:dyDescent="0.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</row>
    <row r="13" spans="1:103" s="3" customFormat="1" ht="18.75" customHeight="1" x14ac:dyDescent="0.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/>
      <c r="CS13"/>
    </row>
    <row r="14" spans="1:103" s="3" customFormat="1" x14ac:dyDescent="0.1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/>
      <c r="CS14"/>
    </row>
    <row r="15" spans="1:103" s="3" customFormat="1" x14ac:dyDescent="0.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/>
      <c r="CS15"/>
    </row>
    <row r="16" spans="1:103" s="3" customFormat="1" x14ac:dyDescent="0.1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/>
      <c r="CS16"/>
    </row>
    <row r="17" spans="1:100" s="3" customFormat="1" x14ac:dyDescent="0.1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/>
      <c r="CS17"/>
    </row>
    <row r="18" spans="1:100" s="3" customFormat="1" x14ac:dyDescent="0.1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/>
      <c r="CS18"/>
    </row>
    <row r="19" spans="1:100" s="3" customFormat="1" x14ac:dyDescent="0.1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/>
      <c r="CS19"/>
    </row>
    <row r="20" spans="1:100" s="3" customForma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</row>
    <row r="21" spans="1:100" s="3" customForma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</row>
    <row r="22" spans="1:100" s="3" customForma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</row>
    <row r="23" spans="1:100" s="3" customFormat="1" x14ac:dyDescent="0.1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/>
      <c r="CS23"/>
    </row>
    <row r="25" spans="1:100" x14ac:dyDescent="0.15">
      <c r="B25" s="7" t="s">
        <v>51</v>
      </c>
    </row>
    <row r="26" spans="1:100" s="3" customFormat="1" ht="17.25" customHeight="1" x14ac:dyDescent="0.15">
      <c r="A26" s="19"/>
      <c r="B26" s="245" t="s">
        <v>245</v>
      </c>
      <c r="C26" s="246"/>
      <c r="D26" s="246"/>
      <c r="E26" s="246"/>
      <c r="F26" s="246"/>
      <c r="G26" s="246"/>
      <c r="H26" s="246"/>
      <c r="I26" s="246"/>
      <c r="J26" s="246"/>
      <c r="K26" s="246"/>
      <c r="L26" s="247"/>
      <c r="M26" s="258" t="s">
        <v>233</v>
      </c>
      <c r="N26" s="258"/>
      <c r="O26" s="258"/>
      <c r="P26" s="258"/>
      <c r="Q26" s="258"/>
      <c r="R26" s="258"/>
      <c r="S26" s="258"/>
      <c r="T26" s="258"/>
      <c r="U26" s="258"/>
      <c r="V26" s="258"/>
      <c r="W26" s="259">
        <f>AVERAGE('20.グラフデータ'!D100:H100)</f>
        <v>1.8420000000000001</v>
      </c>
      <c r="X26" s="259"/>
      <c r="Y26" s="259"/>
      <c r="Z26" s="259"/>
      <c r="AA26" s="259"/>
      <c r="AB26" s="259"/>
      <c r="AC26" s="259"/>
      <c r="AD26" s="259"/>
      <c r="AE26" s="259"/>
      <c r="AF26" s="259"/>
      <c r="AG26" s="251" t="str">
        <f>'20.グラフデータ'!AD100</f>
        <v>隔年で増減</v>
      </c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19"/>
      <c r="AV26" s="19"/>
      <c r="AW26" s="19"/>
      <c r="AX26"/>
      <c r="AY26"/>
      <c r="AZ26"/>
      <c r="BA26"/>
      <c r="BB26"/>
      <c r="BC26"/>
      <c r="BD26"/>
      <c r="BE26"/>
      <c r="BF26"/>
      <c r="BG26"/>
      <c r="BH26"/>
      <c r="CP26"/>
      <c r="CQ26" s="19"/>
      <c r="CR26" s="20"/>
      <c r="CS26" s="20"/>
    </row>
    <row r="27" spans="1:100" s="3" customFormat="1" ht="17.25" customHeight="1" x14ac:dyDescent="0.15">
      <c r="A27" s="19"/>
      <c r="B27" s="248"/>
      <c r="C27" s="249"/>
      <c r="D27" s="249"/>
      <c r="E27" s="249"/>
      <c r="F27" s="249"/>
      <c r="G27" s="249"/>
      <c r="H27" s="249"/>
      <c r="I27" s="249"/>
      <c r="J27" s="249"/>
      <c r="K27" s="249"/>
      <c r="L27" s="250"/>
      <c r="M27" s="256" t="s">
        <v>234</v>
      </c>
      <c r="N27" s="256"/>
      <c r="O27" s="256"/>
      <c r="P27" s="256"/>
      <c r="Q27" s="256"/>
      <c r="R27" s="256"/>
      <c r="S27" s="256"/>
      <c r="T27" s="256"/>
      <c r="U27" s="256"/>
      <c r="V27" s="256"/>
      <c r="W27" s="257">
        <f>'20.グラフデータ'!H100-'20.グラフデータ'!D100</f>
        <v>-0.47</v>
      </c>
      <c r="X27" s="257"/>
      <c r="Y27" s="257"/>
      <c r="Z27" s="257"/>
      <c r="AA27" s="257"/>
      <c r="AB27" s="257"/>
      <c r="AC27" s="257"/>
      <c r="AD27" s="257"/>
      <c r="AE27" s="257"/>
      <c r="AF27" s="257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19"/>
      <c r="AV27" s="19"/>
      <c r="AW27" s="19"/>
      <c r="AX27"/>
      <c r="AY27"/>
      <c r="AZ27"/>
      <c r="BA27"/>
      <c r="BB27"/>
      <c r="BC27"/>
      <c r="BD27"/>
      <c r="BE27"/>
      <c r="BF27"/>
      <c r="BG27"/>
      <c r="BH27"/>
      <c r="CP27"/>
      <c r="CQ27" s="19"/>
      <c r="CR27" s="20"/>
      <c r="CS27" s="20"/>
    </row>
    <row r="28" spans="1:100" s="3" customFormat="1" ht="17.25" customHeight="1" x14ac:dyDescent="0.15">
      <c r="A28" s="19"/>
      <c r="B28" s="245" t="s">
        <v>246</v>
      </c>
      <c r="C28" s="246"/>
      <c r="D28" s="246"/>
      <c r="E28" s="246"/>
      <c r="F28" s="246"/>
      <c r="G28" s="246"/>
      <c r="H28" s="246"/>
      <c r="I28" s="246"/>
      <c r="J28" s="246"/>
      <c r="K28" s="246"/>
      <c r="L28" s="247"/>
      <c r="M28" s="258" t="s">
        <v>233</v>
      </c>
      <c r="N28" s="258"/>
      <c r="O28" s="258"/>
      <c r="P28" s="258"/>
      <c r="Q28" s="258"/>
      <c r="R28" s="258"/>
      <c r="S28" s="258"/>
      <c r="T28" s="258"/>
      <c r="U28" s="258"/>
      <c r="V28" s="258"/>
      <c r="W28" s="259">
        <f>AVERAGE('20.グラフデータ'!D101:H101)</f>
        <v>1.92</v>
      </c>
      <c r="X28" s="259"/>
      <c r="Y28" s="259"/>
      <c r="Z28" s="259"/>
      <c r="AA28" s="259"/>
      <c r="AB28" s="259"/>
      <c r="AC28" s="259"/>
      <c r="AD28" s="259"/>
      <c r="AE28" s="259"/>
      <c r="AF28" s="259"/>
      <c r="AG28" s="251" t="str">
        <f>'20.グラフデータ'!AD101</f>
        <v>隔年で増減</v>
      </c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19"/>
      <c r="AV28" s="19"/>
      <c r="AW28" s="19"/>
      <c r="AX28" s="245" t="s">
        <v>243</v>
      </c>
      <c r="AY28" s="246"/>
      <c r="AZ28" s="246"/>
      <c r="BA28" s="246"/>
      <c r="BB28" s="246"/>
      <c r="BC28" s="246"/>
      <c r="BD28" s="246"/>
      <c r="BE28" s="246"/>
      <c r="BF28" s="246"/>
      <c r="BG28" s="246"/>
      <c r="BH28" s="247"/>
      <c r="BI28" s="258" t="s">
        <v>233</v>
      </c>
      <c r="BJ28" s="258"/>
      <c r="BK28" s="258"/>
      <c r="BL28" s="258"/>
      <c r="BM28" s="258"/>
      <c r="BN28" s="258"/>
      <c r="BO28" s="258"/>
      <c r="BP28" s="258"/>
      <c r="BQ28" s="258"/>
      <c r="BR28" s="258"/>
      <c r="BS28" s="259">
        <f>AVERAGE('20.グラフデータ'!D102:H102)</f>
        <v>0.71399999999999997</v>
      </c>
      <c r="BT28" s="259"/>
      <c r="BU28" s="259"/>
      <c r="BV28" s="259"/>
      <c r="BW28" s="259"/>
      <c r="BX28" s="259"/>
      <c r="BY28" s="259"/>
      <c r="BZ28" s="259"/>
      <c r="CA28" s="259"/>
      <c r="CB28" s="259"/>
      <c r="CC28" s="251" t="str">
        <f>'20.グラフデータ'!AD102</f>
        <v>年度により増減</v>
      </c>
      <c r="CD28" s="251"/>
      <c r="CE28" s="251"/>
      <c r="CF28" s="251"/>
      <c r="CG28" s="251"/>
      <c r="CH28" s="251"/>
      <c r="CI28" s="251"/>
      <c r="CJ28" s="251"/>
      <c r="CK28" s="251"/>
      <c r="CL28" s="251"/>
      <c r="CM28" s="251"/>
      <c r="CN28" s="251"/>
      <c r="CO28" s="251"/>
      <c r="CP28" s="251"/>
      <c r="CQ28" s="19"/>
      <c r="CR28" s="21"/>
      <c r="CS28" s="21"/>
      <c r="CT28" s="22"/>
      <c r="CU28" s="22"/>
      <c r="CV28" s="22"/>
    </row>
    <row r="29" spans="1:100" s="3" customFormat="1" ht="17.25" customHeight="1" x14ac:dyDescent="0.15">
      <c r="A29" s="19"/>
      <c r="B29" s="248"/>
      <c r="C29" s="249"/>
      <c r="D29" s="249"/>
      <c r="E29" s="249"/>
      <c r="F29" s="249"/>
      <c r="G29" s="249"/>
      <c r="H29" s="249"/>
      <c r="I29" s="249"/>
      <c r="J29" s="249"/>
      <c r="K29" s="249"/>
      <c r="L29" s="250"/>
      <c r="M29" s="256" t="s">
        <v>234</v>
      </c>
      <c r="N29" s="256"/>
      <c r="O29" s="256"/>
      <c r="P29" s="256"/>
      <c r="Q29" s="256"/>
      <c r="R29" s="256"/>
      <c r="S29" s="256"/>
      <c r="T29" s="256"/>
      <c r="U29" s="256"/>
      <c r="V29" s="256"/>
      <c r="W29" s="257">
        <f>'20.グラフデータ'!H101-'20.グラフデータ'!D101</f>
        <v>-0.40999999999999992</v>
      </c>
      <c r="X29" s="257"/>
      <c r="Y29" s="257"/>
      <c r="Z29" s="257"/>
      <c r="AA29" s="257"/>
      <c r="AB29" s="257"/>
      <c r="AC29" s="257"/>
      <c r="AD29" s="257"/>
      <c r="AE29" s="257"/>
      <c r="AF29" s="257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  <c r="AT29" s="251"/>
      <c r="AU29" s="19"/>
      <c r="AV29" s="19"/>
      <c r="AW29" s="19"/>
      <c r="AX29" s="248"/>
      <c r="AY29" s="249"/>
      <c r="AZ29" s="249"/>
      <c r="BA29" s="249"/>
      <c r="BB29" s="249"/>
      <c r="BC29" s="249"/>
      <c r="BD29" s="249"/>
      <c r="BE29" s="249"/>
      <c r="BF29" s="249"/>
      <c r="BG29" s="249"/>
      <c r="BH29" s="250"/>
      <c r="BI29" s="256" t="s">
        <v>234</v>
      </c>
      <c r="BJ29" s="256"/>
      <c r="BK29" s="256"/>
      <c r="BL29" s="256"/>
      <c r="BM29" s="256"/>
      <c r="BN29" s="256"/>
      <c r="BO29" s="256"/>
      <c r="BP29" s="256"/>
      <c r="BQ29" s="256"/>
      <c r="BR29" s="256"/>
      <c r="BS29" s="257">
        <f>'20.グラフデータ'!H102-'20.グラフデータ'!D102</f>
        <v>-1.5</v>
      </c>
      <c r="BT29" s="257"/>
      <c r="BU29" s="257"/>
      <c r="BV29" s="257"/>
      <c r="BW29" s="257"/>
      <c r="BX29" s="257"/>
      <c r="BY29" s="257"/>
      <c r="BZ29" s="257"/>
      <c r="CA29" s="257"/>
      <c r="CB29" s="257"/>
      <c r="CC29" s="251"/>
      <c r="CD29" s="251"/>
      <c r="CE29" s="251"/>
      <c r="CF29" s="251"/>
      <c r="CG29" s="251"/>
      <c r="CH29" s="251"/>
      <c r="CI29" s="251"/>
      <c r="CJ29" s="251"/>
      <c r="CK29" s="251"/>
      <c r="CL29" s="251"/>
      <c r="CM29" s="251"/>
      <c r="CN29" s="251"/>
      <c r="CO29" s="251"/>
      <c r="CP29" s="251"/>
      <c r="CQ29" s="19"/>
      <c r="CR29" s="21"/>
      <c r="CS29" s="21"/>
      <c r="CT29" s="22"/>
      <c r="CU29" s="22"/>
      <c r="CV29" s="22"/>
    </row>
    <row r="30" spans="1:100" s="3" customFormat="1" x14ac:dyDescent="0.1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</row>
    <row r="31" spans="1:100" s="3" customFormat="1" ht="18.75" customHeight="1" x14ac:dyDescent="0.1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</row>
    <row r="32" spans="1:100" s="3" customFormat="1" ht="18.75" customHeight="1" x14ac:dyDescent="0.1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</row>
    <row r="33" spans="1:97" s="3" customFormat="1" ht="18.75" customHeight="1" x14ac:dyDescent="0.1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</row>
    <row r="34" spans="1:97" s="3" customFormat="1" ht="18.75" customHeight="1" x14ac:dyDescent="0.1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</row>
    <row r="35" spans="1:97" s="3" customFormat="1" ht="18.75" customHeight="1" x14ac:dyDescent="0.1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</row>
    <row r="36" spans="1:97" s="3" customFormat="1" ht="18.75" customHeight="1" x14ac:dyDescent="0.1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</row>
    <row r="37" spans="1:97" s="3" customFormat="1" ht="18.75" customHeight="1" x14ac:dyDescent="0.1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/>
      <c r="CS37"/>
    </row>
    <row r="41" spans="1:97" x14ac:dyDescent="0.15"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 t="str">
        <f>'20.グラフデータ'!D14</f>
        <v>R2</v>
      </c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 t="str">
        <f>'20.グラフデータ'!E14</f>
        <v>R3</v>
      </c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 t="str">
        <f>'20.グラフデータ'!F14</f>
        <v>R4</v>
      </c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 t="str">
        <f>'20.グラフデータ'!G14</f>
        <v>R5</v>
      </c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262"/>
      <c r="CB41" s="262"/>
      <c r="CC41" s="262" t="str">
        <f>'20.グラフデータ'!H14</f>
        <v>R6</v>
      </c>
      <c r="CD41" s="262"/>
      <c r="CE41" s="262"/>
      <c r="CF41" s="262"/>
      <c r="CG41" s="262"/>
      <c r="CH41" s="262"/>
      <c r="CI41" s="262"/>
      <c r="CJ41" s="262"/>
      <c r="CK41" s="262"/>
      <c r="CL41" s="262"/>
      <c r="CM41" s="262"/>
      <c r="CN41" s="262"/>
      <c r="CO41" s="262"/>
      <c r="CP41" s="262"/>
    </row>
    <row r="42" spans="1:97" x14ac:dyDescent="0.15">
      <c r="B42" s="262" t="s">
        <v>101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3">
        <f>'20.グラフデータ'!D100</f>
        <v>2.06</v>
      </c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>
        <f>'20.グラフデータ'!E100</f>
        <v>2.1800000000000002</v>
      </c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>
        <f>'20.グラフデータ'!F100</f>
        <v>1.65</v>
      </c>
      <c r="BB42" s="263"/>
      <c r="BC42" s="263"/>
      <c r="BD42" s="263"/>
      <c r="BE42" s="263"/>
      <c r="BF42" s="263"/>
      <c r="BG42" s="263"/>
      <c r="BH42" s="263"/>
      <c r="BI42" s="263"/>
      <c r="BJ42" s="263"/>
      <c r="BK42" s="263"/>
      <c r="BL42" s="263"/>
      <c r="BM42" s="263"/>
      <c r="BN42" s="263"/>
      <c r="BO42" s="263">
        <f>'20.グラフデータ'!G100</f>
        <v>1.73</v>
      </c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>
        <f>'20.グラフデータ'!H100</f>
        <v>1.59</v>
      </c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</row>
    <row r="43" spans="1:97" x14ac:dyDescent="0.15">
      <c r="B43" s="262" t="s">
        <v>97</v>
      </c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3">
        <f>'20.グラフデータ'!D101</f>
        <v>2.0699999999999998</v>
      </c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>
        <f>'20.グラフデータ'!E101</f>
        <v>2.2999999999999998</v>
      </c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>
        <f>'20.グラフデータ'!F101</f>
        <v>1.75</v>
      </c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>
        <f>'20.グラフデータ'!G101</f>
        <v>1.82</v>
      </c>
      <c r="BP43" s="263"/>
      <c r="BQ43" s="263"/>
      <c r="BR43" s="263"/>
      <c r="BS43" s="263"/>
      <c r="BT43" s="263"/>
      <c r="BU43" s="263"/>
      <c r="BV43" s="263"/>
      <c r="BW43" s="263"/>
      <c r="BX43" s="263"/>
      <c r="BY43" s="263"/>
      <c r="BZ43" s="263"/>
      <c r="CA43" s="263"/>
      <c r="CB43" s="263"/>
      <c r="CC43" s="263">
        <f>'20.グラフデータ'!H101</f>
        <v>1.66</v>
      </c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</row>
    <row r="44" spans="1:97" x14ac:dyDescent="0.15">
      <c r="B44" s="262" t="s">
        <v>98</v>
      </c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3">
        <f>'20.グラフデータ'!D102</f>
        <v>2</v>
      </c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>
        <f>'20.グラフデータ'!E102</f>
        <v>0.56999999999999995</v>
      </c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>
        <f>'20.グラフデータ'!F102</f>
        <v>0.17</v>
      </c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>
        <f>'20.グラフデータ'!G102</f>
        <v>0.33</v>
      </c>
      <c r="BP44" s="263"/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>
        <f>'20.グラフデータ'!H102</f>
        <v>0.5</v>
      </c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</row>
    <row r="45" spans="1:97" x14ac:dyDescent="0.15">
      <c r="B45" s="262" t="s">
        <v>60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4">
        <f>'20.グラフデータ'!D103</f>
        <v>231</v>
      </c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>
        <f>'20.グラフデータ'!E103</f>
        <v>227</v>
      </c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>
        <f>'20.グラフデータ'!F103</f>
        <v>167</v>
      </c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>
        <f>'20.グラフデータ'!G103</f>
        <v>180</v>
      </c>
      <c r="BP45" s="264"/>
      <c r="BQ45" s="264"/>
      <c r="BR45" s="264"/>
      <c r="BS45" s="264"/>
      <c r="BT45" s="264"/>
      <c r="BU45" s="264"/>
      <c r="BV45" s="264"/>
      <c r="BW45" s="264"/>
      <c r="BX45" s="264"/>
      <c r="BY45" s="264"/>
      <c r="BZ45" s="264"/>
      <c r="CA45" s="264"/>
      <c r="CB45" s="264"/>
      <c r="CC45" s="264">
        <f>'20.グラフデータ'!H103</f>
        <v>169</v>
      </c>
      <c r="CD45" s="264"/>
      <c r="CE45" s="264"/>
      <c r="CF45" s="264"/>
      <c r="CG45" s="264"/>
      <c r="CH45" s="264"/>
      <c r="CI45" s="264"/>
      <c r="CJ45" s="264"/>
      <c r="CK45" s="264"/>
      <c r="CL45" s="264"/>
      <c r="CM45" s="264"/>
      <c r="CN45" s="264"/>
      <c r="CO45" s="264"/>
      <c r="CP45" s="264"/>
    </row>
    <row r="46" spans="1:97" x14ac:dyDescent="0.15">
      <c r="B46" s="262" t="s">
        <v>99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4">
        <f>'20.グラフデータ'!D104</f>
        <v>112</v>
      </c>
      <c r="Z46" s="264"/>
      <c r="AA46" s="264"/>
      <c r="AB46" s="264"/>
      <c r="AC46" s="264"/>
      <c r="AD46" s="264"/>
      <c r="AE46" s="264"/>
      <c r="AF46" s="264"/>
      <c r="AG46" s="264"/>
      <c r="AH46" s="264"/>
      <c r="AI46" s="264"/>
      <c r="AJ46" s="264"/>
      <c r="AK46" s="264"/>
      <c r="AL46" s="264"/>
      <c r="AM46" s="264">
        <f>'20.グラフデータ'!E104</f>
        <v>104</v>
      </c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>
        <f>'20.グラフデータ'!F104</f>
        <v>101</v>
      </c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>
        <f>'20.グラフデータ'!G104</f>
        <v>104</v>
      </c>
      <c r="BP46" s="264"/>
      <c r="BQ46" s="264"/>
      <c r="BR46" s="264"/>
      <c r="BS46" s="264"/>
      <c r="BT46" s="264"/>
      <c r="BU46" s="264"/>
      <c r="BV46" s="264"/>
      <c r="BW46" s="264"/>
      <c r="BX46" s="264"/>
      <c r="BY46" s="264"/>
      <c r="BZ46" s="264"/>
      <c r="CA46" s="264"/>
      <c r="CB46" s="264"/>
      <c r="CC46" s="264">
        <f>'20.グラフデータ'!H104</f>
        <v>106</v>
      </c>
      <c r="CD46" s="264"/>
      <c r="CE46" s="264"/>
      <c r="CF46" s="264"/>
      <c r="CG46" s="264"/>
      <c r="CH46" s="264"/>
      <c r="CI46" s="264"/>
      <c r="CJ46" s="264"/>
      <c r="CK46" s="264"/>
      <c r="CL46" s="264"/>
      <c r="CM46" s="264"/>
      <c r="CN46" s="264"/>
      <c r="CO46" s="264"/>
      <c r="CP46" s="264"/>
    </row>
    <row r="47" spans="1:97" x14ac:dyDescent="0.15">
      <c r="B47" s="262" t="s">
        <v>72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4">
        <f>'20.グラフデータ'!D105</f>
        <v>217</v>
      </c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>
        <f>'20.グラフデータ'!E105</f>
        <v>223</v>
      </c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>
        <f>'20.グラフデータ'!F105</f>
        <v>166</v>
      </c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>
        <f>'20.グラフデータ'!G105</f>
        <v>178</v>
      </c>
      <c r="BP47" s="264"/>
      <c r="BQ47" s="264"/>
      <c r="BR47" s="264"/>
      <c r="BS47" s="264"/>
      <c r="BT47" s="264"/>
      <c r="BU47" s="264"/>
      <c r="BV47" s="264"/>
      <c r="BW47" s="264"/>
      <c r="BX47" s="264"/>
      <c r="BY47" s="264"/>
      <c r="BZ47" s="264"/>
      <c r="CA47" s="264"/>
      <c r="CB47" s="264"/>
      <c r="CC47" s="264">
        <f>'20.グラフデータ'!H105</f>
        <v>166</v>
      </c>
      <c r="CD47" s="264"/>
      <c r="CE47" s="264"/>
      <c r="CF47" s="264"/>
      <c r="CG47" s="264"/>
      <c r="CH47" s="264"/>
      <c r="CI47" s="264"/>
      <c r="CJ47" s="264"/>
      <c r="CK47" s="264"/>
      <c r="CL47" s="264"/>
      <c r="CM47" s="264"/>
      <c r="CN47" s="264"/>
      <c r="CO47" s="264"/>
      <c r="CP47" s="264"/>
    </row>
    <row r="48" spans="1:97" x14ac:dyDescent="0.15">
      <c r="B48" s="262" t="s">
        <v>73</v>
      </c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4">
        <f>'20.グラフデータ'!D106</f>
        <v>14</v>
      </c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264"/>
      <c r="AL48" s="264"/>
      <c r="AM48" s="264">
        <f>'20.グラフデータ'!E106</f>
        <v>4</v>
      </c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>
        <f>'20.グラフデータ'!F106</f>
        <v>1</v>
      </c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>
        <f>'20.グラフデータ'!G106</f>
        <v>2</v>
      </c>
      <c r="BP48" s="264"/>
      <c r="BQ48" s="264"/>
      <c r="BR48" s="264"/>
      <c r="BS48" s="264"/>
      <c r="BT48" s="264"/>
      <c r="BU48" s="264"/>
      <c r="BV48" s="264"/>
      <c r="BW48" s="264"/>
      <c r="BX48" s="264"/>
      <c r="BY48" s="264"/>
      <c r="BZ48" s="264"/>
      <c r="CA48" s="264"/>
      <c r="CB48" s="264"/>
      <c r="CC48" s="264">
        <f>'20.グラフデータ'!H106</f>
        <v>3</v>
      </c>
      <c r="CD48" s="264"/>
      <c r="CE48" s="264"/>
      <c r="CF48" s="264"/>
      <c r="CG48" s="264"/>
      <c r="CH48" s="264"/>
      <c r="CI48" s="264"/>
      <c r="CJ48" s="264"/>
      <c r="CK48" s="264"/>
      <c r="CL48" s="264"/>
      <c r="CM48" s="264"/>
      <c r="CN48" s="264"/>
      <c r="CO48" s="264"/>
      <c r="CP48" s="264"/>
    </row>
    <row r="49" spans="2:104" x14ac:dyDescent="0.15">
      <c r="B49" s="262" t="s">
        <v>70</v>
      </c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4">
        <f>'20.グラフデータ'!D107</f>
        <v>105</v>
      </c>
      <c r="Z49" s="264"/>
      <c r="AA49" s="264"/>
      <c r="AB49" s="264"/>
      <c r="AC49" s="264"/>
      <c r="AD49" s="264"/>
      <c r="AE49" s="264"/>
      <c r="AF49" s="264"/>
      <c r="AG49" s="264"/>
      <c r="AH49" s="264"/>
      <c r="AI49" s="264"/>
      <c r="AJ49" s="264"/>
      <c r="AK49" s="264"/>
      <c r="AL49" s="264"/>
      <c r="AM49" s="264">
        <f>'20.グラフデータ'!E107</f>
        <v>97</v>
      </c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  <c r="AZ49" s="264"/>
      <c r="BA49" s="264">
        <f>'20.グラフデータ'!F107</f>
        <v>95</v>
      </c>
      <c r="BB49" s="264"/>
      <c r="BC49" s="264"/>
      <c r="BD49" s="264"/>
      <c r="BE49" s="264"/>
      <c r="BF49" s="264"/>
      <c r="BG49" s="264"/>
      <c r="BH49" s="264"/>
      <c r="BI49" s="264"/>
      <c r="BJ49" s="264"/>
      <c r="BK49" s="264"/>
      <c r="BL49" s="264"/>
      <c r="BM49" s="264"/>
      <c r="BN49" s="264"/>
      <c r="BO49" s="264">
        <f>'20.グラフデータ'!G107</f>
        <v>98</v>
      </c>
      <c r="BP49" s="264"/>
      <c r="BQ49" s="264"/>
      <c r="BR49" s="264"/>
      <c r="BS49" s="264"/>
      <c r="BT49" s="264"/>
      <c r="BU49" s="264"/>
      <c r="BV49" s="264"/>
      <c r="BW49" s="264"/>
      <c r="BX49" s="264"/>
      <c r="BY49" s="264"/>
      <c r="BZ49" s="264"/>
      <c r="CA49" s="264"/>
      <c r="CB49" s="264"/>
      <c r="CC49" s="264">
        <f>'20.グラフデータ'!H107</f>
        <v>100</v>
      </c>
      <c r="CD49" s="264"/>
      <c r="CE49" s="264"/>
      <c r="CF49" s="264"/>
      <c r="CG49" s="264"/>
      <c r="CH49" s="264"/>
      <c r="CI49" s="264"/>
      <c r="CJ49" s="264"/>
      <c r="CK49" s="264"/>
      <c r="CL49" s="264"/>
      <c r="CM49" s="264"/>
      <c r="CN49" s="264"/>
      <c r="CO49" s="264"/>
      <c r="CP49" s="264"/>
    </row>
    <row r="50" spans="2:104" x14ac:dyDescent="0.15">
      <c r="B50" s="262" t="s">
        <v>71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4">
        <f>'20.グラフデータ'!D108</f>
        <v>7</v>
      </c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>
        <f>'20.グラフデータ'!E108</f>
        <v>7</v>
      </c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>
        <f>'20.グラフデータ'!F108</f>
        <v>6</v>
      </c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>
        <f>'20.グラフデータ'!G108</f>
        <v>6</v>
      </c>
      <c r="BP50" s="264"/>
      <c r="BQ50" s="264"/>
      <c r="BR50" s="264"/>
      <c r="BS50" s="264"/>
      <c r="BT50" s="264"/>
      <c r="BU50" s="264"/>
      <c r="BV50" s="264"/>
      <c r="BW50" s="264"/>
      <c r="BX50" s="264"/>
      <c r="BY50" s="264"/>
      <c r="BZ50" s="264"/>
      <c r="CA50" s="264"/>
      <c r="CB50" s="264"/>
      <c r="CC50" s="264">
        <f>'20.グラフデータ'!H108</f>
        <v>6</v>
      </c>
      <c r="CD50" s="264"/>
      <c r="CE50" s="264"/>
      <c r="CF50" s="264"/>
      <c r="CG50" s="264"/>
      <c r="CH50" s="264"/>
      <c r="CI50" s="264"/>
      <c r="CJ50" s="264"/>
      <c r="CK50" s="264"/>
      <c r="CL50" s="264"/>
      <c r="CM50" s="264"/>
      <c r="CN50" s="264"/>
      <c r="CO50" s="264"/>
      <c r="CP50" s="264"/>
    </row>
    <row r="51" spans="2:104" ht="7.5" customHeight="1" x14ac:dyDescent="0.15"/>
    <row r="52" spans="2:104" x14ac:dyDescent="0.15">
      <c r="CT52" s="3"/>
      <c r="CU52" s="3"/>
      <c r="CV52" s="3"/>
      <c r="CW52" s="3"/>
      <c r="CX52" s="3"/>
      <c r="CY52" s="3"/>
      <c r="CZ52" s="3"/>
    </row>
    <row r="53" spans="2:104" x14ac:dyDescent="0.15">
      <c r="CT53" s="3"/>
      <c r="CU53" s="3"/>
      <c r="CV53" s="3"/>
      <c r="CW53" s="3"/>
      <c r="CX53" s="3"/>
      <c r="CY53" s="3"/>
      <c r="CZ53" s="3"/>
    </row>
    <row r="54" spans="2:104" ht="6" customHeight="1" x14ac:dyDescent="0.15">
      <c r="CT54" s="3"/>
      <c r="CU54" s="3"/>
      <c r="CV54" s="3"/>
      <c r="CW54" s="3"/>
      <c r="CX54" s="3"/>
      <c r="CY54" s="3"/>
      <c r="CZ54" s="3"/>
    </row>
  </sheetData>
  <mergeCells count="90">
    <mergeCell ref="Y50:AL50"/>
    <mergeCell ref="AM50:AZ50"/>
    <mergeCell ref="BA50:BN50"/>
    <mergeCell ref="BO50:CB50"/>
    <mergeCell ref="CC50:CP50"/>
    <mergeCell ref="Y49:AL49"/>
    <mergeCell ref="AM49:AZ49"/>
    <mergeCell ref="BA49:BN49"/>
    <mergeCell ref="BO49:CB49"/>
    <mergeCell ref="CC49:CP49"/>
    <mergeCell ref="Y48:AL48"/>
    <mergeCell ref="AM48:AZ48"/>
    <mergeCell ref="BA48:BN48"/>
    <mergeCell ref="BO48:CB48"/>
    <mergeCell ref="CC48:CP48"/>
    <mergeCell ref="Y47:AL47"/>
    <mergeCell ref="AM47:AZ47"/>
    <mergeCell ref="BA47:BN47"/>
    <mergeCell ref="BO47:CB47"/>
    <mergeCell ref="CC47:CP47"/>
    <mergeCell ref="Y46:AL46"/>
    <mergeCell ref="AM46:AZ46"/>
    <mergeCell ref="BA46:BN46"/>
    <mergeCell ref="BO46:CB46"/>
    <mergeCell ref="CC46:CP46"/>
    <mergeCell ref="B6:L7"/>
    <mergeCell ref="M6:V6"/>
    <mergeCell ref="AX6:BH7"/>
    <mergeCell ref="BI6:BR6"/>
    <mergeCell ref="M7:V7"/>
    <mergeCell ref="BI7:BR7"/>
    <mergeCell ref="W6:AF6"/>
    <mergeCell ref="AG6:AT7"/>
    <mergeCell ref="W7:AF7"/>
    <mergeCell ref="B28:L29"/>
    <mergeCell ref="M28:V28"/>
    <mergeCell ref="W28:AF28"/>
    <mergeCell ref="AG28:AT29"/>
    <mergeCell ref="AX28:BH29"/>
    <mergeCell ref="M29:V29"/>
    <mergeCell ref="W29:AF29"/>
    <mergeCell ref="B26:L27"/>
    <mergeCell ref="M26:V26"/>
    <mergeCell ref="W26:AF26"/>
    <mergeCell ref="AG26:AT27"/>
    <mergeCell ref="M27:V27"/>
    <mergeCell ref="W27:AF27"/>
    <mergeCell ref="B45:X45"/>
    <mergeCell ref="B44:X44"/>
    <mergeCell ref="B43:X43"/>
    <mergeCell ref="Y43:AL43"/>
    <mergeCell ref="AM43:AZ43"/>
    <mergeCell ref="Y44:AL44"/>
    <mergeCell ref="B41:X41"/>
    <mergeCell ref="Y41:AL41"/>
    <mergeCell ref="AM41:AZ41"/>
    <mergeCell ref="BA41:BN41"/>
    <mergeCell ref="CC43:CP43"/>
    <mergeCell ref="BA43:BN43"/>
    <mergeCell ref="BO43:CB43"/>
    <mergeCell ref="B42:X42"/>
    <mergeCell ref="B50:X50"/>
    <mergeCell ref="B49:X49"/>
    <mergeCell ref="B48:X48"/>
    <mergeCell ref="B47:X47"/>
    <mergeCell ref="B46:X46"/>
    <mergeCell ref="BA44:BN44"/>
    <mergeCell ref="BO44:CB44"/>
    <mergeCell ref="CC44:CP44"/>
    <mergeCell ref="Y45:AL45"/>
    <mergeCell ref="AM45:AZ45"/>
    <mergeCell ref="BA45:BN45"/>
    <mergeCell ref="BO45:CB45"/>
    <mergeCell ref="CC45:CP45"/>
    <mergeCell ref="AM44:AZ44"/>
    <mergeCell ref="BS6:CB6"/>
    <mergeCell ref="CC6:CP7"/>
    <mergeCell ref="BS7:CB7"/>
    <mergeCell ref="Y42:AL42"/>
    <mergeCell ref="AM42:AZ42"/>
    <mergeCell ref="BA42:BN42"/>
    <mergeCell ref="BO42:CB42"/>
    <mergeCell ref="CC42:CP42"/>
    <mergeCell ref="CC28:CP29"/>
    <mergeCell ref="CC41:CP41"/>
    <mergeCell ref="BO41:CB41"/>
    <mergeCell ref="BI29:BR29"/>
    <mergeCell ref="BS29:CB29"/>
    <mergeCell ref="BI28:BR28"/>
    <mergeCell ref="BS28:CB28"/>
  </mergeCells>
  <phoneticPr fontId="1"/>
  <conditionalFormatting sqref="CS6:CS7">
    <cfRule type="containsText" dxfId="504" priority="217" operator="containsText" text="無し">
      <formula>NOT(ISERROR(SEARCH("無し",CS6)))</formula>
    </cfRule>
    <cfRule type="containsText" dxfId="503" priority="218" operator="containsText" text="変動">
      <formula>NOT(ISERROR(SEARCH("変動",CS6)))</formula>
    </cfRule>
    <cfRule type="containsText" dxfId="502" priority="219" operator="containsText" text="減少">
      <formula>NOT(ISERROR(SEARCH("減少",CS6)))</formula>
    </cfRule>
    <cfRule type="containsText" dxfId="501" priority="220" operator="containsText" text="増加">
      <formula>NOT(ISERROR(SEARCH("増加",CS6)))</formula>
    </cfRule>
    <cfRule type="containsText" dxfId="500" priority="221" operator="containsText" text="安定">
      <formula>NOT(ISERROR(SEARCH("安定",CS6)))</formula>
    </cfRule>
  </conditionalFormatting>
  <conditionalFormatting sqref="CS28:CS29">
    <cfRule type="containsText" dxfId="499" priority="207" operator="containsText" text="無し">
      <formula>NOT(ISERROR(SEARCH("無し",CS28)))</formula>
    </cfRule>
    <cfRule type="containsText" dxfId="498" priority="208" operator="containsText" text="変動">
      <formula>NOT(ISERROR(SEARCH("変動",CS28)))</formula>
    </cfRule>
    <cfRule type="containsText" dxfId="497" priority="209" operator="containsText" text="減少">
      <formula>NOT(ISERROR(SEARCH("減少",CS28)))</formula>
    </cfRule>
    <cfRule type="containsText" dxfId="496" priority="210" operator="containsText" text="増加">
      <formula>NOT(ISERROR(SEARCH("増加",CS28)))</formula>
    </cfRule>
    <cfRule type="containsText" dxfId="495" priority="211" operator="containsText" text="安定">
      <formula>NOT(ISERROR(SEARCH("安定",CS28)))</formula>
    </cfRule>
  </conditionalFormatting>
  <conditionalFormatting sqref="CS26:CS27">
    <cfRule type="containsText" dxfId="494" priority="174" operator="containsText" text="無し">
      <formula>NOT(ISERROR(SEARCH("無し",CS26)))</formula>
    </cfRule>
    <cfRule type="containsText" dxfId="493" priority="175" operator="containsText" text="変動">
      <formula>NOT(ISERROR(SEARCH("変動",CS26)))</formula>
    </cfRule>
    <cfRule type="containsText" dxfId="492" priority="176" operator="containsText" text="減少">
      <formula>NOT(ISERROR(SEARCH("減少",CS26)))</formula>
    </cfRule>
    <cfRule type="containsText" dxfId="491" priority="177" operator="containsText" text="増加">
      <formula>NOT(ISERROR(SEARCH("増加",CS26)))</formula>
    </cfRule>
    <cfRule type="containsText" dxfId="490" priority="178" operator="containsText" text="安定">
      <formula>NOT(ISERROR(SEARCH("安定",CS26)))</formula>
    </cfRule>
  </conditionalFormatting>
  <conditionalFormatting sqref="CR6:CR7">
    <cfRule type="containsText" dxfId="489" priority="91" operator="containsText" text="無し">
      <formula>NOT(ISERROR(SEARCH("無し",CR6)))</formula>
    </cfRule>
    <cfRule type="containsText" dxfId="488" priority="92" operator="containsText" text="変動">
      <formula>NOT(ISERROR(SEARCH("変動",CR6)))</formula>
    </cfRule>
    <cfRule type="containsText" dxfId="487" priority="93" operator="containsText" text="減少">
      <formula>NOT(ISERROR(SEARCH("減少",CR6)))</formula>
    </cfRule>
    <cfRule type="containsText" dxfId="486" priority="94" operator="containsText" text="増加">
      <formula>NOT(ISERROR(SEARCH("増加",CR6)))</formula>
    </cfRule>
    <cfRule type="containsText" dxfId="485" priority="95" operator="containsText" text="安定">
      <formula>NOT(ISERROR(SEARCH("安定",CR6)))</formula>
    </cfRule>
  </conditionalFormatting>
  <conditionalFormatting sqref="CR28:CR29">
    <cfRule type="containsText" dxfId="484" priority="86" operator="containsText" text="無し">
      <formula>NOT(ISERROR(SEARCH("無し",CR28)))</formula>
    </cfRule>
    <cfRule type="containsText" dxfId="483" priority="87" operator="containsText" text="変動">
      <formula>NOT(ISERROR(SEARCH("変動",CR28)))</formula>
    </cfRule>
    <cfRule type="containsText" dxfId="482" priority="88" operator="containsText" text="減少">
      <formula>NOT(ISERROR(SEARCH("減少",CR28)))</formula>
    </cfRule>
    <cfRule type="containsText" dxfId="481" priority="89" operator="containsText" text="増加">
      <formula>NOT(ISERROR(SEARCH("増加",CR28)))</formula>
    </cfRule>
    <cfRule type="containsText" dxfId="480" priority="90" operator="containsText" text="安定">
      <formula>NOT(ISERROR(SEARCH("安定",CR28)))</formula>
    </cfRule>
  </conditionalFormatting>
  <conditionalFormatting sqref="CR26:CR27">
    <cfRule type="containsText" dxfId="479" priority="81" operator="containsText" text="無し">
      <formula>NOT(ISERROR(SEARCH("無し",CR26)))</formula>
    </cfRule>
    <cfRule type="containsText" dxfId="478" priority="82" operator="containsText" text="変動">
      <formula>NOT(ISERROR(SEARCH("変動",CR26)))</formula>
    </cfRule>
    <cfRule type="containsText" dxfId="477" priority="83" operator="containsText" text="減少">
      <formula>NOT(ISERROR(SEARCH("減少",CR26)))</formula>
    </cfRule>
    <cfRule type="containsText" dxfId="476" priority="84" operator="containsText" text="増加">
      <formula>NOT(ISERROR(SEARCH("増加",CR26)))</formula>
    </cfRule>
    <cfRule type="containsText" dxfId="475" priority="85" operator="containsText" text="安定">
      <formula>NOT(ISERROR(SEARCH("安定",CR26)))</formula>
    </cfRule>
  </conditionalFormatting>
  <conditionalFormatting sqref="AG6">
    <cfRule type="containsText" dxfId="474" priority="35" operator="containsText" text="―">
      <formula>NOT(ISERROR(SEARCH("―",AG6)))</formula>
    </cfRule>
    <cfRule type="containsText" dxfId="473" priority="36" operator="containsText" text="隔年で">
      <formula>NOT(ISERROR(SEARCH("隔年で",AG6)))</formula>
    </cfRule>
    <cfRule type="containsText" dxfId="472" priority="37" operator="containsText" text="年度により">
      <formula>NOT(ISERROR(SEARCH("年度により",AG6)))</formula>
    </cfRule>
    <cfRule type="containsText" dxfId="471" priority="38" operator="containsText" text="減少傾向">
      <formula>NOT(ISERROR(SEARCH("減少傾向",AG6)))</formula>
    </cfRule>
    <cfRule type="containsText" dxfId="470" priority="39" operator="containsText" text="増加傾向">
      <formula>NOT(ISERROR(SEARCH("増加傾向",AG6)))</formula>
    </cfRule>
    <cfRule type="containsText" dxfId="469" priority="40" operator="containsText" text="同程度">
      <formula>NOT(ISERROR(SEARCH("同程度",AG6)))</formula>
    </cfRule>
  </conditionalFormatting>
  <conditionalFormatting sqref="AG6">
    <cfRule type="containsText" dxfId="468" priority="33" operator="containsText" text="最新年度のみ減少">
      <formula>NOT(ISERROR(SEARCH("最新年度のみ減少",AG6)))</formula>
    </cfRule>
    <cfRule type="containsText" dxfId="467" priority="34" operator="containsText" text="最新年度のみ増加">
      <formula>NOT(ISERROR(SEARCH("最新年度のみ増加",AG6)))</formula>
    </cfRule>
  </conditionalFormatting>
  <conditionalFormatting sqref="CC6">
    <cfRule type="containsText" dxfId="466" priority="27" operator="containsText" text="―">
      <formula>NOT(ISERROR(SEARCH("―",CC6)))</formula>
    </cfRule>
    <cfRule type="containsText" dxfId="465" priority="28" operator="containsText" text="隔年で">
      <formula>NOT(ISERROR(SEARCH("隔年で",CC6)))</formula>
    </cfRule>
    <cfRule type="containsText" dxfId="464" priority="29" operator="containsText" text="年度により">
      <formula>NOT(ISERROR(SEARCH("年度により",CC6)))</formula>
    </cfRule>
    <cfRule type="containsText" dxfId="463" priority="30" operator="containsText" text="減少傾向">
      <formula>NOT(ISERROR(SEARCH("減少傾向",CC6)))</formula>
    </cfRule>
    <cfRule type="containsText" dxfId="462" priority="31" operator="containsText" text="増加傾向">
      <formula>NOT(ISERROR(SEARCH("増加傾向",CC6)))</formula>
    </cfRule>
    <cfRule type="containsText" dxfId="461" priority="32" operator="containsText" text="同程度">
      <formula>NOT(ISERROR(SEARCH("同程度",CC6)))</formula>
    </cfRule>
  </conditionalFormatting>
  <conditionalFormatting sqref="CC6">
    <cfRule type="containsText" dxfId="460" priority="25" operator="containsText" text="最新年度のみ減少">
      <formula>NOT(ISERROR(SEARCH("最新年度のみ減少",CC6)))</formula>
    </cfRule>
    <cfRule type="containsText" dxfId="459" priority="26" operator="containsText" text="最新年度のみ増加">
      <formula>NOT(ISERROR(SEARCH("最新年度のみ増加",CC6)))</formula>
    </cfRule>
  </conditionalFormatting>
  <conditionalFormatting sqref="AG26">
    <cfRule type="containsText" dxfId="458" priority="19" operator="containsText" text="―">
      <formula>NOT(ISERROR(SEARCH("―",AG26)))</formula>
    </cfRule>
    <cfRule type="containsText" dxfId="457" priority="20" operator="containsText" text="隔年で">
      <formula>NOT(ISERROR(SEARCH("隔年で",AG26)))</formula>
    </cfRule>
    <cfRule type="containsText" dxfId="456" priority="21" operator="containsText" text="年度により">
      <formula>NOT(ISERROR(SEARCH("年度により",AG26)))</formula>
    </cfRule>
    <cfRule type="containsText" dxfId="455" priority="22" operator="containsText" text="減少傾向">
      <formula>NOT(ISERROR(SEARCH("減少傾向",AG26)))</formula>
    </cfRule>
    <cfRule type="containsText" dxfId="454" priority="23" operator="containsText" text="増加傾向">
      <formula>NOT(ISERROR(SEARCH("増加傾向",AG26)))</formula>
    </cfRule>
    <cfRule type="containsText" dxfId="453" priority="24" operator="containsText" text="同程度">
      <formula>NOT(ISERROR(SEARCH("同程度",AG26)))</formula>
    </cfRule>
  </conditionalFormatting>
  <conditionalFormatting sqref="AG26">
    <cfRule type="containsText" dxfId="452" priority="17" operator="containsText" text="最新年度のみ減少">
      <formula>NOT(ISERROR(SEARCH("最新年度のみ減少",AG26)))</formula>
    </cfRule>
    <cfRule type="containsText" dxfId="451" priority="18" operator="containsText" text="最新年度のみ増加">
      <formula>NOT(ISERROR(SEARCH("最新年度のみ増加",AG26)))</formula>
    </cfRule>
  </conditionalFormatting>
  <conditionalFormatting sqref="AG28">
    <cfRule type="containsText" dxfId="450" priority="11" operator="containsText" text="―">
      <formula>NOT(ISERROR(SEARCH("―",AG28)))</formula>
    </cfRule>
    <cfRule type="containsText" dxfId="449" priority="12" operator="containsText" text="隔年で">
      <formula>NOT(ISERROR(SEARCH("隔年で",AG28)))</formula>
    </cfRule>
    <cfRule type="containsText" dxfId="448" priority="13" operator="containsText" text="年度により">
      <formula>NOT(ISERROR(SEARCH("年度により",AG28)))</formula>
    </cfRule>
    <cfRule type="containsText" dxfId="447" priority="14" operator="containsText" text="減少傾向">
      <formula>NOT(ISERROR(SEARCH("減少傾向",AG28)))</formula>
    </cfRule>
    <cfRule type="containsText" dxfId="446" priority="15" operator="containsText" text="増加傾向">
      <formula>NOT(ISERROR(SEARCH("増加傾向",AG28)))</formula>
    </cfRule>
    <cfRule type="containsText" dxfId="445" priority="16" operator="containsText" text="同程度">
      <formula>NOT(ISERROR(SEARCH("同程度",AG28)))</formula>
    </cfRule>
  </conditionalFormatting>
  <conditionalFormatting sqref="AG28">
    <cfRule type="containsText" dxfId="444" priority="9" operator="containsText" text="最新年度のみ減少">
      <formula>NOT(ISERROR(SEARCH("最新年度のみ減少",AG28)))</formula>
    </cfRule>
    <cfRule type="containsText" dxfId="443" priority="10" operator="containsText" text="最新年度のみ増加">
      <formula>NOT(ISERROR(SEARCH("最新年度のみ増加",AG28)))</formula>
    </cfRule>
  </conditionalFormatting>
  <conditionalFormatting sqref="CC28">
    <cfRule type="containsText" dxfId="442" priority="1" operator="containsText" text="最新年度のみ減少">
      <formula>NOT(ISERROR(SEARCH("最新年度のみ減少",CC28)))</formula>
    </cfRule>
    <cfRule type="containsText" dxfId="441" priority="2" operator="containsText" text="最新年度のみ増加">
      <formula>NOT(ISERROR(SEARCH("最新年度のみ増加",CC28)))</formula>
    </cfRule>
  </conditionalFormatting>
  <conditionalFormatting sqref="CC28">
    <cfRule type="containsText" dxfId="440" priority="3" operator="containsText" text="―">
      <formula>NOT(ISERROR(SEARCH("―",CC28)))</formula>
    </cfRule>
    <cfRule type="containsText" dxfId="439" priority="4" operator="containsText" text="隔年で">
      <formula>NOT(ISERROR(SEARCH("隔年で",CC28)))</formula>
    </cfRule>
    <cfRule type="containsText" dxfId="438" priority="5" operator="containsText" text="年度により">
      <formula>NOT(ISERROR(SEARCH("年度により",CC28)))</formula>
    </cfRule>
    <cfRule type="containsText" dxfId="437" priority="6" operator="containsText" text="減少傾向">
      <formula>NOT(ISERROR(SEARCH("減少傾向",CC28)))</formula>
    </cfRule>
    <cfRule type="containsText" dxfId="436" priority="7" operator="containsText" text="増加傾向">
      <formula>NOT(ISERROR(SEARCH("増加傾向",CC28)))</formula>
    </cfRule>
    <cfRule type="containsText" dxfId="435" priority="8" operator="containsText" text="同程度">
      <formula>NOT(ISERROR(SEARCH("同程度",CC28)))</formula>
    </cfRule>
  </conditionalFormatting>
  <hyperlinks>
    <hyperlink ref="CT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62C6A-64A1-4368-92FF-BB14FB0510B3}">
  <dimension ref="A1:CS68"/>
  <sheetViews>
    <sheetView view="pageBreakPreview" zoomScale="115" zoomScaleNormal="115" zoomScaleSheetLayoutView="115" workbookViewId="0">
      <selection activeCell="CT13" sqref="CT13"/>
    </sheetView>
  </sheetViews>
  <sheetFormatPr defaultRowHeight="13.5" x14ac:dyDescent="0.15"/>
  <cols>
    <col min="1" max="1" width="0.625" style="10" customWidth="1"/>
    <col min="2" max="11" width="1" style="10" customWidth="1"/>
    <col min="12" max="94" width="1" customWidth="1"/>
    <col min="95" max="95" width="0.625" customWidth="1"/>
    <col min="97" max="97" width="11.625" bestFit="1" customWidth="1"/>
  </cols>
  <sheetData>
    <row r="1" spans="1:97" ht="24" customHeight="1" thickBot="1" x14ac:dyDescent="0.2">
      <c r="A1" s="1" t="s">
        <v>92</v>
      </c>
      <c r="B1" s="1"/>
      <c r="C1" s="1"/>
      <c r="D1"/>
      <c r="E1"/>
      <c r="F1"/>
      <c r="G1"/>
      <c r="H1"/>
      <c r="I1"/>
      <c r="J1"/>
      <c r="CS1" s="13" t="s">
        <v>50</v>
      </c>
    </row>
    <row r="2" spans="1:97" ht="24" customHeight="1" x14ac:dyDescent="0.15">
      <c r="A2" s="1" t="s">
        <v>63</v>
      </c>
      <c r="B2" s="1"/>
      <c r="C2" s="1"/>
      <c r="D2"/>
      <c r="E2"/>
      <c r="F2"/>
      <c r="G2"/>
      <c r="H2"/>
      <c r="I2"/>
      <c r="J2"/>
    </row>
    <row r="3" spans="1:97" ht="24" customHeight="1" x14ac:dyDescent="0.15">
      <c r="A3"/>
      <c r="B3" s="1" t="s">
        <v>76</v>
      </c>
      <c r="C3" s="1"/>
      <c r="D3"/>
      <c r="E3"/>
      <c r="F3"/>
      <c r="G3"/>
      <c r="H3"/>
      <c r="I3"/>
      <c r="J3"/>
    </row>
    <row r="4" spans="1:97" x14ac:dyDescent="0.15">
      <c r="A4" s="1"/>
      <c r="B4" s="6"/>
      <c r="C4" s="6"/>
      <c r="D4" s="6"/>
      <c r="E4" s="6"/>
      <c r="F4" s="6"/>
      <c r="G4" s="6"/>
      <c r="H4" s="6"/>
      <c r="I4" s="6"/>
      <c r="J4" s="6"/>
      <c r="K4"/>
    </row>
    <row r="5" spans="1:97" ht="17.25" customHeight="1" x14ac:dyDescent="0.15">
      <c r="A5" s="1"/>
      <c r="B5" s="17" t="s">
        <v>250</v>
      </c>
      <c r="C5" s="6"/>
      <c r="D5" s="6"/>
      <c r="E5" s="6"/>
      <c r="F5" s="6"/>
      <c r="G5" s="6"/>
      <c r="H5" s="6"/>
      <c r="I5" s="6"/>
      <c r="J5" s="6"/>
      <c r="K5"/>
    </row>
    <row r="6" spans="1:97" ht="17.25" customHeight="1" x14ac:dyDescent="0.15">
      <c r="A6" s="1"/>
      <c r="B6" s="7" t="s">
        <v>33</v>
      </c>
      <c r="C6" s="6"/>
      <c r="D6" s="6"/>
      <c r="E6" s="6"/>
      <c r="F6" s="6"/>
      <c r="H6" s="6"/>
      <c r="I6" s="6"/>
      <c r="J6" s="6"/>
      <c r="K6"/>
      <c r="AX6" s="7" t="s">
        <v>51</v>
      </c>
    </row>
    <row r="7" spans="1:97" ht="17.25" customHeight="1" x14ac:dyDescent="0.15">
      <c r="A7" s="1"/>
      <c r="B7" s="245" t="s">
        <v>242</v>
      </c>
      <c r="C7" s="246"/>
      <c r="D7" s="246"/>
      <c r="E7" s="246"/>
      <c r="F7" s="246"/>
      <c r="G7" s="246"/>
      <c r="H7" s="246"/>
      <c r="I7" s="246"/>
      <c r="J7" s="246"/>
      <c r="K7" s="246"/>
      <c r="L7" s="247"/>
      <c r="M7" s="258" t="s">
        <v>78</v>
      </c>
      <c r="N7" s="258"/>
      <c r="O7" s="258"/>
      <c r="P7" s="258"/>
      <c r="Q7" s="258"/>
      <c r="R7" s="258"/>
      <c r="S7" s="258"/>
      <c r="T7" s="258"/>
      <c r="U7" s="258"/>
      <c r="V7" s="258"/>
      <c r="W7" s="260">
        <f>AVERAGE('20.グラフデータ'!D116:H116)</f>
        <v>136</v>
      </c>
      <c r="X7" s="260"/>
      <c r="Y7" s="260"/>
      <c r="Z7" s="260"/>
      <c r="AA7" s="260"/>
      <c r="AB7" s="260"/>
      <c r="AC7" s="260"/>
      <c r="AD7" s="260"/>
      <c r="AE7" s="260"/>
      <c r="AF7" s="260"/>
      <c r="AG7" s="251" t="str">
        <f>'20.グラフデータ'!AD116</f>
        <v>年度により増減</v>
      </c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X7" s="274" t="s">
        <v>240</v>
      </c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58" t="s">
        <v>78</v>
      </c>
      <c r="BJ7" s="258"/>
      <c r="BK7" s="258"/>
      <c r="BL7" s="258"/>
      <c r="BM7" s="258"/>
      <c r="BN7" s="258"/>
      <c r="BO7" s="258"/>
      <c r="BP7" s="258"/>
      <c r="BQ7" s="258"/>
      <c r="BR7" s="258"/>
      <c r="BS7" s="259">
        <f>AVERAGE('20.グラフデータ'!D120:H120)</f>
        <v>1.9300000000000002</v>
      </c>
      <c r="BT7" s="259"/>
      <c r="BU7" s="259"/>
      <c r="BV7" s="259"/>
      <c r="BW7" s="259"/>
      <c r="BX7" s="259"/>
      <c r="BY7" s="259"/>
      <c r="BZ7" s="259"/>
      <c r="CA7" s="259"/>
      <c r="CB7" s="259"/>
      <c r="CC7" s="251" t="str">
        <f>'20.グラフデータ'!AD120</f>
        <v>年度により増減</v>
      </c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</row>
    <row r="8" spans="1:97" ht="18.75" customHeight="1" x14ac:dyDescent="0.15"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50"/>
      <c r="M8" s="256" t="s">
        <v>80</v>
      </c>
      <c r="N8" s="256"/>
      <c r="O8" s="256"/>
      <c r="P8" s="256"/>
      <c r="Q8" s="256"/>
      <c r="R8" s="256"/>
      <c r="S8" s="256"/>
      <c r="T8" s="256"/>
      <c r="U8" s="256"/>
      <c r="V8" s="256"/>
      <c r="W8" s="261">
        <f>'20.グラフデータ'!H116-'20.グラフデータ'!D116</f>
        <v>-55</v>
      </c>
      <c r="X8" s="261"/>
      <c r="Y8" s="261"/>
      <c r="Z8" s="261"/>
      <c r="AA8" s="261"/>
      <c r="AB8" s="261"/>
      <c r="AC8" s="261"/>
      <c r="AD8" s="261"/>
      <c r="AE8" s="261"/>
      <c r="AF8" s="26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56" t="s">
        <v>80</v>
      </c>
      <c r="BJ8" s="256"/>
      <c r="BK8" s="256"/>
      <c r="BL8" s="256"/>
      <c r="BM8" s="256"/>
      <c r="BN8" s="256"/>
      <c r="BO8" s="256"/>
      <c r="BP8" s="256"/>
      <c r="BQ8" s="256"/>
      <c r="BR8" s="256"/>
      <c r="BS8" s="257">
        <f>'20.グラフデータ'!H120-'20.グラフデータ'!D120</f>
        <v>-0.56000000000000005</v>
      </c>
      <c r="BT8" s="257"/>
      <c r="BU8" s="257"/>
      <c r="BV8" s="257"/>
      <c r="BW8" s="257"/>
      <c r="BX8" s="257"/>
      <c r="BY8" s="257"/>
      <c r="BZ8" s="257"/>
      <c r="CA8" s="257"/>
      <c r="CB8" s="257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</row>
    <row r="9" spans="1:97" ht="18.75" customHeight="1" x14ac:dyDescent="0.15">
      <c r="A9" s="2"/>
      <c r="B9" s="245" t="s">
        <v>251</v>
      </c>
      <c r="C9" s="246"/>
      <c r="D9" s="246"/>
      <c r="E9" s="246"/>
      <c r="F9" s="246"/>
      <c r="G9" s="246"/>
      <c r="H9" s="246"/>
      <c r="I9" s="246"/>
      <c r="J9" s="246"/>
      <c r="K9" s="246"/>
      <c r="L9" s="247"/>
      <c r="M9" s="258" t="s">
        <v>233</v>
      </c>
      <c r="N9" s="258"/>
      <c r="O9" s="258"/>
      <c r="P9" s="258"/>
      <c r="Q9" s="258"/>
      <c r="R9" s="258"/>
      <c r="S9" s="258"/>
      <c r="T9" s="258"/>
      <c r="U9" s="258"/>
      <c r="V9" s="258"/>
      <c r="W9" s="260">
        <f>AVERAGE('20.グラフデータ'!D114:H114)</f>
        <v>115</v>
      </c>
      <c r="X9" s="260"/>
      <c r="Y9" s="260"/>
      <c r="Z9" s="260"/>
      <c r="AA9" s="260"/>
      <c r="AB9" s="260"/>
      <c r="AC9" s="260"/>
      <c r="AD9" s="260"/>
      <c r="AE9" s="260"/>
      <c r="AF9" s="260"/>
      <c r="AG9" s="251" t="str">
        <f>'20.グラフデータ'!AD114</f>
        <v>年度により増減</v>
      </c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8"/>
    </row>
    <row r="10" spans="1:97" ht="18.75" customHeight="1" x14ac:dyDescent="0.15">
      <c r="A10" s="2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50"/>
      <c r="M10" s="256" t="s">
        <v>234</v>
      </c>
      <c r="N10" s="256"/>
      <c r="O10" s="256"/>
      <c r="P10" s="256"/>
      <c r="Q10" s="256"/>
      <c r="R10" s="256"/>
      <c r="S10" s="256"/>
      <c r="T10" s="256"/>
      <c r="U10" s="256"/>
      <c r="V10" s="256"/>
      <c r="W10" s="261">
        <f>'20.グラフデータ'!H114-'20.グラフデータ'!D114</f>
        <v>-62</v>
      </c>
      <c r="X10" s="261"/>
      <c r="Y10" s="261"/>
      <c r="Z10" s="261"/>
      <c r="AA10" s="261"/>
      <c r="AB10" s="261"/>
      <c r="AC10" s="261"/>
      <c r="AD10" s="261"/>
      <c r="AE10" s="261"/>
      <c r="AF10" s="26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CN10" s="28"/>
      <c r="CO10" s="28"/>
      <c r="CP10" s="28"/>
    </row>
    <row r="11" spans="1:97" ht="18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16"/>
      <c r="L11" s="3"/>
      <c r="M11" s="3"/>
      <c r="N11" s="3"/>
      <c r="O11" s="3"/>
      <c r="P11" s="3"/>
      <c r="Q11" s="3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CN11" s="28"/>
      <c r="CO11" s="28"/>
      <c r="CP11" s="28"/>
    </row>
    <row r="12" spans="1:97" ht="18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16"/>
      <c r="L12" s="3"/>
      <c r="M12" s="3"/>
      <c r="N12" s="3"/>
      <c r="O12" s="3"/>
      <c r="P12" s="3"/>
      <c r="Q12" s="3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CN12" s="28"/>
      <c r="CO12" s="28"/>
      <c r="CP12" s="28"/>
    </row>
    <row r="13" spans="1:97" ht="18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16"/>
      <c r="L13" s="3"/>
      <c r="M13" s="3"/>
      <c r="N13" s="3"/>
      <c r="O13" s="3"/>
      <c r="P13" s="3"/>
      <c r="Q13" s="3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CN13" s="28"/>
      <c r="CO13" s="28"/>
      <c r="CP13" s="28"/>
    </row>
    <row r="14" spans="1:97" ht="18.7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16"/>
      <c r="L14" s="3"/>
      <c r="M14" s="3"/>
      <c r="N14" s="3"/>
      <c r="O14" s="3"/>
      <c r="P14" s="3"/>
      <c r="Q14" s="3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CN14" s="28"/>
      <c r="CO14" s="28"/>
      <c r="CP14" s="28"/>
    </row>
    <row r="15" spans="1:97" ht="18.7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16"/>
      <c r="L15" s="3"/>
      <c r="M15" s="3"/>
      <c r="N15" s="3"/>
      <c r="O15" s="3"/>
      <c r="P15" s="3"/>
      <c r="Q15" s="3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CN15" s="28"/>
      <c r="CO15" s="28"/>
      <c r="CP15" s="28"/>
    </row>
    <row r="16" spans="1:97" ht="18.7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16"/>
      <c r="L16" s="3"/>
      <c r="M16" s="3"/>
      <c r="N16" s="3"/>
      <c r="O16" s="3"/>
      <c r="P16" s="3"/>
      <c r="Q16" s="3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94" ht="13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16"/>
      <c r="L17" s="3"/>
      <c r="M17" s="3"/>
      <c r="N17" s="3"/>
      <c r="O17" s="3"/>
      <c r="P17" s="3"/>
      <c r="Q17" s="3"/>
      <c r="AV17" s="27"/>
      <c r="AW17" s="27"/>
      <c r="AX17" s="271"/>
      <c r="AY17" s="271"/>
      <c r="AZ17" s="271"/>
      <c r="BA17" s="271"/>
      <c r="BB17" s="271"/>
      <c r="BC17" s="271"/>
      <c r="BD17" s="271"/>
      <c r="BE17" s="271"/>
      <c r="BF17" s="271"/>
      <c r="BG17" s="271"/>
      <c r="BH17" s="273" t="str">
        <f>'20.グラフデータ'!Q1</f>
        <v>R2</v>
      </c>
      <c r="BI17" s="271"/>
      <c r="BJ17" s="271"/>
      <c r="BK17" s="271"/>
      <c r="BL17" s="271"/>
      <c r="BM17" s="271"/>
      <c r="BN17" s="271"/>
      <c r="BO17" s="273" t="str">
        <f>'20.グラフデータ'!R1</f>
        <v>R3</v>
      </c>
      <c r="BP17" s="271"/>
      <c r="BQ17" s="271"/>
      <c r="BR17" s="271"/>
      <c r="BS17" s="271"/>
      <c r="BT17" s="271"/>
      <c r="BU17" s="271"/>
      <c r="BV17" s="273" t="str">
        <f>'20.グラフデータ'!S1</f>
        <v>R4</v>
      </c>
      <c r="BW17" s="271"/>
      <c r="BX17" s="271"/>
      <c r="BY17" s="271"/>
      <c r="BZ17" s="271"/>
      <c r="CA17" s="271"/>
      <c r="CB17" s="271"/>
      <c r="CC17" s="273" t="str">
        <f>'20.グラフデータ'!T1</f>
        <v>R5</v>
      </c>
      <c r="CD17" s="271"/>
      <c r="CE17" s="271"/>
      <c r="CF17" s="271"/>
      <c r="CG17" s="271"/>
      <c r="CH17" s="271"/>
      <c r="CI17" s="271"/>
      <c r="CJ17" s="273" t="str">
        <f>'20.グラフデータ'!U1</f>
        <v>R6</v>
      </c>
      <c r="CK17" s="271"/>
      <c r="CL17" s="271"/>
      <c r="CM17" s="271"/>
      <c r="CN17" s="271"/>
      <c r="CO17" s="271"/>
      <c r="CP17" s="271"/>
    </row>
    <row r="18" spans="1:94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16"/>
      <c r="L18" s="3"/>
      <c r="M18" s="3"/>
      <c r="N18" s="3"/>
      <c r="O18" s="3"/>
      <c r="P18" s="3"/>
      <c r="Q18" s="3"/>
      <c r="AV18" s="27"/>
      <c r="AX18" s="271" t="s">
        <v>247</v>
      </c>
      <c r="AY18" s="271"/>
      <c r="AZ18" s="271"/>
      <c r="BA18" s="271"/>
      <c r="BB18" s="271"/>
      <c r="BC18" s="271"/>
      <c r="BD18" s="271"/>
      <c r="BE18" s="271"/>
      <c r="BF18" s="271"/>
      <c r="BG18" s="271"/>
      <c r="BH18" s="272">
        <f>'20.グラフデータ'!D120</f>
        <v>2.33</v>
      </c>
      <c r="BI18" s="272"/>
      <c r="BJ18" s="272"/>
      <c r="BK18" s="272"/>
      <c r="BL18" s="272"/>
      <c r="BM18" s="272"/>
      <c r="BN18" s="272"/>
      <c r="BO18" s="272">
        <f>'20.グラフデータ'!E120</f>
        <v>2.25</v>
      </c>
      <c r="BP18" s="272"/>
      <c r="BQ18" s="272"/>
      <c r="BR18" s="272"/>
      <c r="BS18" s="272"/>
      <c r="BT18" s="272"/>
      <c r="BU18" s="272"/>
      <c r="BV18" s="272">
        <f>'20.グラフデータ'!F120</f>
        <v>1.55</v>
      </c>
      <c r="BW18" s="272"/>
      <c r="BX18" s="272"/>
      <c r="BY18" s="272"/>
      <c r="BZ18" s="272"/>
      <c r="CA18" s="272"/>
      <c r="CB18" s="272"/>
      <c r="CC18" s="272">
        <f>'20.グラフデータ'!G120</f>
        <v>1.75</v>
      </c>
      <c r="CD18" s="272"/>
      <c r="CE18" s="272"/>
      <c r="CF18" s="272"/>
      <c r="CG18" s="272"/>
      <c r="CH18" s="272"/>
      <c r="CI18" s="272"/>
      <c r="CJ18" s="272">
        <f>'20.グラフデータ'!H120</f>
        <v>1.77</v>
      </c>
      <c r="CK18" s="272"/>
      <c r="CL18" s="272"/>
      <c r="CM18" s="272"/>
      <c r="CN18" s="272"/>
      <c r="CO18" s="272"/>
      <c r="CP18" s="272"/>
    </row>
    <row r="19" spans="1:94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16"/>
      <c r="L19" s="3"/>
      <c r="M19" s="3"/>
      <c r="N19" s="3"/>
      <c r="O19" s="3"/>
      <c r="P19" s="3"/>
      <c r="Q19" s="3"/>
      <c r="AV19" s="27"/>
      <c r="AX19" s="271" t="s">
        <v>248</v>
      </c>
      <c r="AY19" s="271"/>
      <c r="AZ19" s="271"/>
      <c r="BA19" s="271"/>
      <c r="BB19" s="271"/>
      <c r="BC19" s="271"/>
      <c r="BD19" s="271"/>
      <c r="BE19" s="271"/>
      <c r="BF19" s="271"/>
      <c r="BG19" s="271"/>
      <c r="BH19" s="272">
        <f>'20.グラフデータ'!D121</f>
        <v>2.31</v>
      </c>
      <c r="BI19" s="272"/>
      <c r="BJ19" s="272"/>
      <c r="BK19" s="272"/>
      <c r="BL19" s="272"/>
      <c r="BM19" s="272"/>
      <c r="BN19" s="272"/>
      <c r="BO19" s="272">
        <f>'20.グラフデータ'!E121</f>
        <v>2.41</v>
      </c>
      <c r="BP19" s="272"/>
      <c r="BQ19" s="272"/>
      <c r="BR19" s="272"/>
      <c r="BS19" s="272"/>
      <c r="BT19" s="272"/>
      <c r="BU19" s="272"/>
      <c r="BV19" s="272">
        <f>'20.グラフデータ'!F121</f>
        <v>1.65</v>
      </c>
      <c r="BW19" s="272"/>
      <c r="BX19" s="272"/>
      <c r="BY19" s="272"/>
      <c r="BZ19" s="272"/>
      <c r="CA19" s="272"/>
      <c r="CB19" s="272"/>
      <c r="CC19" s="272">
        <f>'20.グラフデータ'!G121</f>
        <v>1.83</v>
      </c>
      <c r="CD19" s="272"/>
      <c r="CE19" s="272"/>
      <c r="CF19" s="272"/>
      <c r="CG19" s="272"/>
      <c r="CH19" s="272"/>
      <c r="CI19" s="272"/>
      <c r="CJ19" s="272">
        <f>'20.グラフデータ'!H121</f>
        <v>1.83</v>
      </c>
      <c r="CK19" s="272"/>
      <c r="CL19" s="272"/>
      <c r="CM19" s="272"/>
      <c r="CN19" s="272"/>
      <c r="CO19" s="272"/>
      <c r="CP19" s="272"/>
    </row>
    <row r="20" spans="1:94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16"/>
      <c r="L20" s="3"/>
      <c r="M20" s="3"/>
      <c r="N20" s="3"/>
      <c r="O20" s="3"/>
      <c r="P20" s="3"/>
      <c r="Q20" s="3"/>
      <c r="AV20" s="27"/>
      <c r="AX20" s="271" t="s">
        <v>249</v>
      </c>
      <c r="AY20" s="271"/>
      <c r="AZ20" s="271"/>
      <c r="BA20" s="271"/>
      <c r="BB20" s="271"/>
      <c r="BC20" s="271"/>
      <c r="BD20" s="271"/>
      <c r="BE20" s="271"/>
      <c r="BF20" s="271"/>
      <c r="BG20" s="271"/>
      <c r="BH20" s="272">
        <f>'20.グラフデータ'!D122</f>
        <v>2.6</v>
      </c>
      <c r="BI20" s="272"/>
      <c r="BJ20" s="272"/>
      <c r="BK20" s="272"/>
      <c r="BL20" s="272"/>
      <c r="BM20" s="272"/>
      <c r="BN20" s="272"/>
      <c r="BO20" s="272">
        <f>'20.グラフデータ'!E122</f>
        <v>0.2</v>
      </c>
      <c r="BP20" s="272"/>
      <c r="BQ20" s="272"/>
      <c r="BR20" s="272"/>
      <c r="BS20" s="272"/>
      <c r="BT20" s="272"/>
      <c r="BU20" s="272"/>
      <c r="BV20" s="272">
        <f>'20.グラフデータ'!F122</f>
        <v>0</v>
      </c>
      <c r="BW20" s="272"/>
      <c r="BX20" s="272"/>
      <c r="BY20" s="272"/>
      <c r="BZ20" s="272"/>
      <c r="CA20" s="272"/>
      <c r="CB20" s="272"/>
      <c r="CC20" s="272">
        <f>'20.グラフデータ'!G122</f>
        <v>0.5</v>
      </c>
      <c r="CD20" s="272"/>
      <c r="CE20" s="272"/>
      <c r="CF20" s="272"/>
      <c r="CG20" s="272"/>
      <c r="CH20" s="272"/>
      <c r="CI20" s="272"/>
      <c r="CJ20" s="272">
        <f>'20.グラフデータ'!H122</f>
        <v>0.75</v>
      </c>
      <c r="CK20" s="272"/>
      <c r="CL20" s="272"/>
      <c r="CM20" s="272"/>
      <c r="CN20" s="272"/>
      <c r="CO20" s="272"/>
      <c r="CP20" s="272"/>
    </row>
    <row r="21" spans="1:94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16"/>
      <c r="L21" s="3"/>
      <c r="M21" s="3"/>
      <c r="N21" s="3"/>
      <c r="O21" s="3"/>
      <c r="P21" s="3"/>
      <c r="Q21" s="3"/>
      <c r="AV21" s="27"/>
      <c r="AX21" s="271" t="s">
        <v>60</v>
      </c>
      <c r="AY21" s="271"/>
      <c r="AZ21" s="271"/>
      <c r="BA21" s="271"/>
      <c r="BB21" s="271"/>
      <c r="BC21" s="271"/>
      <c r="BD21" s="271"/>
      <c r="BE21" s="271"/>
      <c r="BF21" s="271"/>
      <c r="BG21" s="271"/>
      <c r="BH21" s="271">
        <f>'20.グラフデータ'!D123</f>
        <v>177</v>
      </c>
      <c r="BI21" s="271"/>
      <c r="BJ21" s="271"/>
      <c r="BK21" s="271"/>
      <c r="BL21" s="271"/>
      <c r="BM21" s="271"/>
      <c r="BN21" s="271"/>
      <c r="BO21" s="271">
        <f>'20.グラフデータ'!E123</f>
        <v>160</v>
      </c>
      <c r="BP21" s="271"/>
      <c r="BQ21" s="271"/>
      <c r="BR21" s="271"/>
      <c r="BS21" s="271"/>
      <c r="BT21" s="271"/>
      <c r="BU21" s="271"/>
      <c r="BV21" s="271">
        <f>'20.グラフデータ'!F123</f>
        <v>102</v>
      </c>
      <c r="BW21" s="271"/>
      <c r="BX21" s="271"/>
      <c r="BY21" s="271"/>
      <c r="BZ21" s="271"/>
      <c r="CA21" s="271"/>
      <c r="CB21" s="271"/>
      <c r="CC21" s="271">
        <f>'20.グラフデータ'!G123</f>
        <v>119</v>
      </c>
      <c r="CD21" s="271"/>
      <c r="CE21" s="271"/>
      <c r="CF21" s="271"/>
      <c r="CG21" s="271"/>
      <c r="CH21" s="271"/>
      <c r="CI21" s="271"/>
      <c r="CJ21" s="271">
        <f>'20.グラフデータ'!H123</f>
        <v>122</v>
      </c>
      <c r="CK21" s="271"/>
      <c r="CL21" s="271"/>
      <c r="CM21" s="271"/>
      <c r="CN21" s="271"/>
      <c r="CO21" s="271"/>
      <c r="CP21" s="271"/>
    </row>
    <row r="22" spans="1:94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16"/>
      <c r="L22" s="3"/>
      <c r="M22" s="3"/>
      <c r="N22" s="3"/>
      <c r="O22" s="3"/>
      <c r="P22" s="3"/>
      <c r="Q22" s="3"/>
      <c r="AV22" s="27"/>
      <c r="AX22" s="271" t="s">
        <v>99</v>
      </c>
      <c r="AY22" s="271"/>
      <c r="AZ22" s="271"/>
      <c r="BA22" s="271"/>
      <c r="BB22" s="271"/>
      <c r="BC22" s="271"/>
      <c r="BD22" s="271"/>
      <c r="BE22" s="271"/>
      <c r="BF22" s="271"/>
      <c r="BG22" s="271"/>
      <c r="BH22" s="271">
        <f>'20.グラフデータ'!D124</f>
        <v>76</v>
      </c>
      <c r="BI22" s="271"/>
      <c r="BJ22" s="271"/>
      <c r="BK22" s="271"/>
      <c r="BL22" s="271"/>
      <c r="BM22" s="271"/>
      <c r="BN22" s="271"/>
      <c r="BO22" s="271">
        <f>'20.グラフデータ'!E124</f>
        <v>71</v>
      </c>
      <c r="BP22" s="271"/>
      <c r="BQ22" s="271"/>
      <c r="BR22" s="271"/>
      <c r="BS22" s="271"/>
      <c r="BT22" s="271"/>
      <c r="BU22" s="271"/>
      <c r="BV22" s="271">
        <f>'20.グラフデータ'!F124</f>
        <v>66</v>
      </c>
      <c r="BW22" s="271"/>
      <c r="BX22" s="271"/>
      <c r="BY22" s="271"/>
      <c r="BZ22" s="271"/>
      <c r="CA22" s="271"/>
      <c r="CB22" s="271"/>
      <c r="CC22" s="271">
        <f>'20.グラフデータ'!G124</f>
        <v>68</v>
      </c>
      <c r="CD22" s="271"/>
      <c r="CE22" s="271"/>
      <c r="CF22" s="271"/>
      <c r="CG22" s="271"/>
      <c r="CH22" s="271"/>
      <c r="CI22" s="271"/>
      <c r="CJ22" s="271">
        <f>'20.グラフデータ'!H124</f>
        <v>69</v>
      </c>
      <c r="CK22" s="271"/>
      <c r="CL22" s="271"/>
      <c r="CM22" s="271"/>
      <c r="CN22" s="271"/>
      <c r="CO22" s="271"/>
      <c r="CP22" s="271"/>
    </row>
    <row r="23" spans="1:94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  <c r="K23" s="16"/>
      <c r="L23" s="3"/>
      <c r="M23" s="3"/>
      <c r="N23" s="3"/>
      <c r="O23" s="3"/>
      <c r="P23" s="3"/>
      <c r="Q23" s="3"/>
      <c r="AV23" s="27"/>
      <c r="AX23" s="271" t="s">
        <v>72</v>
      </c>
      <c r="AY23" s="271"/>
      <c r="AZ23" s="271"/>
      <c r="BA23" s="271"/>
      <c r="BB23" s="271"/>
      <c r="BC23" s="271"/>
      <c r="BD23" s="271"/>
      <c r="BE23" s="271"/>
      <c r="BF23" s="271"/>
      <c r="BG23" s="271"/>
      <c r="BH23" s="271">
        <f>'20.グラフデータ'!D125</f>
        <v>164</v>
      </c>
      <c r="BI23" s="271"/>
      <c r="BJ23" s="271"/>
      <c r="BK23" s="271"/>
      <c r="BL23" s="271"/>
      <c r="BM23" s="271"/>
      <c r="BN23" s="271"/>
      <c r="BO23" s="271">
        <f>'20.グラフデータ'!E125</f>
        <v>159</v>
      </c>
      <c r="BP23" s="271"/>
      <c r="BQ23" s="271"/>
      <c r="BR23" s="271"/>
      <c r="BS23" s="271"/>
      <c r="BT23" s="271"/>
      <c r="BU23" s="271"/>
      <c r="BV23" s="271">
        <f>'20.グラフデータ'!F125</f>
        <v>102</v>
      </c>
      <c r="BW23" s="271"/>
      <c r="BX23" s="271"/>
      <c r="BY23" s="271"/>
      <c r="BZ23" s="271"/>
      <c r="CA23" s="271"/>
      <c r="CB23" s="271"/>
      <c r="CC23" s="271">
        <f>'20.グラフデータ'!G125</f>
        <v>117</v>
      </c>
      <c r="CD23" s="271"/>
      <c r="CE23" s="271"/>
      <c r="CF23" s="271"/>
      <c r="CG23" s="271"/>
      <c r="CH23" s="271"/>
      <c r="CI23" s="271"/>
      <c r="CJ23" s="271">
        <f>'20.グラフデータ'!H125</f>
        <v>119</v>
      </c>
      <c r="CK23" s="271"/>
      <c r="CL23" s="271"/>
      <c r="CM23" s="271"/>
      <c r="CN23" s="271"/>
      <c r="CO23" s="271"/>
      <c r="CP23" s="271"/>
    </row>
    <row r="24" spans="1:94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  <c r="K24" s="16"/>
      <c r="L24" s="3"/>
      <c r="M24" s="3"/>
      <c r="N24" s="3"/>
      <c r="O24" s="3"/>
      <c r="P24" s="3"/>
      <c r="Q24" s="3"/>
      <c r="AV24" s="27"/>
      <c r="AX24" s="271" t="s">
        <v>73</v>
      </c>
      <c r="AY24" s="271"/>
      <c r="AZ24" s="271"/>
      <c r="BA24" s="271"/>
      <c r="BB24" s="271"/>
      <c r="BC24" s="271"/>
      <c r="BD24" s="271"/>
      <c r="BE24" s="271"/>
      <c r="BF24" s="271"/>
      <c r="BG24" s="271"/>
      <c r="BH24" s="271">
        <f>'20.グラフデータ'!D126</f>
        <v>13</v>
      </c>
      <c r="BI24" s="271"/>
      <c r="BJ24" s="271"/>
      <c r="BK24" s="271"/>
      <c r="BL24" s="271"/>
      <c r="BM24" s="271"/>
      <c r="BN24" s="271"/>
      <c r="BO24" s="271">
        <f>'20.グラフデータ'!E126</f>
        <v>1</v>
      </c>
      <c r="BP24" s="271"/>
      <c r="BQ24" s="271"/>
      <c r="BR24" s="271"/>
      <c r="BS24" s="271"/>
      <c r="BT24" s="271"/>
      <c r="BU24" s="271"/>
      <c r="BV24" s="271">
        <f>'20.グラフデータ'!F126</f>
        <v>0</v>
      </c>
      <c r="BW24" s="271"/>
      <c r="BX24" s="271"/>
      <c r="BY24" s="271"/>
      <c r="BZ24" s="271"/>
      <c r="CA24" s="271"/>
      <c r="CB24" s="271"/>
      <c r="CC24" s="271">
        <f>'20.グラフデータ'!G126</f>
        <v>2</v>
      </c>
      <c r="CD24" s="271"/>
      <c r="CE24" s="271"/>
      <c r="CF24" s="271"/>
      <c r="CG24" s="271"/>
      <c r="CH24" s="271"/>
      <c r="CI24" s="271"/>
      <c r="CJ24" s="271">
        <f>'20.グラフデータ'!H126</f>
        <v>3</v>
      </c>
      <c r="CK24" s="271"/>
      <c r="CL24" s="271"/>
      <c r="CM24" s="271"/>
      <c r="CN24" s="271"/>
      <c r="CO24" s="271"/>
      <c r="CP24" s="271"/>
    </row>
    <row r="25" spans="1:94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16"/>
      <c r="L25" s="3"/>
      <c r="M25" s="3"/>
      <c r="N25" s="3"/>
      <c r="O25" s="3"/>
      <c r="P25" s="3"/>
      <c r="Q25" s="3"/>
      <c r="AV25" s="27"/>
      <c r="AX25" s="271" t="s">
        <v>70</v>
      </c>
      <c r="AY25" s="271"/>
      <c r="AZ25" s="271"/>
      <c r="BA25" s="271"/>
      <c r="BB25" s="271"/>
      <c r="BC25" s="271"/>
      <c r="BD25" s="271"/>
      <c r="BE25" s="271"/>
      <c r="BF25" s="271"/>
      <c r="BG25" s="271"/>
      <c r="BH25" s="271">
        <f>'20.グラフデータ'!D127</f>
        <v>71</v>
      </c>
      <c r="BI25" s="271"/>
      <c r="BJ25" s="271"/>
      <c r="BK25" s="271"/>
      <c r="BL25" s="271"/>
      <c r="BM25" s="271"/>
      <c r="BN25" s="271"/>
      <c r="BO25" s="271">
        <f>'20.グラフデータ'!E127</f>
        <v>66</v>
      </c>
      <c r="BP25" s="271"/>
      <c r="BQ25" s="271"/>
      <c r="BR25" s="271"/>
      <c r="BS25" s="271"/>
      <c r="BT25" s="271"/>
      <c r="BU25" s="271"/>
      <c r="BV25" s="271">
        <f>'20.グラフデータ'!F127</f>
        <v>62</v>
      </c>
      <c r="BW25" s="271"/>
      <c r="BX25" s="271"/>
      <c r="BY25" s="271"/>
      <c r="BZ25" s="271"/>
      <c r="CA25" s="271"/>
      <c r="CB25" s="271"/>
      <c r="CC25" s="271">
        <f>'20.グラフデータ'!G127</f>
        <v>64</v>
      </c>
      <c r="CD25" s="271"/>
      <c r="CE25" s="271"/>
      <c r="CF25" s="271"/>
      <c r="CG25" s="271"/>
      <c r="CH25" s="271"/>
      <c r="CI25" s="271"/>
      <c r="CJ25" s="271">
        <f>'20.グラフデータ'!H127</f>
        <v>65</v>
      </c>
      <c r="CK25" s="271"/>
      <c r="CL25" s="271"/>
      <c r="CM25" s="271"/>
      <c r="CN25" s="271"/>
      <c r="CO25" s="271"/>
      <c r="CP25" s="271"/>
    </row>
    <row r="26" spans="1:94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  <c r="K26" s="16"/>
      <c r="L26" s="3"/>
      <c r="M26" s="3"/>
      <c r="N26" s="3"/>
      <c r="O26" s="3"/>
      <c r="P26" s="3"/>
      <c r="Q26" s="3"/>
      <c r="AV26" s="27"/>
      <c r="AX26" s="271" t="s">
        <v>71</v>
      </c>
      <c r="AY26" s="271"/>
      <c r="AZ26" s="271"/>
      <c r="BA26" s="271"/>
      <c r="BB26" s="271"/>
      <c r="BC26" s="271"/>
      <c r="BD26" s="271"/>
      <c r="BE26" s="271"/>
      <c r="BF26" s="271"/>
      <c r="BG26" s="271"/>
      <c r="BH26" s="271">
        <f>'20.グラフデータ'!D128</f>
        <v>5</v>
      </c>
      <c r="BI26" s="271"/>
      <c r="BJ26" s="271"/>
      <c r="BK26" s="271"/>
      <c r="BL26" s="271"/>
      <c r="BM26" s="271"/>
      <c r="BN26" s="271"/>
      <c r="BO26" s="271">
        <f>'20.グラフデータ'!E128</f>
        <v>5</v>
      </c>
      <c r="BP26" s="271"/>
      <c r="BQ26" s="271"/>
      <c r="BR26" s="271"/>
      <c r="BS26" s="271"/>
      <c r="BT26" s="271"/>
      <c r="BU26" s="271"/>
      <c r="BV26" s="271">
        <f>'20.グラフデータ'!F128</f>
        <v>4</v>
      </c>
      <c r="BW26" s="271"/>
      <c r="BX26" s="271"/>
      <c r="BY26" s="271"/>
      <c r="BZ26" s="271"/>
      <c r="CA26" s="271"/>
      <c r="CB26" s="271"/>
      <c r="CC26" s="271">
        <f>'20.グラフデータ'!G128</f>
        <v>4</v>
      </c>
      <c r="CD26" s="271"/>
      <c r="CE26" s="271"/>
      <c r="CF26" s="271"/>
      <c r="CG26" s="271"/>
      <c r="CH26" s="271"/>
      <c r="CI26" s="271"/>
      <c r="CJ26" s="271">
        <f>'20.グラフデータ'!H128</f>
        <v>4</v>
      </c>
      <c r="CK26" s="271"/>
      <c r="CL26" s="271"/>
      <c r="CM26" s="271"/>
      <c r="CN26" s="271"/>
      <c r="CO26" s="271"/>
      <c r="CP26" s="271"/>
    </row>
    <row r="27" spans="1:94" ht="9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16"/>
      <c r="L27" s="3"/>
      <c r="M27" s="3"/>
      <c r="N27" s="3"/>
      <c r="O27" s="3"/>
      <c r="P27" s="3"/>
      <c r="Q27" s="3"/>
    </row>
    <row r="28" spans="1:94" ht="17.25" customHeight="1" x14ac:dyDescent="0.15">
      <c r="A28" s="1"/>
      <c r="B28" s="17" t="s">
        <v>86</v>
      </c>
      <c r="C28" s="6"/>
      <c r="D28" s="6"/>
      <c r="E28" s="6"/>
      <c r="F28" s="6"/>
      <c r="G28" s="6"/>
      <c r="H28" s="6"/>
      <c r="I28" s="6"/>
      <c r="J28" s="6"/>
      <c r="K28"/>
    </row>
    <row r="29" spans="1:94" ht="17.25" customHeight="1" x14ac:dyDescent="0.15">
      <c r="A29" s="2"/>
      <c r="B29" s="7" t="s">
        <v>33</v>
      </c>
      <c r="C29" s="6"/>
      <c r="D29" s="6"/>
      <c r="E29" s="6"/>
      <c r="F29" s="6"/>
      <c r="H29" s="6"/>
      <c r="I29" s="6"/>
      <c r="J29" s="6"/>
      <c r="K29" s="16"/>
      <c r="L29" s="3"/>
      <c r="M29" s="3"/>
      <c r="N29" s="3"/>
      <c r="O29" s="3"/>
      <c r="P29" s="3"/>
      <c r="Q29" s="3"/>
      <c r="AX29" s="7" t="s">
        <v>51</v>
      </c>
    </row>
    <row r="30" spans="1:94" ht="18.75" customHeight="1" x14ac:dyDescent="0.15">
      <c r="A30" s="2"/>
      <c r="B30" s="274" t="s">
        <v>242</v>
      </c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58" t="s">
        <v>78</v>
      </c>
      <c r="N30" s="258"/>
      <c r="O30" s="258"/>
      <c r="P30" s="258"/>
      <c r="Q30" s="258"/>
      <c r="R30" s="258"/>
      <c r="S30" s="258"/>
      <c r="T30" s="258"/>
      <c r="U30" s="258"/>
      <c r="V30" s="258"/>
      <c r="W30" s="275">
        <f>AVERAGE('20.グラフデータ'!D136:H136)</f>
        <v>58.8</v>
      </c>
      <c r="X30" s="275"/>
      <c r="Y30" s="275"/>
      <c r="Z30" s="275"/>
      <c r="AA30" s="275"/>
      <c r="AB30" s="275"/>
      <c r="AC30" s="275"/>
      <c r="AD30" s="275"/>
      <c r="AE30" s="275"/>
      <c r="AF30" s="275"/>
      <c r="AG30" s="251" t="str">
        <f>'20.グラフデータ'!AD136</f>
        <v>減少傾向⤵</v>
      </c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X30" s="274" t="s">
        <v>240</v>
      </c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58" t="s">
        <v>78</v>
      </c>
      <c r="BJ30" s="258"/>
      <c r="BK30" s="258"/>
      <c r="BL30" s="258"/>
      <c r="BM30" s="258"/>
      <c r="BN30" s="258"/>
      <c r="BO30" s="258"/>
      <c r="BP30" s="258"/>
      <c r="BQ30" s="258"/>
      <c r="BR30" s="258"/>
      <c r="BS30" s="259">
        <f>AVERAGE('20.グラフデータ'!D140:H140)</f>
        <v>1.67</v>
      </c>
      <c r="BT30" s="259"/>
      <c r="BU30" s="259"/>
      <c r="BV30" s="259"/>
      <c r="BW30" s="259"/>
      <c r="BX30" s="259"/>
      <c r="BY30" s="259"/>
      <c r="BZ30" s="259"/>
      <c r="CA30" s="259"/>
      <c r="CB30" s="259"/>
      <c r="CC30" s="251" t="str">
        <f>'20.グラフデータ'!AD140</f>
        <v>減少傾向⤵</v>
      </c>
      <c r="CD30" s="251"/>
      <c r="CE30" s="251"/>
      <c r="CF30" s="251"/>
      <c r="CG30" s="251"/>
      <c r="CH30" s="251"/>
      <c r="CI30" s="251"/>
      <c r="CJ30" s="251"/>
      <c r="CK30" s="251"/>
      <c r="CL30" s="251"/>
      <c r="CM30" s="251"/>
      <c r="CN30" s="251"/>
      <c r="CO30" s="251"/>
      <c r="CP30" s="251"/>
    </row>
    <row r="31" spans="1:94" ht="18.75" customHeight="1" x14ac:dyDescent="0.15">
      <c r="A31" s="2"/>
      <c r="B31" s="274"/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58" t="s">
        <v>80</v>
      </c>
      <c r="N31" s="258"/>
      <c r="O31" s="258"/>
      <c r="P31" s="258"/>
      <c r="Q31" s="258"/>
      <c r="R31" s="258"/>
      <c r="S31" s="258"/>
      <c r="T31" s="258"/>
      <c r="U31" s="258"/>
      <c r="V31" s="258"/>
      <c r="W31" s="261">
        <f>'20.グラフデータ'!H136-'20.グラフデータ'!D136</f>
        <v>-7</v>
      </c>
      <c r="X31" s="261"/>
      <c r="Y31" s="261"/>
      <c r="Z31" s="261"/>
      <c r="AA31" s="261"/>
      <c r="AB31" s="261"/>
      <c r="AC31" s="261"/>
      <c r="AD31" s="261"/>
      <c r="AE31" s="261"/>
      <c r="AF31" s="26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56" t="s">
        <v>80</v>
      </c>
      <c r="BJ31" s="256"/>
      <c r="BK31" s="256"/>
      <c r="BL31" s="256"/>
      <c r="BM31" s="256"/>
      <c r="BN31" s="256"/>
      <c r="BO31" s="256"/>
      <c r="BP31" s="256"/>
      <c r="BQ31" s="256"/>
      <c r="BR31" s="256"/>
      <c r="BS31" s="257">
        <f>'20.グラフデータ'!H140-'20.グラフデータ'!D140</f>
        <v>-0.22999999999999998</v>
      </c>
      <c r="BT31" s="257"/>
      <c r="BU31" s="257"/>
      <c r="BV31" s="257"/>
      <c r="BW31" s="257"/>
      <c r="BX31" s="257"/>
      <c r="BY31" s="257"/>
      <c r="BZ31" s="257"/>
      <c r="CA31" s="257"/>
      <c r="CB31" s="257"/>
      <c r="CC31" s="251"/>
      <c r="CD31" s="251"/>
      <c r="CE31" s="251"/>
      <c r="CF31" s="251"/>
      <c r="CG31" s="251"/>
      <c r="CH31" s="251"/>
      <c r="CI31" s="251"/>
      <c r="CJ31" s="251"/>
      <c r="CK31" s="251"/>
      <c r="CL31" s="251"/>
      <c r="CM31" s="251"/>
      <c r="CN31" s="251"/>
      <c r="CO31" s="251"/>
      <c r="CP31" s="251"/>
    </row>
    <row r="32" spans="1:94" ht="18.75" customHeight="1" x14ac:dyDescent="0.15">
      <c r="A32" s="2"/>
      <c r="B32" s="245" t="s">
        <v>251</v>
      </c>
      <c r="C32" s="246"/>
      <c r="D32" s="246"/>
      <c r="E32" s="246"/>
      <c r="F32" s="246"/>
      <c r="G32" s="246"/>
      <c r="H32" s="246"/>
      <c r="I32" s="246"/>
      <c r="J32" s="246"/>
      <c r="K32" s="246"/>
      <c r="L32" s="247"/>
      <c r="M32" s="258" t="s">
        <v>233</v>
      </c>
      <c r="N32" s="258"/>
      <c r="O32" s="258"/>
      <c r="P32" s="258"/>
      <c r="Q32" s="258"/>
      <c r="R32" s="258"/>
      <c r="S32" s="258"/>
      <c r="T32" s="258"/>
      <c r="U32" s="258"/>
      <c r="V32" s="258"/>
      <c r="W32" s="260">
        <f>AVERAGE('20.グラフデータ'!D134:H134)</f>
        <v>51.8</v>
      </c>
      <c r="X32" s="260"/>
      <c r="Y32" s="260"/>
      <c r="Z32" s="260"/>
      <c r="AA32" s="260"/>
      <c r="AB32" s="260"/>
      <c r="AC32" s="260"/>
      <c r="AD32" s="260"/>
      <c r="AE32" s="260"/>
      <c r="AF32" s="260"/>
      <c r="AG32" s="251" t="str">
        <f>'20.グラフデータ'!AD134</f>
        <v>減少傾向⤵</v>
      </c>
      <c r="AH32" s="251"/>
      <c r="AI32" s="251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</row>
    <row r="33" spans="1:94" ht="18.75" customHeight="1" x14ac:dyDescent="0.15">
      <c r="A33" s="2"/>
      <c r="B33" s="248"/>
      <c r="C33" s="249"/>
      <c r="D33" s="249"/>
      <c r="E33" s="249"/>
      <c r="F33" s="249"/>
      <c r="G33" s="249"/>
      <c r="H33" s="249"/>
      <c r="I33" s="249"/>
      <c r="J33" s="249"/>
      <c r="K33" s="249"/>
      <c r="L33" s="250"/>
      <c r="M33" s="256" t="s">
        <v>234</v>
      </c>
      <c r="N33" s="256"/>
      <c r="O33" s="256"/>
      <c r="P33" s="256"/>
      <c r="Q33" s="256"/>
      <c r="R33" s="256"/>
      <c r="S33" s="256"/>
      <c r="T33" s="256"/>
      <c r="U33" s="256"/>
      <c r="V33" s="256"/>
      <c r="W33" s="261">
        <f>'20.グラフデータ'!H134-'20.グラフデータ'!D134</f>
        <v>-9</v>
      </c>
      <c r="X33" s="261"/>
      <c r="Y33" s="261"/>
      <c r="Z33" s="261"/>
      <c r="AA33" s="261"/>
      <c r="AB33" s="261"/>
      <c r="AC33" s="261"/>
      <c r="AD33" s="261"/>
      <c r="AE33" s="261"/>
      <c r="AF33" s="26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</row>
    <row r="34" spans="1:94" ht="18.7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16"/>
      <c r="L34" s="3"/>
      <c r="M34" s="3"/>
      <c r="N34" s="3"/>
      <c r="O34" s="3"/>
      <c r="P34" s="3"/>
      <c r="Q34" s="3"/>
    </row>
    <row r="35" spans="1:94" ht="18.7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16"/>
      <c r="L35" s="3"/>
      <c r="M35" s="3"/>
      <c r="N35" s="3"/>
      <c r="O35" s="3"/>
      <c r="P35" s="3"/>
      <c r="Q35" s="3"/>
    </row>
    <row r="36" spans="1:94" ht="18.7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16"/>
      <c r="L36" s="3"/>
      <c r="M36" s="3"/>
      <c r="N36" s="3"/>
      <c r="O36" s="3"/>
      <c r="P36" s="3"/>
      <c r="Q36" s="3"/>
    </row>
    <row r="37" spans="1:94" ht="18.7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16"/>
      <c r="L37" s="3"/>
      <c r="M37" s="3"/>
      <c r="N37" s="3"/>
      <c r="O37" s="3"/>
      <c r="P37" s="3"/>
      <c r="Q37" s="3"/>
    </row>
    <row r="38" spans="1:94" ht="18.7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16"/>
      <c r="L38" s="3"/>
      <c r="M38" s="3"/>
      <c r="N38" s="3"/>
      <c r="O38" s="3"/>
      <c r="P38" s="3"/>
      <c r="Q38" s="3"/>
    </row>
    <row r="39" spans="1:94" ht="18.7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16"/>
      <c r="L39" s="3"/>
      <c r="M39" s="3"/>
      <c r="N39" s="3"/>
      <c r="O39" s="3"/>
      <c r="P39" s="3"/>
      <c r="Q39" s="3"/>
    </row>
    <row r="40" spans="1:94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16"/>
      <c r="L40" s="3"/>
      <c r="M40" s="3"/>
      <c r="N40" s="3"/>
      <c r="O40" s="3"/>
      <c r="P40" s="3"/>
      <c r="Q40" s="3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3" t="str">
        <f>'20.グラフデータ'!Q1</f>
        <v>R2</v>
      </c>
      <c r="BI40" s="271"/>
      <c r="BJ40" s="271"/>
      <c r="BK40" s="271"/>
      <c r="BL40" s="271"/>
      <c r="BM40" s="271"/>
      <c r="BN40" s="271"/>
      <c r="BO40" s="273" t="str">
        <f>'20.グラフデータ'!R1</f>
        <v>R3</v>
      </c>
      <c r="BP40" s="271"/>
      <c r="BQ40" s="271"/>
      <c r="BR40" s="271"/>
      <c r="BS40" s="271"/>
      <c r="BT40" s="271"/>
      <c r="BU40" s="271"/>
      <c r="BV40" s="273" t="str">
        <f>'20.グラフデータ'!S1</f>
        <v>R4</v>
      </c>
      <c r="BW40" s="271"/>
      <c r="BX40" s="271"/>
      <c r="BY40" s="271"/>
      <c r="BZ40" s="271"/>
      <c r="CA40" s="271"/>
      <c r="CB40" s="271"/>
      <c r="CC40" s="273" t="str">
        <f>'20.グラフデータ'!T1</f>
        <v>R5</v>
      </c>
      <c r="CD40" s="271"/>
      <c r="CE40" s="271"/>
      <c r="CF40" s="271"/>
      <c r="CG40" s="271"/>
      <c r="CH40" s="271"/>
      <c r="CI40" s="271"/>
      <c r="CJ40" s="273" t="str">
        <f>'20.グラフデータ'!U1</f>
        <v>R6</v>
      </c>
      <c r="CK40" s="271"/>
      <c r="CL40" s="271"/>
      <c r="CM40" s="271"/>
      <c r="CN40" s="271"/>
      <c r="CO40" s="271"/>
      <c r="CP40" s="271"/>
    </row>
    <row r="41" spans="1:94" x14ac:dyDescent="0.15">
      <c r="A41" s="1"/>
      <c r="B41" s="2"/>
      <c r="C41" s="2"/>
      <c r="D41" s="2"/>
      <c r="E41" s="2"/>
      <c r="F41" s="2"/>
      <c r="G41" s="2"/>
      <c r="H41" s="2"/>
      <c r="I41" s="2"/>
      <c r="J41" s="2"/>
      <c r="K41" s="16"/>
      <c r="L41" s="3"/>
      <c r="M41" s="3"/>
      <c r="N41" s="3"/>
      <c r="O41" s="3"/>
      <c r="P41" s="3"/>
      <c r="Q41" s="3"/>
      <c r="AX41" s="271" t="s">
        <v>247</v>
      </c>
      <c r="AY41" s="271"/>
      <c r="AZ41" s="271"/>
      <c r="BA41" s="271"/>
      <c r="BB41" s="271"/>
      <c r="BC41" s="271"/>
      <c r="BD41" s="271"/>
      <c r="BE41" s="271"/>
      <c r="BF41" s="271"/>
      <c r="BG41" s="271"/>
      <c r="BH41" s="272">
        <f>'20.グラフデータ'!D140</f>
        <v>1.5</v>
      </c>
      <c r="BI41" s="272"/>
      <c r="BJ41" s="272"/>
      <c r="BK41" s="272"/>
      <c r="BL41" s="272"/>
      <c r="BM41" s="272"/>
      <c r="BN41" s="272"/>
      <c r="BO41" s="272">
        <f>'20.グラフデータ'!E140</f>
        <v>2.0299999999999998</v>
      </c>
      <c r="BP41" s="272"/>
      <c r="BQ41" s="272"/>
      <c r="BR41" s="272"/>
      <c r="BS41" s="272"/>
      <c r="BT41" s="272"/>
      <c r="BU41" s="272"/>
      <c r="BV41" s="272">
        <f>'20.グラフデータ'!F140</f>
        <v>1.86</v>
      </c>
      <c r="BW41" s="272"/>
      <c r="BX41" s="272"/>
      <c r="BY41" s="272"/>
      <c r="BZ41" s="272"/>
      <c r="CA41" s="272"/>
      <c r="CB41" s="272"/>
      <c r="CC41" s="272">
        <f>'20.グラフデータ'!G140</f>
        <v>1.69</v>
      </c>
      <c r="CD41" s="272"/>
      <c r="CE41" s="272"/>
      <c r="CF41" s="272"/>
      <c r="CG41" s="272"/>
      <c r="CH41" s="272"/>
      <c r="CI41" s="272"/>
      <c r="CJ41" s="272">
        <f>'20.グラフデータ'!H140</f>
        <v>1.27</v>
      </c>
      <c r="CK41" s="272"/>
      <c r="CL41" s="272"/>
      <c r="CM41" s="272"/>
      <c r="CN41" s="272"/>
      <c r="CO41" s="272"/>
      <c r="CP41" s="272"/>
    </row>
    <row r="42" spans="1:94" x14ac:dyDescent="0.15">
      <c r="A42" s="7"/>
      <c r="B42" s="2"/>
      <c r="C42" s="2"/>
      <c r="D42" s="2"/>
      <c r="E42" s="2"/>
      <c r="F42" s="2"/>
      <c r="G42" s="2"/>
      <c r="H42" s="2"/>
      <c r="I42" s="2"/>
      <c r="J42" s="2"/>
      <c r="K42" s="16"/>
      <c r="L42" s="3"/>
      <c r="M42" s="3"/>
      <c r="N42" s="3"/>
      <c r="O42" s="3"/>
      <c r="P42" s="3"/>
      <c r="Q42" s="3"/>
      <c r="AX42" s="271" t="s">
        <v>248</v>
      </c>
      <c r="AY42" s="271"/>
      <c r="AZ42" s="271"/>
      <c r="BA42" s="271"/>
      <c r="BB42" s="271"/>
      <c r="BC42" s="271"/>
      <c r="BD42" s="271"/>
      <c r="BE42" s="271"/>
      <c r="BF42" s="271"/>
      <c r="BG42" s="271"/>
      <c r="BH42" s="272">
        <f>'20.グラフデータ'!D141</f>
        <v>1.56</v>
      </c>
      <c r="BI42" s="272"/>
      <c r="BJ42" s="272"/>
      <c r="BK42" s="272"/>
      <c r="BL42" s="272"/>
      <c r="BM42" s="272"/>
      <c r="BN42" s="272"/>
      <c r="BO42" s="272">
        <f>'20.グラフデータ'!E141</f>
        <v>2.06</v>
      </c>
      <c r="BP42" s="272"/>
      <c r="BQ42" s="272"/>
      <c r="BR42" s="272"/>
      <c r="BS42" s="272"/>
      <c r="BT42" s="272"/>
      <c r="BU42" s="272"/>
      <c r="BV42" s="272">
        <f>'20.グラフデータ'!F141</f>
        <v>1.94</v>
      </c>
      <c r="BW42" s="272"/>
      <c r="BX42" s="272"/>
      <c r="BY42" s="272"/>
      <c r="BZ42" s="272"/>
      <c r="CA42" s="272"/>
      <c r="CB42" s="272"/>
      <c r="CC42" s="272">
        <f>'20.グラフデータ'!G141</f>
        <v>1.79</v>
      </c>
      <c r="CD42" s="272"/>
      <c r="CE42" s="272"/>
      <c r="CF42" s="272"/>
      <c r="CG42" s="272"/>
      <c r="CH42" s="272"/>
      <c r="CI42" s="272"/>
      <c r="CJ42" s="272">
        <f>'20.グラフデータ'!H141</f>
        <v>1.34</v>
      </c>
      <c r="CK42" s="272"/>
      <c r="CL42" s="272"/>
      <c r="CM42" s="272"/>
      <c r="CN42" s="272"/>
      <c r="CO42" s="272"/>
      <c r="CP42" s="272"/>
    </row>
    <row r="43" spans="1:94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16"/>
      <c r="L43" s="3"/>
      <c r="M43" s="3"/>
      <c r="N43" s="3"/>
      <c r="O43" s="3"/>
      <c r="P43" s="3"/>
      <c r="Q43" s="3"/>
      <c r="AX43" s="271" t="s">
        <v>249</v>
      </c>
      <c r="AY43" s="271"/>
      <c r="AZ43" s="271"/>
      <c r="BA43" s="271"/>
      <c r="BB43" s="271"/>
      <c r="BC43" s="271"/>
      <c r="BD43" s="271"/>
      <c r="BE43" s="271"/>
      <c r="BF43" s="271"/>
      <c r="BG43" s="271"/>
      <c r="BH43" s="272">
        <f>'20.グラフデータ'!D142</f>
        <v>0.5</v>
      </c>
      <c r="BI43" s="272"/>
      <c r="BJ43" s="272"/>
      <c r="BK43" s="272"/>
      <c r="BL43" s="272"/>
      <c r="BM43" s="272"/>
      <c r="BN43" s="272"/>
      <c r="BO43" s="272">
        <f>'20.グラフデータ'!E142</f>
        <v>1.5</v>
      </c>
      <c r="BP43" s="272"/>
      <c r="BQ43" s="272"/>
      <c r="BR43" s="272"/>
      <c r="BS43" s="272"/>
      <c r="BT43" s="272"/>
      <c r="BU43" s="272"/>
      <c r="BV43" s="272">
        <f>'20.グラフデータ'!F142</f>
        <v>0.5</v>
      </c>
      <c r="BW43" s="272"/>
      <c r="BX43" s="272"/>
      <c r="BY43" s="272"/>
      <c r="BZ43" s="272"/>
      <c r="CA43" s="272"/>
      <c r="CB43" s="272"/>
      <c r="CC43" s="272">
        <f>'20.グラフデータ'!G142</f>
        <v>0</v>
      </c>
      <c r="CD43" s="272"/>
      <c r="CE43" s="272"/>
      <c r="CF43" s="272"/>
      <c r="CG43" s="272"/>
      <c r="CH43" s="272"/>
      <c r="CI43" s="272"/>
      <c r="CJ43" s="272">
        <f>'20.グラフデータ'!H142</f>
        <v>0</v>
      </c>
      <c r="CK43" s="272"/>
      <c r="CL43" s="272"/>
      <c r="CM43" s="272"/>
      <c r="CN43" s="272"/>
      <c r="CO43" s="272"/>
      <c r="CP43" s="272"/>
    </row>
    <row r="44" spans="1:94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16"/>
      <c r="L44" s="3"/>
      <c r="M44" s="3"/>
      <c r="N44" s="3"/>
      <c r="O44" s="3"/>
      <c r="P44" s="3"/>
      <c r="Q44" s="3"/>
      <c r="AX44" s="271" t="s">
        <v>60</v>
      </c>
      <c r="AY44" s="271"/>
      <c r="AZ44" s="271"/>
      <c r="BA44" s="271"/>
      <c r="BB44" s="271"/>
      <c r="BC44" s="271"/>
      <c r="BD44" s="271"/>
      <c r="BE44" s="271"/>
      <c r="BF44" s="271"/>
      <c r="BG44" s="271"/>
      <c r="BH44" s="271">
        <f>'20.グラフデータ'!D143</f>
        <v>54</v>
      </c>
      <c r="BI44" s="271"/>
      <c r="BJ44" s="271"/>
      <c r="BK44" s="271"/>
      <c r="BL44" s="271"/>
      <c r="BM44" s="271"/>
      <c r="BN44" s="271"/>
      <c r="BO44" s="271">
        <f>'20.グラフデータ'!E143</f>
        <v>67</v>
      </c>
      <c r="BP44" s="271"/>
      <c r="BQ44" s="271"/>
      <c r="BR44" s="271"/>
      <c r="BS44" s="271"/>
      <c r="BT44" s="271"/>
      <c r="BU44" s="271"/>
      <c r="BV44" s="271">
        <f>'20.グラフデータ'!F143</f>
        <v>65</v>
      </c>
      <c r="BW44" s="271"/>
      <c r="BX44" s="271"/>
      <c r="BY44" s="271"/>
      <c r="BZ44" s="271"/>
      <c r="CA44" s="271"/>
      <c r="CB44" s="271"/>
      <c r="CC44" s="271">
        <f>'20.グラフデータ'!G143</f>
        <v>61</v>
      </c>
      <c r="CD44" s="271"/>
      <c r="CE44" s="271"/>
      <c r="CF44" s="271"/>
      <c r="CG44" s="271"/>
      <c r="CH44" s="271"/>
      <c r="CI44" s="271"/>
      <c r="CJ44" s="271">
        <f>'20.グラフデータ'!H143</f>
        <v>47</v>
      </c>
      <c r="CK44" s="271"/>
      <c r="CL44" s="271"/>
      <c r="CM44" s="271"/>
      <c r="CN44" s="271"/>
      <c r="CO44" s="271"/>
      <c r="CP44" s="271"/>
    </row>
    <row r="45" spans="1:94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16"/>
      <c r="L45" s="3"/>
      <c r="M45" s="3"/>
      <c r="N45" s="3"/>
      <c r="O45" s="3"/>
      <c r="P45" s="3"/>
      <c r="Q45" s="3"/>
      <c r="AX45" s="271" t="s">
        <v>99</v>
      </c>
      <c r="AY45" s="271"/>
      <c r="AZ45" s="271"/>
      <c r="BA45" s="271"/>
      <c r="BB45" s="271"/>
      <c r="BC45" s="271"/>
      <c r="BD45" s="271"/>
      <c r="BE45" s="271"/>
      <c r="BF45" s="271"/>
      <c r="BG45" s="271"/>
      <c r="BH45" s="271">
        <f>'20.グラフデータ'!D144</f>
        <v>36</v>
      </c>
      <c r="BI45" s="271"/>
      <c r="BJ45" s="271"/>
      <c r="BK45" s="271"/>
      <c r="BL45" s="271"/>
      <c r="BM45" s="271"/>
      <c r="BN45" s="271"/>
      <c r="BO45" s="271">
        <f>'20.グラフデータ'!E144</f>
        <v>33</v>
      </c>
      <c r="BP45" s="271"/>
      <c r="BQ45" s="271"/>
      <c r="BR45" s="271"/>
      <c r="BS45" s="271"/>
      <c r="BT45" s="271"/>
      <c r="BU45" s="271"/>
      <c r="BV45" s="271">
        <f>'20.グラフデータ'!F144</f>
        <v>35</v>
      </c>
      <c r="BW45" s="271"/>
      <c r="BX45" s="271"/>
      <c r="BY45" s="271"/>
      <c r="BZ45" s="271"/>
      <c r="CA45" s="271"/>
      <c r="CB45" s="271"/>
      <c r="CC45" s="271">
        <f>'20.グラフデータ'!G144</f>
        <v>36</v>
      </c>
      <c r="CD45" s="271"/>
      <c r="CE45" s="271"/>
      <c r="CF45" s="271"/>
      <c r="CG45" s="271"/>
      <c r="CH45" s="271"/>
      <c r="CI45" s="271"/>
      <c r="CJ45" s="271">
        <f>'20.グラフデータ'!H144</f>
        <v>37</v>
      </c>
      <c r="CK45" s="271"/>
      <c r="CL45" s="271"/>
      <c r="CM45" s="271"/>
      <c r="CN45" s="271"/>
      <c r="CO45" s="271"/>
      <c r="CP45" s="271"/>
    </row>
    <row r="46" spans="1:94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16"/>
      <c r="L46" s="3"/>
      <c r="M46" s="3"/>
      <c r="N46" s="3"/>
      <c r="O46" s="3"/>
      <c r="P46" s="3"/>
      <c r="Q46" s="3"/>
      <c r="AX46" s="271" t="s">
        <v>72</v>
      </c>
      <c r="AY46" s="271"/>
      <c r="AZ46" s="271"/>
      <c r="BA46" s="271"/>
      <c r="BB46" s="271"/>
      <c r="BC46" s="271"/>
      <c r="BD46" s="271"/>
      <c r="BE46" s="271"/>
      <c r="BF46" s="271"/>
      <c r="BG46" s="271"/>
      <c r="BH46" s="271">
        <f>'20.グラフデータ'!D145</f>
        <v>53</v>
      </c>
      <c r="BI46" s="271"/>
      <c r="BJ46" s="271"/>
      <c r="BK46" s="271"/>
      <c r="BL46" s="271"/>
      <c r="BM46" s="271"/>
      <c r="BN46" s="271"/>
      <c r="BO46" s="271">
        <f>'20.グラフデータ'!E145</f>
        <v>64</v>
      </c>
      <c r="BP46" s="271"/>
      <c r="BQ46" s="271"/>
      <c r="BR46" s="271"/>
      <c r="BS46" s="271"/>
      <c r="BT46" s="271"/>
      <c r="BU46" s="271"/>
      <c r="BV46" s="271">
        <f>'20.グラフデータ'!F145</f>
        <v>64</v>
      </c>
      <c r="BW46" s="271"/>
      <c r="BX46" s="271"/>
      <c r="BY46" s="271"/>
      <c r="BZ46" s="271"/>
      <c r="CA46" s="271"/>
      <c r="CB46" s="271"/>
      <c r="CC46" s="271">
        <f>'20.グラフデータ'!G145</f>
        <v>61</v>
      </c>
      <c r="CD46" s="271"/>
      <c r="CE46" s="271"/>
      <c r="CF46" s="271"/>
      <c r="CG46" s="271"/>
      <c r="CH46" s="271"/>
      <c r="CI46" s="271"/>
      <c r="CJ46" s="271">
        <f>'20.グラフデータ'!H145</f>
        <v>47</v>
      </c>
      <c r="CK46" s="271"/>
      <c r="CL46" s="271"/>
      <c r="CM46" s="271"/>
      <c r="CN46" s="271"/>
      <c r="CO46" s="271"/>
      <c r="CP46" s="271"/>
    </row>
    <row r="47" spans="1:94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16"/>
      <c r="L47" s="3"/>
      <c r="M47" s="3"/>
      <c r="N47" s="3"/>
      <c r="O47" s="3"/>
      <c r="P47" s="3"/>
      <c r="Q47" s="3"/>
      <c r="AX47" s="271" t="s">
        <v>73</v>
      </c>
      <c r="AY47" s="271"/>
      <c r="AZ47" s="271"/>
      <c r="BA47" s="271"/>
      <c r="BB47" s="271"/>
      <c r="BC47" s="271"/>
      <c r="BD47" s="271"/>
      <c r="BE47" s="271"/>
      <c r="BF47" s="271"/>
      <c r="BG47" s="271"/>
      <c r="BH47" s="271">
        <f>'20.グラフデータ'!D146</f>
        <v>1</v>
      </c>
      <c r="BI47" s="271"/>
      <c r="BJ47" s="271"/>
      <c r="BK47" s="271"/>
      <c r="BL47" s="271"/>
      <c r="BM47" s="271"/>
      <c r="BN47" s="271"/>
      <c r="BO47" s="271">
        <f>'20.グラフデータ'!E146</f>
        <v>3</v>
      </c>
      <c r="BP47" s="271"/>
      <c r="BQ47" s="271"/>
      <c r="BR47" s="271"/>
      <c r="BS47" s="271"/>
      <c r="BT47" s="271"/>
      <c r="BU47" s="271"/>
      <c r="BV47" s="271">
        <f>'20.グラフデータ'!F146</f>
        <v>1</v>
      </c>
      <c r="BW47" s="271"/>
      <c r="BX47" s="271"/>
      <c r="BY47" s="271"/>
      <c r="BZ47" s="271"/>
      <c r="CA47" s="271"/>
      <c r="CB47" s="271"/>
      <c r="CC47" s="271">
        <f>'20.グラフデータ'!G146</f>
        <v>0</v>
      </c>
      <c r="CD47" s="271"/>
      <c r="CE47" s="271"/>
      <c r="CF47" s="271"/>
      <c r="CG47" s="271"/>
      <c r="CH47" s="271"/>
      <c r="CI47" s="271"/>
      <c r="CJ47" s="271">
        <f>'20.グラフデータ'!H146</f>
        <v>0</v>
      </c>
      <c r="CK47" s="271"/>
      <c r="CL47" s="271"/>
      <c r="CM47" s="271"/>
      <c r="CN47" s="271"/>
      <c r="CO47" s="271"/>
      <c r="CP47" s="271"/>
    </row>
    <row r="48" spans="1:94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16"/>
      <c r="L48" s="3"/>
      <c r="M48" s="3"/>
      <c r="N48" s="3"/>
      <c r="O48" s="3"/>
      <c r="P48" s="3"/>
      <c r="Q48" s="3"/>
      <c r="AX48" s="271" t="s">
        <v>70</v>
      </c>
      <c r="AY48" s="271"/>
      <c r="AZ48" s="271"/>
      <c r="BA48" s="271"/>
      <c r="BB48" s="271"/>
      <c r="BC48" s="271"/>
      <c r="BD48" s="271"/>
      <c r="BE48" s="271"/>
      <c r="BF48" s="271"/>
      <c r="BG48" s="271"/>
      <c r="BH48" s="271">
        <f>'20.グラフデータ'!D147</f>
        <v>34</v>
      </c>
      <c r="BI48" s="271"/>
      <c r="BJ48" s="271"/>
      <c r="BK48" s="271"/>
      <c r="BL48" s="271"/>
      <c r="BM48" s="271"/>
      <c r="BN48" s="271"/>
      <c r="BO48" s="271">
        <f>'20.グラフデータ'!E147</f>
        <v>31</v>
      </c>
      <c r="BP48" s="271"/>
      <c r="BQ48" s="271"/>
      <c r="BR48" s="271"/>
      <c r="BS48" s="271"/>
      <c r="BT48" s="271"/>
      <c r="BU48" s="271"/>
      <c r="BV48" s="271">
        <f>'20.グラフデータ'!F147</f>
        <v>33</v>
      </c>
      <c r="BW48" s="271"/>
      <c r="BX48" s="271"/>
      <c r="BY48" s="271"/>
      <c r="BZ48" s="271"/>
      <c r="CA48" s="271"/>
      <c r="CB48" s="271"/>
      <c r="CC48" s="271">
        <f>'20.グラフデータ'!G147</f>
        <v>34</v>
      </c>
      <c r="CD48" s="271"/>
      <c r="CE48" s="271"/>
      <c r="CF48" s="271"/>
      <c r="CG48" s="271"/>
      <c r="CH48" s="271"/>
      <c r="CI48" s="271"/>
      <c r="CJ48" s="271">
        <f>'20.グラフデータ'!H147</f>
        <v>35</v>
      </c>
      <c r="CK48" s="271"/>
      <c r="CL48" s="271"/>
      <c r="CM48" s="271"/>
      <c r="CN48" s="271"/>
      <c r="CO48" s="271"/>
      <c r="CP48" s="271"/>
    </row>
    <row r="49" spans="1:94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16"/>
      <c r="L49" s="3"/>
      <c r="M49" s="3"/>
      <c r="N49" s="3"/>
      <c r="O49" s="3"/>
      <c r="P49" s="3"/>
      <c r="Q49" s="3"/>
      <c r="AX49" s="271" t="s">
        <v>71</v>
      </c>
      <c r="AY49" s="271"/>
      <c r="AZ49" s="271"/>
      <c r="BA49" s="271"/>
      <c r="BB49" s="271"/>
      <c r="BC49" s="271"/>
      <c r="BD49" s="271"/>
      <c r="BE49" s="271"/>
      <c r="BF49" s="271"/>
      <c r="BG49" s="271"/>
      <c r="BH49" s="271">
        <f>'20.グラフデータ'!D148</f>
        <v>2</v>
      </c>
      <c r="BI49" s="271"/>
      <c r="BJ49" s="271"/>
      <c r="BK49" s="271"/>
      <c r="BL49" s="271"/>
      <c r="BM49" s="271"/>
      <c r="BN49" s="271"/>
      <c r="BO49" s="271">
        <f>'20.グラフデータ'!E148</f>
        <v>2</v>
      </c>
      <c r="BP49" s="271"/>
      <c r="BQ49" s="271"/>
      <c r="BR49" s="271"/>
      <c r="BS49" s="271"/>
      <c r="BT49" s="271"/>
      <c r="BU49" s="271"/>
      <c r="BV49" s="271">
        <f>'20.グラフデータ'!F148</f>
        <v>2</v>
      </c>
      <c r="BW49" s="271"/>
      <c r="BX49" s="271"/>
      <c r="BY49" s="271"/>
      <c r="BZ49" s="271"/>
      <c r="CA49" s="271"/>
      <c r="CB49" s="271"/>
      <c r="CC49" s="271">
        <f>'20.グラフデータ'!G148</f>
        <v>2</v>
      </c>
      <c r="CD49" s="271"/>
      <c r="CE49" s="271"/>
      <c r="CF49" s="271"/>
      <c r="CG49" s="271"/>
      <c r="CH49" s="271"/>
      <c r="CI49" s="271"/>
      <c r="CJ49" s="271">
        <f>'20.グラフデータ'!H148</f>
        <v>2</v>
      </c>
      <c r="CK49" s="271"/>
      <c r="CL49" s="271"/>
      <c r="CM49" s="271"/>
      <c r="CN49" s="271"/>
      <c r="CO49" s="271"/>
      <c r="CP49" s="271"/>
    </row>
    <row r="50" spans="1:94" ht="3.7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16"/>
      <c r="L50" s="3"/>
      <c r="M50" s="3"/>
      <c r="N50" s="3"/>
      <c r="O50" s="3"/>
      <c r="P50" s="3"/>
      <c r="Q50" s="3"/>
    </row>
    <row r="51" spans="1:94" ht="18.75" customHeight="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16"/>
      <c r="L51" s="3"/>
      <c r="M51" s="3"/>
      <c r="N51" s="3"/>
      <c r="O51" s="3"/>
      <c r="P51" s="3"/>
      <c r="Q51" s="3"/>
    </row>
    <row r="52" spans="1:94" ht="18.75" customHeight="1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16"/>
      <c r="L52" s="3"/>
      <c r="M52" s="3"/>
      <c r="N52" s="3"/>
      <c r="O52" s="3"/>
      <c r="P52" s="3"/>
      <c r="Q52" s="3"/>
    </row>
    <row r="53" spans="1:94" ht="18.75" customHeight="1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16"/>
      <c r="L53" s="3"/>
      <c r="M53" s="3"/>
      <c r="N53" s="3"/>
      <c r="O53" s="3"/>
      <c r="P53" s="3"/>
      <c r="Q53" s="3"/>
    </row>
    <row r="54" spans="1:94" ht="18.75" customHeight="1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16"/>
      <c r="L54" s="3"/>
      <c r="M54" s="3"/>
      <c r="N54" s="3"/>
      <c r="O54" s="3"/>
      <c r="P54" s="3"/>
      <c r="Q54" s="3"/>
    </row>
    <row r="55" spans="1:94" ht="18.75" customHeight="1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16"/>
      <c r="L55" s="3"/>
      <c r="M55" s="3"/>
      <c r="N55" s="3"/>
      <c r="O55" s="3"/>
      <c r="P55" s="3"/>
      <c r="Q55" s="3"/>
    </row>
    <row r="56" spans="1:94" ht="18.75" customHeight="1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16"/>
      <c r="L56" s="3"/>
      <c r="M56" s="3"/>
      <c r="N56" s="3"/>
      <c r="O56" s="3"/>
      <c r="P56" s="3"/>
      <c r="Q56" s="3"/>
    </row>
    <row r="57" spans="1:94" ht="18.7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16"/>
      <c r="L57" s="3"/>
      <c r="M57" s="3"/>
      <c r="N57" s="3"/>
      <c r="O57" s="3"/>
      <c r="P57" s="3"/>
      <c r="Q57" s="3"/>
    </row>
    <row r="58" spans="1:94" ht="18.7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14"/>
      <c r="L58" s="3"/>
      <c r="M58" s="3"/>
      <c r="N58" s="3"/>
      <c r="O58" s="3"/>
      <c r="P58" s="3"/>
      <c r="Q58" s="3"/>
    </row>
    <row r="59" spans="1:94" ht="18.7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0"/>
      <c r="L59" s="3"/>
      <c r="M59" s="3"/>
      <c r="N59" s="3"/>
      <c r="O59" s="3"/>
      <c r="P59" s="3"/>
      <c r="Q59" s="3"/>
    </row>
    <row r="60" spans="1:94" ht="18.7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0"/>
      <c r="L60" s="3"/>
      <c r="M60" s="3"/>
      <c r="N60" s="3"/>
      <c r="O60" s="3"/>
      <c r="P60" s="3"/>
      <c r="Q60" s="3"/>
    </row>
    <row r="61" spans="1:94" ht="18.7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0"/>
      <c r="L61" s="3"/>
      <c r="M61" s="3"/>
      <c r="N61" s="3"/>
      <c r="O61" s="3"/>
      <c r="P61" s="3"/>
      <c r="Q61" s="3"/>
    </row>
    <row r="62" spans="1:94" ht="18.7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0"/>
      <c r="L62" s="3"/>
      <c r="M62" s="3"/>
      <c r="N62" s="3"/>
      <c r="O62" s="3"/>
      <c r="P62" s="3"/>
      <c r="Q62" s="3"/>
    </row>
    <row r="63" spans="1:94" ht="18.7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16"/>
      <c r="L63" s="3"/>
      <c r="M63" s="3"/>
      <c r="N63" s="3"/>
      <c r="O63" s="3"/>
      <c r="P63" s="3"/>
      <c r="Q63" s="3"/>
    </row>
    <row r="64" spans="1:94" ht="18.75" customHeight="1" x14ac:dyDescent="0.1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1:11" x14ac:dyDescent="0.1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1:11" x14ac:dyDescent="0.1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</row>
    <row r="67" spans="1:11" x14ac:dyDescent="0.1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</row>
    <row r="68" spans="1:11" x14ac:dyDescent="0.1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</row>
  </sheetData>
  <mergeCells count="156">
    <mergeCell ref="AX49:BG49"/>
    <mergeCell ref="BH49:BN49"/>
    <mergeCell ref="BO49:BU49"/>
    <mergeCell ref="BV49:CB49"/>
    <mergeCell ref="CC49:CI49"/>
    <mergeCell ref="CJ49:CP49"/>
    <mergeCell ref="AX48:BG48"/>
    <mergeCell ref="BH48:BN48"/>
    <mergeCell ref="BO48:BU48"/>
    <mergeCell ref="BV48:CB48"/>
    <mergeCell ref="CC48:CI48"/>
    <mergeCell ref="CJ48:CP48"/>
    <mergeCell ref="AX47:BG47"/>
    <mergeCell ref="BH47:BN47"/>
    <mergeCell ref="BO47:BU47"/>
    <mergeCell ref="BV47:CB47"/>
    <mergeCell ref="CC47:CI47"/>
    <mergeCell ref="CJ47:CP47"/>
    <mergeCell ref="AX46:BG46"/>
    <mergeCell ref="BH46:BN46"/>
    <mergeCell ref="BO46:BU46"/>
    <mergeCell ref="BV46:CB46"/>
    <mergeCell ref="CC46:CI46"/>
    <mergeCell ref="CJ46:CP46"/>
    <mergeCell ref="AX45:BG45"/>
    <mergeCell ref="BH45:BN45"/>
    <mergeCell ref="BO45:BU45"/>
    <mergeCell ref="BV45:CB45"/>
    <mergeCell ref="CC45:CI45"/>
    <mergeCell ref="CJ45:CP45"/>
    <mergeCell ref="AX44:BG44"/>
    <mergeCell ref="BH44:BN44"/>
    <mergeCell ref="BO44:BU44"/>
    <mergeCell ref="BV44:CB44"/>
    <mergeCell ref="CC44:CI44"/>
    <mergeCell ref="CJ44:CP44"/>
    <mergeCell ref="AX43:BG43"/>
    <mergeCell ref="BH43:BN43"/>
    <mergeCell ref="BO43:BU43"/>
    <mergeCell ref="BV43:CB43"/>
    <mergeCell ref="CC43:CI43"/>
    <mergeCell ref="CJ43:CP43"/>
    <mergeCell ref="AX42:BG42"/>
    <mergeCell ref="BH42:BN42"/>
    <mergeCell ref="BO42:BU42"/>
    <mergeCell ref="BV42:CB42"/>
    <mergeCell ref="CC42:CI42"/>
    <mergeCell ref="CJ42:CP42"/>
    <mergeCell ref="AX41:BG41"/>
    <mergeCell ref="BH41:BN41"/>
    <mergeCell ref="BO41:BU41"/>
    <mergeCell ref="BV41:CB41"/>
    <mergeCell ref="CC41:CI41"/>
    <mergeCell ref="CJ41:CP41"/>
    <mergeCell ref="AX40:BG40"/>
    <mergeCell ref="BH40:BN40"/>
    <mergeCell ref="BO40:BU40"/>
    <mergeCell ref="BV40:CB40"/>
    <mergeCell ref="CC40:CI40"/>
    <mergeCell ref="CJ40:CP40"/>
    <mergeCell ref="B32:L33"/>
    <mergeCell ref="M32:V32"/>
    <mergeCell ref="W32:AF32"/>
    <mergeCell ref="AG32:AT33"/>
    <mergeCell ref="M33:V33"/>
    <mergeCell ref="W33:AF33"/>
    <mergeCell ref="BS30:CB30"/>
    <mergeCell ref="CC30:CP31"/>
    <mergeCell ref="M31:V31"/>
    <mergeCell ref="W31:AF31"/>
    <mergeCell ref="BI31:BR31"/>
    <mergeCell ref="BS31:CB31"/>
    <mergeCell ref="B30:L31"/>
    <mergeCell ref="M30:V30"/>
    <mergeCell ref="W30:AF30"/>
    <mergeCell ref="AG30:AT31"/>
    <mergeCell ref="AX30:BH31"/>
    <mergeCell ref="BI30:BR30"/>
    <mergeCell ref="AX26:BG26"/>
    <mergeCell ref="BH26:BN26"/>
    <mergeCell ref="BO26:BU26"/>
    <mergeCell ref="BV26:CB26"/>
    <mergeCell ref="CC26:CI26"/>
    <mergeCell ref="CJ26:CP26"/>
    <mergeCell ref="AX25:BG25"/>
    <mergeCell ref="BH25:BN25"/>
    <mergeCell ref="BO25:BU25"/>
    <mergeCell ref="BV25:CB25"/>
    <mergeCell ref="CC25:CI25"/>
    <mergeCell ref="CJ25:CP25"/>
    <mergeCell ref="AX24:BG24"/>
    <mergeCell ref="BH24:BN24"/>
    <mergeCell ref="BO24:BU24"/>
    <mergeCell ref="BV24:CB24"/>
    <mergeCell ref="CC24:CI24"/>
    <mergeCell ref="CJ24:CP24"/>
    <mergeCell ref="AX23:BG23"/>
    <mergeCell ref="BH23:BN23"/>
    <mergeCell ref="BO23:BU23"/>
    <mergeCell ref="BV23:CB23"/>
    <mergeCell ref="CC23:CI23"/>
    <mergeCell ref="CJ23:CP23"/>
    <mergeCell ref="AX22:BG22"/>
    <mergeCell ref="BH22:BN22"/>
    <mergeCell ref="BO22:BU22"/>
    <mergeCell ref="BV22:CB22"/>
    <mergeCell ref="CC22:CI22"/>
    <mergeCell ref="CJ22:CP22"/>
    <mergeCell ref="AX21:BG21"/>
    <mergeCell ref="BH21:BN21"/>
    <mergeCell ref="BO21:BU21"/>
    <mergeCell ref="BV21:CB21"/>
    <mergeCell ref="CC21:CI21"/>
    <mergeCell ref="CJ21:CP21"/>
    <mergeCell ref="AX20:BG20"/>
    <mergeCell ref="BH20:BN20"/>
    <mergeCell ref="BO20:BU20"/>
    <mergeCell ref="BV20:CB20"/>
    <mergeCell ref="CC20:CI20"/>
    <mergeCell ref="CJ20:CP20"/>
    <mergeCell ref="AX19:BG19"/>
    <mergeCell ref="BH19:BN19"/>
    <mergeCell ref="BO19:BU19"/>
    <mergeCell ref="BV19:CB19"/>
    <mergeCell ref="CC19:CI19"/>
    <mergeCell ref="CJ19:CP19"/>
    <mergeCell ref="AX18:BG18"/>
    <mergeCell ref="BH18:BN18"/>
    <mergeCell ref="BO18:BU18"/>
    <mergeCell ref="BV18:CB18"/>
    <mergeCell ref="CC18:CI18"/>
    <mergeCell ref="CJ18:CP18"/>
    <mergeCell ref="AX17:BG17"/>
    <mergeCell ref="BH17:BN17"/>
    <mergeCell ref="BO17:BU17"/>
    <mergeCell ref="BV17:CB17"/>
    <mergeCell ref="CC17:CI17"/>
    <mergeCell ref="CJ17:CP17"/>
    <mergeCell ref="B9:L10"/>
    <mergeCell ref="M9:V9"/>
    <mergeCell ref="W9:AF9"/>
    <mergeCell ref="AG9:AT10"/>
    <mergeCell ref="M10:V10"/>
    <mergeCell ref="W10:AF10"/>
    <mergeCell ref="BS7:CB7"/>
    <mergeCell ref="CC7:CP8"/>
    <mergeCell ref="M8:V8"/>
    <mergeCell ref="W8:AF8"/>
    <mergeCell ref="BI8:BR8"/>
    <mergeCell ref="BS8:CB8"/>
    <mergeCell ref="B7:L8"/>
    <mergeCell ref="M7:V7"/>
    <mergeCell ref="W7:AF7"/>
    <mergeCell ref="AG7:AT8"/>
    <mergeCell ref="AX7:BH8"/>
    <mergeCell ref="BI7:BR7"/>
  </mergeCells>
  <phoneticPr fontId="1"/>
  <conditionalFormatting sqref="K59:K62">
    <cfRule type="containsText" dxfId="434" priority="49" operator="containsText" text="無し">
      <formula>NOT(ISERROR(SEARCH("無し",#REF!)))</formula>
    </cfRule>
    <cfRule type="containsText" dxfId="433" priority="50" operator="containsText" text="変動">
      <formula>NOT(ISERROR(SEARCH("変動",#REF!)))</formula>
    </cfRule>
    <cfRule type="containsText" dxfId="432" priority="51" operator="containsText" text="減少">
      <formula>NOT(ISERROR(SEARCH("減少",#REF!)))</formula>
    </cfRule>
    <cfRule type="containsText" dxfId="431" priority="52" operator="containsText" text="増加">
      <formula>NOT(ISERROR(SEARCH("増加",#REF!)))</formula>
    </cfRule>
    <cfRule type="containsText" dxfId="430" priority="53" operator="containsText" text="安定">
      <formula>NOT(ISERROR(SEARCH("安定",#REF!)))</formula>
    </cfRule>
  </conditionalFormatting>
  <conditionalFormatting sqref="AG7">
    <cfRule type="containsText" dxfId="429" priority="43" operator="containsText" text="―">
      <formula>NOT(ISERROR(SEARCH("―",AG7)))</formula>
    </cfRule>
    <cfRule type="containsText" dxfId="428" priority="44" operator="containsText" text="隔年で">
      <formula>NOT(ISERROR(SEARCH("隔年で",AG7)))</formula>
    </cfRule>
    <cfRule type="containsText" dxfId="427" priority="45" operator="containsText" text="年度により">
      <formula>NOT(ISERROR(SEARCH("年度により",AG7)))</formula>
    </cfRule>
    <cfRule type="containsText" dxfId="426" priority="46" operator="containsText" text="減少傾向">
      <formula>NOT(ISERROR(SEARCH("減少傾向",AG7)))</formula>
    </cfRule>
    <cfRule type="containsText" dxfId="425" priority="47" operator="containsText" text="増加傾向">
      <formula>NOT(ISERROR(SEARCH("増加傾向",AG7)))</formula>
    </cfRule>
    <cfRule type="containsText" dxfId="424" priority="48" operator="containsText" text="同程度">
      <formula>NOT(ISERROR(SEARCH("同程度",AG7)))</formula>
    </cfRule>
  </conditionalFormatting>
  <conditionalFormatting sqref="AG7">
    <cfRule type="containsText" dxfId="423" priority="41" operator="containsText" text="最新年度のみ減少">
      <formula>NOT(ISERROR(SEARCH("最新年度のみ減少",AG7)))</formula>
    </cfRule>
    <cfRule type="containsText" dxfId="422" priority="42" operator="containsText" text="最新年度のみ増加">
      <formula>NOT(ISERROR(SEARCH("最新年度のみ増加",AG7)))</formula>
    </cfRule>
  </conditionalFormatting>
  <conditionalFormatting sqref="AG9">
    <cfRule type="containsText" dxfId="421" priority="35" operator="containsText" text="―">
      <formula>NOT(ISERROR(SEARCH("―",AG9)))</formula>
    </cfRule>
    <cfRule type="containsText" dxfId="420" priority="36" operator="containsText" text="隔年で">
      <formula>NOT(ISERROR(SEARCH("隔年で",AG9)))</formula>
    </cfRule>
    <cfRule type="containsText" dxfId="419" priority="37" operator="containsText" text="年度により">
      <formula>NOT(ISERROR(SEARCH("年度により",AG9)))</formula>
    </cfRule>
    <cfRule type="containsText" dxfId="418" priority="38" operator="containsText" text="減少傾向">
      <formula>NOT(ISERROR(SEARCH("減少傾向",AG9)))</formula>
    </cfRule>
    <cfRule type="containsText" dxfId="417" priority="39" operator="containsText" text="増加傾向">
      <formula>NOT(ISERROR(SEARCH("増加傾向",AG9)))</formula>
    </cfRule>
    <cfRule type="containsText" dxfId="416" priority="40" operator="containsText" text="同程度">
      <formula>NOT(ISERROR(SEARCH("同程度",AG9)))</formula>
    </cfRule>
  </conditionalFormatting>
  <conditionalFormatting sqref="AG9">
    <cfRule type="containsText" dxfId="415" priority="33" operator="containsText" text="最新年度のみ減少">
      <formula>NOT(ISERROR(SEARCH("最新年度のみ減少",AG9)))</formula>
    </cfRule>
    <cfRule type="containsText" dxfId="414" priority="34" operator="containsText" text="最新年度のみ増加">
      <formula>NOT(ISERROR(SEARCH("最新年度のみ増加",AG9)))</formula>
    </cfRule>
  </conditionalFormatting>
  <conditionalFormatting sqref="CC7">
    <cfRule type="containsText" dxfId="413" priority="25" operator="containsText" text="最新年度のみ減少">
      <formula>NOT(ISERROR(SEARCH("最新年度のみ減少",CC7)))</formula>
    </cfRule>
    <cfRule type="containsText" dxfId="412" priority="26" operator="containsText" text="最新年度のみ増加">
      <formula>NOT(ISERROR(SEARCH("最新年度のみ増加",CC7)))</formula>
    </cfRule>
  </conditionalFormatting>
  <conditionalFormatting sqref="CC7">
    <cfRule type="containsText" dxfId="411" priority="27" operator="containsText" text="―">
      <formula>NOT(ISERROR(SEARCH("―",CC7)))</formula>
    </cfRule>
    <cfRule type="containsText" dxfId="410" priority="28" operator="containsText" text="隔年で">
      <formula>NOT(ISERROR(SEARCH("隔年で",CC7)))</formula>
    </cfRule>
    <cfRule type="containsText" dxfId="409" priority="29" operator="containsText" text="年度により">
      <formula>NOT(ISERROR(SEARCH("年度により",CC7)))</formula>
    </cfRule>
    <cfRule type="containsText" dxfId="408" priority="30" operator="containsText" text="減少傾向">
      <formula>NOT(ISERROR(SEARCH("減少傾向",CC7)))</formula>
    </cfRule>
    <cfRule type="containsText" dxfId="407" priority="31" operator="containsText" text="増加傾向">
      <formula>NOT(ISERROR(SEARCH("増加傾向",CC7)))</formula>
    </cfRule>
    <cfRule type="containsText" dxfId="406" priority="32" operator="containsText" text="同程度">
      <formula>NOT(ISERROR(SEARCH("同程度",CC7)))</formula>
    </cfRule>
  </conditionalFormatting>
  <conditionalFormatting sqref="AG30">
    <cfRule type="containsText" dxfId="405" priority="19" operator="containsText" text="―">
      <formula>NOT(ISERROR(SEARCH("―",AG30)))</formula>
    </cfRule>
    <cfRule type="containsText" dxfId="404" priority="20" operator="containsText" text="隔年で">
      <formula>NOT(ISERROR(SEARCH("隔年で",AG30)))</formula>
    </cfRule>
    <cfRule type="containsText" dxfId="403" priority="21" operator="containsText" text="年度により">
      <formula>NOT(ISERROR(SEARCH("年度により",AG30)))</formula>
    </cfRule>
    <cfRule type="containsText" dxfId="402" priority="22" operator="containsText" text="減少傾向">
      <formula>NOT(ISERROR(SEARCH("減少傾向",AG30)))</formula>
    </cfRule>
    <cfRule type="containsText" dxfId="401" priority="23" operator="containsText" text="増加傾向">
      <formula>NOT(ISERROR(SEARCH("増加傾向",AG30)))</formula>
    </cfRule>
    <cfRule type="containsText" dxfId="400" priority="24" operator="containsText" text="同程度">
      <formula>NOT(ISERROR(SEARCH("同程度",AG30)))</formula>
    </cfRule>
  </conditionalFormatting>
  <conditionalFormatting sqref="AG30">
    <cfRule type="containsText" dxfId="399" priority="17" operator="containsText" text="最新年度のみ減少">
      <formula>NOT(ISERROR(SEARCH("最新年度のみ減少",AG30)))</formula>
    </cfRule>
    <cfRule type="containsText" dxfId="398" priority="18" operator="containsText" text="最新年度のみ増加">
      <formula>NOT(ISERROR(SEARCH("最新年度のみ増加",AG30)))</formula>
    </cfRule>
  </conditionalFormatting>
  <conditionalFormatting sqref="CC30">
    <cfRule type="containsText" dxfId="397" priority="9" operator="containsText" text="最新年度のみ減少">
      <formula>NOT(ISERROR(SEARCH("最新年度のみ減少",CC30)))</formula>
    </cfRule>
    <cfRule type="containsText" dxfId="396" priority="10" operator="containsText" text="最新年度のみ増加">
      <formula>NOT(ISERROR(SEARCH("最新年度のみ増加",CC30)))</formula>
    </cfRule>
  </conditionalFormatting>
  <conditionalFormatting sqref="CC30">
    <cfRule type="containsText" dxfId="395" priority="11" operator="containsText" text="―">
      <formula>NOT(ISERROR(SEARCH("―",CC30)))</formula>
    </cfRule>
    <cfRule type="containsText" dxfId="394" priority="12" operator="containsText" text="隔年で">
      <formula>NOT(ISERROR(SEARCH("隔年で",CC30)))</formula>
    </cfRule>
    <cfRule type="containsText" dxfId="393" priority="13" operator="containsText" text="年度により">
      <formula>NOT(ISERROR(SEARCH("年度により",CC30)))</formula>
    </cfRule>
    <cfRule type="containsText" dxfId="392" priority="14" operator="containsText" text="減少傾向">
      <formula>NOT(ISERROR(SEARCH("減少傾向",CC30)))</formula>
    </cfRule>
    <cfRule type="containsText" dxfId="391" priority="15" operator="containsText" text="増加傾向">
      <formula>NOT(ISERROR(SEARCH("増加傾向",CC30)))</formula>
    </cfRule>
    <cfRule type="containsText" dxfId="390" priority="16" operator="containsText" text="同程度">
      <formula>NOT(ISERROR(SEARCH("同程度",CC30)))</formula>
    </cfRule>
  </conditionalFormatting>
  <conditionalFormatting sqref="AG32">
    <cfRule type="containsText" dxfId="389" priority="3" operator="containsText" text="―">
      <formula>NOT(ISERROR(SEARCH("―",AG32)))</formula>
    </cfRule>
    <cfRule type="containsText" dxfId="388" priority="4" operator="containsText" text="隔年で">
      <formula>NOT(ISERROR(SEARCH("隔年で",AG32)))</formula>
    </cfRule>
    <cfRule type="containsText" dxfId="387" priority="5" operator="containsText" text="年度により">
      <formula>NOT(ISERROR(SEARCH("年度により",AG32)))</formula>
    </cfRule>
    <cfRule type="containsText" dxfId="386" priority="6" operator="containsText" text="減少傾向">
      <formula>NOT(ISERROR(SEARCH("減少傾向",AG32)))</formula>
    </cfRule>
    <cfRule type="containsText" dxfId="385" priority="7" operator="containsText" text="増加傾向">
      <formula>NOT(ISERROR(SEARCH("増加傾向",AG32)))</formula>
    </cfRule>
    <cfRule type="containsText" dxfId="384" priority="8" operator="containsText" text="同程度">
      <formula>NOT(ISERROR(SEARCH("同程度",AG32)))</formula>
    </cfRule>
  </conditionalFormatting>
  <conditionalFormatting sqref="AG32">
    <cfRule type="containsText" dxfId="383" priority="1" operator="containsText" text="最新年度のみ減少">
      <formula>NOT(ISERROR(SEARCH("最新年度のみ減少",AG32)))</formula>
    </cfRule>
    <cfRule type="containsText" dxfId="382" priority="2" operator="containsText" text="最新年度のみ増加">
      <formula>NOT(ISERROR(SEARCH("最新年度のみ増加",AG32)))</formula>
    </cfRule>
  </conditionalFormatting>
  <hyperlinks>
    <hyperlink ref="CS1" location="目次!A1" display="目次に戻る" xr:uid="{933A9F63-B2E4-4E0A-8F05-B2F57678F777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Y51"/>
  <sheetViews>
    <sheetView view="pageBreakPreview" topLeftCell="A13" zoomScaleNormal="115" zoomScaleSheetLayoutView="100" workbookViewId="0">
      <selection activeCell="CT29" sqref="CT29"/>
    </sheetView>
  </sheetViews>
  <sheetFormatPr defaultRowHeight="13.5" x14ac:dyDescent="0.15"/>
  <cols>
    <col min="1" max="1" width="0.625" customWidth="1"/>
    <col min="2" max="94" width="1" customWidth="1"/>
    <col min="95" max="97" width="0.625" customWidth="1"/>
    <col min="98" max="98" width="20.5" bestFit="1" customWidth="1"/>
    <col min="99" max="99" width="12.625" bestFit="1" customWidth="1"/>
    <col min="100" max="103" width="8.625" bestFit="1" customWidth="1"/>
  </cols>
  <sheetData>
    <row r="1" spans="1:103" ht="24" customHeight="1" thickBot="1" x14ac:dyDescent="0.2">
      <c r="A1" s="7" t="s">
        <v>92</v>
      </c>
      <c r="B1" s="7"/>
      <c r="C1" s="7"/>
      <c r="D1" s="10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0"/>
      <c r="CS1" s="10"/>
      <c r="CT1" s="13" t="s">
        <v>50</v>
      </c>
    </row>
    <row r="2" spans="1:103" ht="24" customHeight="1" x14ac:dyDescent="0.15">
      <c r="A2" s="7" t="s">
        <v>64</v>
      </c>
      <c r="B2" s="7"/>
      <c r="C2" s="7"/>
      <c r="D2" s="10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0"/>
      <c r="CS2" s="10"/>
    </row>
    <row r="3" spans="1:103" ht="24" customHeight="1" x14ac:dyDescent="0.15">
      <c r="A3" s="7"/>
      <c r="B3" s="7" t="s">
        <v>118</v>
      </c>
      <c r="C3" s="7"/>
      <c r="D3" s="10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4">
        <v>32</v>
      </c>
      <c r="CR3" s="10"/>
      <c r="CS3" s="10"/>
    </row>
    <row r="4" spans="1:103" ht="13.5" customHeight="1" x14ac:dyDescent="0.15">
      <c r="A4" s="7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CQ4" s="7"/>
      <c r="CR4" s="10"/>
      <c r="CS4" s="10"/>
    </row>
    <row r="5" spans="1:103" s="3" customFormat="1" ht="18.75" customHeight="1" x14ac:dyDescent="0.15">
      <c r="A5" s="14"/>
      <c r="B5" s="7" t="s">
        <v>33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CQ5" s="14"/>
      <c r="CR5" s="14"/>
      <c r="CS5" s="14"/>
    </row>
    <row r="6" spans="1:103" s="3" customFormat="1" ht="17.25" customHeight="1" x14ac:dyDescent="0.15">
      <c r="A6" s="19"/>
      <c r="B6" s="245" t="s">
        <v>232</v>
      </c>
      <c r="C6" s="246"/>
      <c r="D6" s="246"/>
      <c r="E6" s="246"/>
      <c r="F6" s="246"/>
      <c r="G6" s="246"/>
      <c r="H6" s="246"/>
      <c r="I6" s="246"/>
      <c r="J6" s="246"/>
      <c r="K6" s="246"/>
      <c r="L6" s="247"/>
      <c r="M6" s="258" t="s">
        <v>233</v>
      </c>
      <c r="N6" s="258"/>
      <c r="O6" s="258"/>
      <c r="P6" s="258"/>
      <c r="Q6" s="258"/>
      <c r="R6" s="258"/>
      <c r="S6" s="258"/>
      <c r="T6" s="258"/>
      <c r="U6" s="258"/>
      <c r="V6" s="258"/>
      <c r="W6" s="260">
        <f>AVERAGE('20.グラフデータ'!D159:H159)</f>
        <v>453</v>
      </c>
      <c r="X6" s="260"/>
      <c r="Y6" s="260"/>
      <c r="Z6" s="260"/>
      <c r="AA6" s="260"/>
      <c r="AB6" s="260"/>
      <c r="AC6" s="260"/>
      <c r="AD6" s="260"/>
      <c r="AE6" s="260"/>
      <c r="AF6" s="260"/>
      <c r="AG6" s="265" t="str">
        <f>'20.グラフデータ'!AD159</f>
        <v>最新年度のみ増加</v>
      </c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7"/>
      <c r="AU6" s="19"/>
      <c r="AV6" s="19"/>
      <c r="AW6" s="19"/>
      <c r="AX6" s="245" t="s">
        <v>252</v>
      </c>
      <c r="AY6" s="246"/>
      <c r="AZ6" s="246"/>
      <c r="BA6" s="246"/>
      <c r="BB6" s="246"/>
      <c r="BC6" s="246"/>
      <c r="BD6" s="246"/>
      <c r="BE6" s="246"/>
      <c r="BF6" s="246"/>
      <c r="BG6" s="246"/>
      <c r="BH6" s="247"/>
      <c r="BI6" s="258" t="s">
        <v>233</v>
      </c>
      <c r="BJ6" s="258"/>
      <c r="BK6" s="258"/>
      <c r="BL6" s="258"/>
      <c r="BM6" s="258"/>
      <c r="BN6" s="258"/>
      <c r="BO6" s="258"/>
      <c r="BP6" s="258"/>
      <c r="BQ6" s="258"/>
      <c r="BR6" s="258"/>
      <c r="BS6" s="260">
        <f>AVERAGE('20.グラフデータ'!D157:H157)</f>
        <v>393.2</v>
      </c>
      <c r="BT6" s="260"/>
      <c r="BU6" s="260"/>
      <c r="BV6" s="260"/>
      <c r="BW6" s="260"/>
      <c r="BX6" s="260"/>
      <c r="BY6" s="260"/>
      <c r="BZ6" s="260"/>
      <c r="CA6" s="260"/>
      <c r="CB6" s="260"/>
      <c r="CC6" s="251" t="str">
        <f>'20.グラフデータ'!AD157</f>
        <v>年度により増減</v>
      </c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19"/>
      <c r="CR6" s="20"/>
      <c r="CS6" s="15"/>
    </row>
    <row r="7" spans="1:103" s="3" customFormat="1" ht="17.25" customHeight="1" x14ac:dyDescent="0.15">
      <c r="A7" s="19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50"/>
      <c r="M7" s="256" t="s">
        <v>234</v>
      </c>
      <c r="N7" s="256"/>
      <c r="O7" s="256"/>
      <c r="P7" s="256"/>
      <c r="Q7" s="256"/>
      <c r="R7" s="256"/>
      <c r="S7" s="256"/>
      <c r="T7" s="256"/>
      <c r="U7" s="256"/>
      <c r="V7" s="256"/>
      <c r="W7" s="261">
        <f>'20.グラフデータ'!H159-'20.グラフデータ'!D159</f>
        <v>-3</v>
      </c>
      <c r="X7" s="261"/>
      <c r="Y7" s="261"/>
      <c r="Z7" s="261"/>
      <c r="AA7" s="261"/>
      <c r="AB7" s="261"/>
      <c r="AC7" s="261"/>
      <c r="AD7" s="261"/>
      <c r="AE7" s="261"/>
      <c r="AF7" s="261"/>
      <c r="AG7" s="268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70"/>
      <c r="AU7" s="19"/>
      <c r="AV7" s="19"/>
      <c r="AW7" s="19"/>
      <c r="AX7" s="248"/>
      <c r="AY7" s="249"/>
      <c r="AZ7" s="249"/>
      <c r="BA7" s="249"/>
      <c r="BB7" s="249"/>
      <c r="BC7" s="249"/>
      <c r="BD7" s="249"/>
      <c r="BE7" s="249"/>
      <c r="BF7" s="249"/>
      <c r="BG7" s="249"/>
      <c r="BH7" s="250"/>
      <c r="BI7" s="256" t="s">
        <v>234</v>
      </c>
      <c r="BJ7" s="256"/>
      <c r="BK7" s="256"/>
      <c r="BL7" s="256"/>
      <c r="BM7" s="256"/>
      <c r="BN7" s="256"/>
      <c r="BO7" s="256"/>
      <c r="BP7" s="256"/>
      <c r="BQ7" s="256"/>
      <c r="BR7" s="256"/>
      <c r="BS7" s="261">
        <f>'20.グラフデータ'!H157-'20.グラフデータ'!D157</f>
        <v>-76</v>
      </c>
      <c r="BT7" s="261"/>
      <c r="BU7" s="261"/>
      <c r="BV7" s="261"/>
      <c r="BW7" s="261"/>
      <c r="BX7" s="261"/>
      <c r="BY7" s="261"/>
      <c r="BZ7" s="261"/>
      <c r="CA7" s="261"/>
      <c r="CB7" s="26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19"/>
      <c r="CR7" s="20"/>
      <c r="CS7" s="15"/>
    </row>
    <row r="8" spans="1:103" s="3" customFormat="1" x14ac:dyDescent="0.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</row>
    <row r="9" spans="1:103" s="3" customFormat="1" ht="18.75" customHeight="1" x14ac:dyDescent="0.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W9" s="6"/>
      <c r="CX9" s="6"/>
      <c r="CY9" s="6"/>
    </row>
    <row r="10" spans="1:103" s="3" customFormat="1" ht="18.75" customHeight="1" x14ac:dyDescent="0.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</row>
    <row r="11" spans="1:103" s="3" customFormat="1" ht="18.75" customHeight="1" x14ac:dyDescent="0.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</row>
    <row r="12" spans="1:103" s="3" customFormat="1" ht="18.75" customHeight="1" x14ac:dyDescent="0.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</row>
    <row r="13" spans="1:103" s="3" customFormat="1" ht="18.75" customHeight="1" x14ac:dyDescent="0.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/>
      <c r="CS13"/>
    </row>
    <row r="14" spans="1:103" s="3" customFormat="1" x14ac:dyDescent="0.1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/>
      <c r="CS14"/>
    </row>
    <row r="15" spans="1:103" s="3" customFormat="1" x14ac:dyDescent="0.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/>
      <c r="CS15"/>
    </row>
    <row r="16" spans="1:103" s="3" customFormat="1" x14ac:dyDescent="0.1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/>
      <c r="CS16"/>
    </row>
    <row r="17" spans="1:100" s="3" customFormat="1" x14ac:dyDescent="0.1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/>
      <c r="CS17"/>
    </row>
    <row r="18" spans="1:100" s="3" customFormat="1" x14ac:dyDescent="0.1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/>
      <c r="CS18"/>
    </row>
    <row r="19" spans="1:100" s="3" customFormat="1" x14ac:dyDescent="0.1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/>
      <c r="CS19"/>
    </row>
    <row r="20" spans="1:100" s="3" customForma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</row>
    <row r="21" spans="1:100" s="3" customForma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</row>
    <row r="22" spans="1:100" s="3" customForma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</row>
    <row r="23" spans="1:100" s="3" customFormat="1" x14ac:dyDescent="0.1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/>
      <c r="CS23"/>
    </row>
    <row r="25" spans="1:100" x14ac:dyDescent="0.15">
      <c r="B25" s="7" t="s">
        <v>51</v>
      </c>
    </row>
    <row r="26" spans="1:100" s="3" customFormat="1" ht="17.25" customHeight="1" x14ac:dyDescent="0.15">
      <c r="A26" s="19"/>
      <c r="B26" s="245" t="s">
        <v>245</v>
      </c>
      <c r="C26" s="246"/>
      <c r="D26" s="246"/>
      <c r="E26" s="246"/>
      <c r="F26" s="246"/>
      <c r="G26" s="246"/>
      <c r="H26" s="246"/>
      <c r="I26" s="246"/>
      <c r="J26" s="246"/>
      <c r="K26" s="246"/>
      <c r="L26" s="247"/>
      <c r="M26" s="258" t="s">
        <v>233</v>
      </c>
      <c r="N26" s="258"/>
      <c r="O26" s="258"/>
      <c r="P26" s="258"/>
      <c r="Q26" s="258"/>
      <c r="R26" s="258"/>
      <c r="S26" s="258"/>
      <c r="T26" s="258"/>
      <c r="U26" s="258"/>
      <c r="V26" s="258"/>
      <c r="W26" s="259">
        <f>AVERAGE('20.グラフデータ'!D163:H163)</f>
        <v>1.8320000000000001</v>
      </c>
      <c r="X26" s="259"/>
      <c r="Y26" s="259"/>
      <c r="Z26" s="259"/>
      <c r="AA26" s="259"/>
      <c r="AB26" s="259"/>
      <c r="AC26" s="259"/>
      <c r="AD26" s="259"/>
      <c r="AE26" s="259"/>
      <c r="AF26" s="259"/>
      <c r="AG26" s="251" t="str">
        <f>'20.グラフデータ'!AD163</f>
        <v>最新年度のみ増加</v>
      </c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19"/>
      <c r="AV26" s="19"/>
      <c r="AW26" s="19"/>
      <c r="AX26"/>
      <c r="AY26"/>
      <c r="AZ26"/>
      <c r="BA26"/>
      <c r="BB26"/>
      <c r="BC26"/>
      <c r="BD26"/>
      <c r="BE26"/>
      <c r="BF26"/>
      <c r="BG26"/>
      <c r="BH26"/>
      <c r="CQ26" s="19"/>
      <c r="CR26" s="20"/>
      <c r="CS26" s="20"/>
    </row>
    <row r="27" spans="1:100" s="3" customFormat="1" ht="17.25" customHeight="1" x14ac:dyDescent="0.15">
      <c r="A27" s="19"/>
      <c r="B27" s="248"/>
      <c r="C27" s="249"/>
      <c r="D27" s="249"/>
      <c r="E27" s="249"/>
      <c r="F27" s="249"/>
      <c r="G27" s="249"/>
      <c r="H27" s="249"/>
      <c r="I27" s="249"/>
      <c r="J27" s="249"/>
      <c r="K27" s="249"/>
      <c r="L27" s="250"/>
      <c r="M27" s="256" t="s">
        <v>234</v>
      </c>
      <c r="N27" s="256"/>
      <c r="O27" s="256"/>
      <c r="P27" s="256"/>
      <c r="Q27" s="256"/>
      <c r="R27" s="256"/>
      <c r="S27" s="256"/>
      <c r="T27" s="256"/>
      <c r="U27" s="256"/>
      <c r="V27" s="256"/>
      <c r="W27" s="257">
        <f>'20.グラフデータ'!H163-'20.グラフデータ'!D163</f>
        <v>1.0000000000000009E-2</v>
      </c>
      <c r="X27" s="257"/>
      <c r="Y27" s="257"/>
      <c r="Z27" s="257"/>
      <c r="AA27" s="257"/>
      <c r="AB27" s="257"/>
      <c r="AC27" s="257"/>
      <c r="AD27" s="257"/>
      <c r="AE27" s="257"/>
      <c r="AF27" s="257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19"/>
      <c r="AV27" s="19"/>
      <c r="AW27" s="19"/>
      <c r="AX27"/>
      <c r="AY27"/>
      <c r="AZ27"/>
      <c r="BA27"/>
      <c r="BB27"/>
      <c r="BC27"/>
      <c r="BD27"/>
      <c r="BE27"/>
      <c r="BF27"/>
      <c r="BG27"/>
      <c r="BH27"/>
      <c r="CQ27" s="19"/>
      <c r="CR27" s="20"/>
      <c r="CS27" s="20"/>
    </row>
    <row r="28" spans="1:100" s="3" customFormat="1" ht="17.25" customHeight="1" x14ac:dyDescent="0.15">
      <c r="A28" s="19"/>
      <c r="B28" s="245" t="s">
        <v>246</v>
      </c>
      <c r="C28" s="246"/>
      <c r="D28" s="246"/>
      <c r="E28" s="246"/>
      <c r="F28" s="246"/>
      <c r="G28" s="246"/>
      <c r="H28" s="246"/>
      <c r="I28" s="246"/>
      <c r="J28" s="246"/>
      <c r="K28" s="246"/>
      <c r="L28" s="247"/>
      <c r="M28" s="258" t="s">
        <v>233</v>
      </c>
      <c r="N28" s="258"/>
      <c r="O28" s="258"/>
      <c r="P28" s="258"/>
      <c r="Q28" s="258"/>
      <c r="R28" s="258"/>
      <c r="S28" s="258"/>
      <c r="T28" s="258"/>
      <c r="U28" s="258"/>
      <c r="V28" s="258"/>
      <c r="W28" s="259">
        <f>AVERAGE('20.グラフデータ'!D164:H164)</f>
        <v>2.1339999999999999</v>
      </c>
      <c r="X28" s="259"/>
      <c r="Y28" s="259"/>
      <c r="Z28" s="259"/>
      <c r="AA28" s="259"/>
      <c r="AB28" s="259"/>
      <c r="AC28" s="259"/>
      <c r="AD28" s="259"/>
      <c r="AE28" s="259"/>
      <c r="AF28" s="259"/>
      <c r="AG28" s="251" t="str">
        <f>'20.グラフデータ'!AD164</f>
        <v>最新年度のみ増加</v>
      </c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19"/>
      <c r="AV28" s="19"/>
      <c r="AW28" s="19"/>
      <c r="AX28" s="245" t="s">
        <v>243</v>
      </c>
      <c r="AY28" s="246"/>
      <c r="AZ28" s="246"/>
      <c r="BA28" s="246"/>
      <c r="BB28" s="246"/>
      <c r="BC28" s="246"/>
      <c r="BD28" s="246"/>
      <c r="BE28" s="246"/>
      <c r="BF28" s="246"/>
      <c r="BG28" s="246"/>
      <c r="BH28" s="247"/>
      <c r="BI28" s="258" t="s">
        <v>233</v>
      </c>
      <c r="BJ28" s="258"/>
      <c r="BK28" s="258"/>
      <c r="BL28" s="258"/>
      <c r="BM28" s="258"/>
      <c r="BN28" s="258"/>
      <c r="BO28" s="258"/>
      <c r="BP28" s="258"/>
      <c r="BQ28" s="258"/>
      <c r="BR28" s="258"/>
      <c r="BS28" s="259">
        <f>AVERAGE('20.グラフデータ'!D165:H165)</f>
        <v>0.97</v>
      </c>
      <c r="BT28" s="259"/>
      <c r="BU28" s="259"/>
      <c r="BV28" s="259"/>
      <c r="BW28" s="259"/>
      <c r="BX28" s="259"/>
      <c r="BY28" s="259"/>
      <c r="BZ28" s="259"/>
      <c r="CA28" s="259"/>
      <c r="CB28" s="259"/>
      <c r="CC28" s="251" t="str">
        <f>'20.グラフデータ'!AD165</f>
        <v>隔年で増減</v>
      </c>
      <c r="CD28" s="251"/>
      <c r="CE28" s="251"/>
      <c r="CF28" s="251"/>
      <c r="CG28" s="251"/>
      <c r="CH28" s="251"/>
      <c r="CI28" s="251"/>
      <c r="CJ28" s="251"/>
      <c r="CK28" s="251"/>
      <c r="CL28" s="251"/>
      <c r="CM28" s="251"/>
      <c r="CN28" s="251"/>
      <c r="CO28" s="251"/>
      <c r="CP28" s="251"/>
      <c r="CQ28" s="19"/>
      <c r="CR28" s="21"/>
      <c r="CS28" s="21"/>
      <c r="CT28" s="22"/>
      <c r="CU28" s="22"/>
      <c r="CV28" s="22"/>
    </row>
    <row r="29" spans="1:100" s="3" customFormat="1" ht="17.25" customHeight="1" x14ac:dyDescent="0.15">
      <c r="A29" s="19"/>
      <c r="B29" s="248"/>
      <c r="C29" s="249"/>
      <c r="D29" s="249"/>
      <c r="E29" s="249"/>
      <c r="F29" s="249"/>
      <c r="G29" s="249"/>
      <c r="H29" s="249"/>
      <c r="I29" s="249"/>
      <c r="J29" s="249"/>
      <c r="K29" s="249"/>
      <c r="L29" s="250"/>
      <c r="M29" s="256" t="s">
        <v>234</v>
      </c>
      <c r="N29" s="256"/>
      <c r="O29" s="256"/>
      <c r="P29" s="256"/>
      <c r="Q29" s="256"/>
      <c r="R29" s="256"/>
      <c r="S29" s="256"/>
      <c r="T29" s="256"/>
      <c r="U29" s="256"/>
      <c r="V29" s="256"/>
      <c r="W29" s="257">
        <f>'20.グラフデータ'!H164-'20.グラフデータ'!D164</f>
        <v>6.0000000000000053E-2</v>
      </c>
      <c r="X29" s="257"/>
      <c r="Y29" s="257"/>
      <c r="Z29" s="257"/>
      <c r="AA29" s="257"/>
      <c r="AB29" s="257"/>
      <c r="AC29" s="257"/>
      <c r="AD29" s="257"/>
      <c r="AE29" s="257"/>
      <c r="AF29" s="257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  <c r="AT29" s="251"/>
      <c r="AU29" s="19"/>
      <c r="AV29" s="19"/>
      <c r="AW29" s="19"/>
      <c r="AX29" s="248"/>
      <c r="AY29" s="249"/>
      <c r="AZ29" s="249"/>
      <c r="BA29" s="249"/>
      <c r="BB29" s="249"/>
      <c r="BC29" s="249"/>
      <c r="BD29" s="249"/>
      <c r="BE29" s="249"/>
      <c r="BF29" s="249"/>
      <c r="BG29" s="249"/>
      <c r="BH29" s="250"/>
      <c r="BI29" s="256" t="s">
        <v>234</v>
      </c>
      <c r="BJ29" s="256"/>
      <c r="BK29" s="256"/>
      <c r="BL29" s="256"/>
      <c r="BM29" s="256"/>
      <c r="BN29" s="256"/>
      <c r="BO29" s="256"/>
      <c r="BP29" s="256"/>
      <c r="BQ29" s="256"/>
      <c r="BR29" s="256"/>
      <c r="BS29" s="257">
        <f>'20.グラフデータ'!H165-'20.グラフデータ'!D165</f>
        <v>-5.9999999999999942E-2</v>
      </c>
      <c r="BT29" s="257"/>
      <c r="BU29" s="257"/>
      <c r="BV29" s="257"/>
      <c r="BW29" s="257"/>
      <c r="BX29" s="257"/>
      <c r="BY29" s="257"/>
      <c r="BZ29" s="257"/>
      <c r="CA29" s="257"/>
      <c r="CB29" s="257"/>
      <c r="CC29" s="251"/>
      <c r="CD29" s="251"/>
      <c r="CE29" s="251"/>
      <c r="CF29" s="251"/>
      <c r="CG29" s="251"/>
      <c r="CH29" s="251"/>
      <c r="CI29" s="251"/>
      <c r="CJ29" s="251"/>
      <c r="CK29" s="251"/>
      <c r="CL29" s="251"/>
      <c r="CM29" s="251"/>
      <c r="CN29" s="251"/>
      <c r="CO29" s="251"/>
      <c r="CP29" s="251"/>
      <c r="CQ29" s="19"/>
      <c r="CR29" s="21"/>
      <c r="CS29" s="21"/>
      <c r="CT29" s="22"/>
      <c r="CU29" s="22"/>
      <c r="CV29" s="22"/>
    </row>
    <row r="30" spans="1:100" s="3" customFormat="1" x14ac:dyDescent="0.1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</row>
    <row r="31" spans="1:100" s="3" customFormat="1" ht="18.75" customHeight="1" x14ac:dyDescent="0.1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</row>
    <row r="32" spans="1:100" s="3" customFormat="1" ht="18.75" customHeight="1" x14ac:dyDescent="0.1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</row>
    <row r="33" spans="1:97" s="3" customFormat="1" ht="18.75" customHeight="1" x14ac:dyDescent="0.1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</row>
    <row r="34" spans="1:97" s="3" customFormat="1" ht="18.75" customHeight="1" x14ac:dyDescent="0.1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</row>
    <row r="35" spans="1:97" s="3" customFormat="1" ht="18.75" customHeight="1" x14ac:dyDescent="0.1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</row>
    <row r="36" spans="1:97" s="3" customFormat="1" ht="18.75" customHeight="1" x14ac:dyDescent="0.1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</row>
    <row r="37" spans="1:97" s="3" customFormat="1" ht="18.75" customHeight="1" x14ac:dyDescent="0.1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/>
      <c r="CS37"/>
    </row>
    <row r="41" spans="1:97" x14ac:dyDescent="0.15"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 t="str">
        <f>'20.グラフデータ'!D14</f>
        <v>R2</v>
      </c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 t="str">
        <f>'20.グラフデータ'!E14</f>
        <v>R3</v>
      </c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 t="str">
        <f>'20.グラフデータ'!F14</f>
        <v>R4</v>
      </c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 t="str">
        <f>'20.グラフデータ'!G14</f>
        <v>R5</v>
      </c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262"/>
      <c r="CB41" s="262"/>
      <c r="CC41" s="262" t="str">
        <f>'20.グラフデータ'!H14</f>
        <v>R6</v>
      </c>
      <c r="CD41" s="262"/>
      <c r="CE41" s="262"/>
      <c r="CF41" s="262"/>
      <c r="CG41" s="262"/>
      <c r="CH41" s="262"/>
      <c r="CI41" s="262"/>
      <c r="CJ41" s="262"/>
      <c r="CK41" s="262"/>
      <c r="CL41" s="262"/>
      <c r="CM41" s="262"/>
      <c r="CN41" s="262"/>
      <c r="CO41" s="262"/>
      <c r="CP41" s="262"/>
    </row>
    <row r="42" spans="1:97" x14ac:dyDescent="0.15">
      <c r="B42" s="262" t="s">
        <v>101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3">
        <f>'20.グラフデータ'!D163</f>
        <v>1.97</v>
      </c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>
        <f>'20.グラフデータ'!E163</f>
        <v>1.91</v>
      </c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>
        <f>'20.グラフデータ'!F163</f>
        <v>1.76</v>
      </c>
      <c r="BB42" s="263"/>
      <c r="BC42" s="263"/>
      <c r="BD42" s="263"/>
      <c r="BE42" s="263"/>
      <c r="BF42" s="263"/>
      <c r="BG42" s="263"/>
      <c r="BH42" s="263"/>
      <c r="BI42" s="263"/>
      <c r="BJ42" s="263"/>
      <c r="BK42" s="263"/>
      <c r="BL42" s="263"/>
      <c r="BM42" s="263"/>
      <c r="BN42" s="263"/>
      <c r="BO42" s="263">
        <f>'20.グラフデータ'!G163</f>
        <v>1.54</v>
      </c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>
        <f>'20.グラフデータ'!H163</f>
        <v>1.98</v>
      </c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</row>
    <row r="43" spans="1:97" x14ac:dyDescent="0.15">
      <c r="B43" s="262" t="s">
        <v>97</v>
      </c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3">
        <f>'20.グラフデータ'!D164</f>
        <v>2.2999999999999998</v>
      </c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>
        <f>'20.グラフデータ'!E164</f>
        <v>2.2799999999999998</v>
      </c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>
        <f>'20.グラフデータ'!F164</f>
        <v>1.93</v>
      </c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>
        <f>'20.グラフデータ'!G164</f>
        <v>1.8</v>
      </c>
      <c r="BP43" s="263"/>
      <c r="BQ43" s="263"/>
      <c r="BR43" s="263"/>
      <c r="BS43" s="263"/>
      <c r="BT43" s="263"/>
      <c r="BU43" s="263"/>
      <c r="BV43" s="263"/>
      <c r="BW43" s="263"/>
      <c r="BX43" s="263"/>
      <c r="BY43" s="263"/>
      <c r="BZ43" s="263"/>
      <c r="CA43" s="263"/>
      <c r="CB43" s="263"/>
      <c r="CC43" s="263">
        <f>'20.グラフデータ'!H164</f>
        <v>2.36</v>
      </c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</row>
    <row r="44" spans="1:97" x14ac:dyDescent="0.15">
      <c r="B44" s="262" t="s">
        <v>98</v>
      </c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3">
        <f>'20.グラフデータ'!D165</f>
        <v>0.98</v>
      </c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>
        <f>'20.グラフデータ'!E165</f>
        <v>0.89</v>
      </c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>
        <f>'20.グラフデータ'!F165</f>
        <v>1.26</v>
      </c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>
        <f>'20.グラフデータ'!G165</f>
        <v>0.8</v>
      </c>
      <c r="BP44" s="263"/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>
        <f>'20.グラフデータ'!H165</f>
        <v>0.92</v>
      </c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</row>
    <row r="45" spans="1:97" x14ac:dyDescent="0.15">
      <c r="B45" s="262" t="s">
        <v>60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4">
        <f>'20.グラフデータ'!D166</f>
        <v>491</v>
      </c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>
        <f>'20.グラフデータ'!E166</f>
        <v>480</v>
      </c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>
        <f>'20.グラフデータ'!F166</f>
        <v>429</v>
      </c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>
        <f>'20.グラフデータ'!G166</f>
        <v>377</v>
      </c>
      <c r="BP45" s="264"/>
      <c r="BQ45" s="264"/>
      <c r="BR45" s="264"/>
      <c r="BS45" s="264"/>
      <c r="BT45" s="264"/>
      <c r="BU45" s="264"/>
      <c r="BV45" s="264"/>
      <c r="BW45" s="264"/>
      <c r="BX45" s="264"/>
      <c r="BY45" s="264"/>
      <c r="BZ45" s="264"/>
      <c r="CA45" s="264"/>
      <c r="CB45" s="264"/>
      <c r="CC45" s="264">
        <f>'20.グラフデータ'!H166</f>
        <v>488</v>
      </c>
      <c r="CD45" s="264"/>
      <c r="CE45" s="264"/>
      <c r="CF45" s="264"/>
      <c r="CG45" s="264"/>
      <c r="CH45" s="264"/>
      <c r="CI45" s="264"/>
      <c r="CJ45" s="264"/>
      <c r="CK45" s="264"/>
      <c r="CL45" s="264"/>
      <c r="CM45" s="264"/>
      <c r="CN45" s="264"/>
      <c r="CO45" s="264"/>
      <c r="CP45" s="264"/>
    </row>
    <row r="46" spans="1:97" x14ac:dyDescent="0.15">
      <c r="B46" s="262" t="s">
        <v>99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4">
        <f>'20.グラフデータ'!D167</f>
        <v>249</v>
      </c>
      <c r="Z46" s="264"/>
      <c r="AA46" s="264"/>
      <c r="AB46" s="264"/>
      <c r="AC46" s="264"/>
      <c r="AD46" s="264"/>
      <c r="AE46" s="264"/>
      <c r="AF46" s="264"/>
      <c r="AG46" s="264"/>
      <c r="AH46" s="264"/>
      <c r="AI46" s="264"/>
      <c r="AJ46" s="264"/>
      <c r="AK46" s="264"/>
      <c r="AL46" s="264"/>
      <c r="AM46" s="264">
        <f>'20.グラフデータ'!E167</f>
        <v>251</v>
      </c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>
        <f>'20.グラフデータ'!F167</f>
        <v>244</v>
      </c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>
        <f>'20.グラフデータ'!G167</f>
        <v>245</v>
      </c>
      <c r="BP46" s="264"/>
      <c r="BQ46" s="264"/>
      <c r="BR46" s="264"/>
      <c r="BS46" s="264"/>
      <c r="BT46" s="264"/>
      <c r="BU46" s="264"/>
      <c r="BV46" s="264"/>
      <c r="BW46" s="264"/>
      <c r="BX46" s="264"/>
      <c r="BY46" s="264"/>
      <c r="BZ46" s="264"/>
      <c r="CA46" s="264"/>
      <c r="CB46" s="264"/>
      <c r="CC46" s="264">
        <f>'20.グラフデータ'!H167</f>
        <v>246</v>
      </c>
      <c r="CD46" s="264"/>
      <c r="CE46" s="264"/>
      <c r="CF46" s="264"/>
      <c r="CG46" s="264"/>
      <c r="CH46" s="264"/>
      <c r="CI46" s="264"/>
      <c r="CJ46" s="264"/>
      <c r="CK46" s="264"/>
      <c r="CL46" s="264"/>
      <c r="CM46" s="264"/>
      <c r="CN46" s="264"/>
      <c r="CO46" s="264"/>
      <c r="CP46" s="264"/>
    </row>
    <row r="47" spans="1:97" x14ac:dyDescent="0.15">
      <c r="B47" s="262" t="s">
        <v>72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4">
        <f>'20.グラフデータ'!D168</f>
        <v>430</v>
      </c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>
        <f>'20.グラフデータ'!E168</f>
        <v>421</v>
      </c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>
        <f>'20.グラフデータ'!F168</f>
        <v>351</v>
      </c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>
        <f>'20.グラフデータ'!G168</f>
        <v>326</v>
      </c>
      <c r="BP47" s="264"/>
      <c r="BQ47" s="264"/>
      <c r="BR47" s="264"/>
      <c r="BS47" s="264"/>
      <c r="BT47" s="264"/>
      <c r="BU47" s="264"/>
      <c r="BV47" s="264"/>
      <c r="BW47" s="264"/>
      <c r="BX47" s="264"/>
      <c r="BY47" s="264"/>
      <c r="BZ47" s="264"/>
      <c r="CA47" s="264"/>
      <c r="CB47" s="264"/>
      <c r="CC47" s="264">
        <f>'20.グラフデータ'!H168</f>
        <v>429</v>
      </c>
      <c r="CD47" s="264"/>
      <c r="CE47" s="264"/>
      <c r="CF47" s="264"/>
      <c r="CG47" s="264"/>
      <c r="CH47" s="264"/>
      <c r="CI47" s="264"/>
      <c r="CJ47" s="264"/>
      <c r="CK47" s="264"/>
      <c r="CL47" s="264"/>
      <c r="CM47" s="264"/>
      <c r="CN47" s="264"/>
      <c r="CO47" s="264"/>
      <c r="CP47" s="264"/>
    </row>
    <row r="48" spans="1:97" x14ac:dyDescent="0.15">
      <c r="B48" s="262" t="s">
        <v>73</v>
      </c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4">
        <f>'20.グラフデータ'!D169</f>
        <v>61</v>
      </c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264"/>
      <c r="AL48" s="264"/>
      <c r="AM48" s="264">
        <f>'20.グラフデータ'!E169</f>
        <v>59</v>
      </c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>
        <f>'20.グラフデータ'!F169</f>
        <v>78</v>
      </c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>
        <f>'20.グラフデータ'!G169</f>
        <v>51</v>
      </c>
      <c r="BP48" s="264"/>
      <c r="BQ48" s="264"/>
      <c r="BR48" s="264"/>
      <c r="BS48" s="264"/>
      <c r="BT48" s="264"/>
      <c r="BU48" s="264"/>
      <c r="BV48" s="264"/>
      <c r="BW48" s="264"/>
      <c r="BX48" s="264"/>
      <c r="BY48" s="264"/>
      <c r="BZ48" s="264"/>
      <c r="CA48" s="264"/>
      <c r="CB48" s="264"/>
      <c r="CC48" s="264">
        <f>'20.グラフデータ'!H169</f>
        <v>59</v>
      </c>
      <c r="CD48" s="264"/>
      <c r="CE48" s="264"/>
      <c r="CF48" s="264"/>
      <c r="CG48" s="264"/>
      <c r="CH48" s="264"/>
      <c r="CI48" s="264"/>
      <c r="CJ48" s="264"/>
      <c r="CK48" s="264"/>
      <c r="CL48" s="264"/>
      <c r="CM48" s="264"/>
      <c r="CN48" s="264"/>
      <c r="CO48" s="264"/>
      <c r="CP48" s="264"/>
    </row>
    <row r="49" spans="2:94" x14ac:dyDescent="0.15">
      <c r="B49" s="262" t="s">
        <v>70</v>
      </c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4">
        <f>'20.グラフデータ'!D170</f>
        <v>187</v>
      </c>
      <c r="Z49" s="264"/>
      <c r="AA49" s="264"/>
      <c r="AB49" s="264"/>
      <c r="AC49" s="264"/>
      <c r="AD49" s="264"/>
      <c r="AE49" s="264"/>
      <c r="AF49" s="264"/>
      <c r="AG49" s="264"/>
      <c r="AH49" s="264"/>
      <c r="AI49" s="264"/>
      <c r="AJ49" s="264"/>
      <c r="AK49" s="264"/>
      <c r="AL49" s="264"/>
      <c r="AM49" s="264">
        <f>'20.グラフデータ'!E170</f>
        <v>185</v>
      </c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  <c r="AZ49" s="264"/>
      <c r="BA49" s="264">
        <f>'20.グラフデータ'!F170</f>
        <v>182</v>
      </c>
      <c r="BB49" s="264"/>
      <c r="BC49" s="264"/>
      <c r="BD49" s="264"/>
      <c r="BE49" s="264"/>
      <c r="BF49" s="264"/>
      <c r="BG49" s="264"/>
      <c r="BH49" s="264"/>
      <c r="BI49" s="264"/>
      <c r="BJ49" s="264"/>
      <c r="BK49" s="264"/>
      <c r="BL49" s="264"/>
      <c r="BM49" s="264"/>
      <c r="BN49" s="264"/>
      <c r="BO49" s="264">
        <f>'20.グラフデータ'!G170</f>
        <v>181</v>
      </c>
      <c r="BP49" s="264"/>
      <c r="BQ49" s="264"/>
      <c r="BR49" s="264"/>
      <c r="BS49" s="264"/>
      <c r="BT49" s="264"/>
      <c r="BU49" s="264"/>
      <c r="BV49" s="264"/>
      <c r="BW49" s="264"/>
      <c r="BX49" s="264"/>
      <c r="BY49" s="264"/>
      <c r="BZ49" s="264"/>
      <c r="CA49" s="264"/>
      <c r="CB49" s="264"/>
      <c r="CC49" s="264">
        <f>'20.グラフデータ'!H170</f>
        <v>182</v>
      </c>
      <c r="CD49" s="264"/>
      <c r="CE49" s="264"/>
      <c r="CF49" s="264"/>
      <c r="CG49" s="264"/>
      <c r="CH49" s="264"/>
      <c r="CI49" s="264"/>
      <c r="CJ49" s="264"/>
      <c r="CK49" s="264"/>
      <c r="CL49" s="264"/>
      <c r="CM49" s="264"/>
      <c r="CN49" s="264"/>
      <c r="CO49" s="264"/>
      <c r="CP49" s="264"/>
    </row>
    <row r="50" spans="2:94" x14ac:dyDescent="0.15">
      <c r="B50" s="262" t="s">
        <v>71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4">
        <f>'20.グラフデータ'!D171</f>
        <v>62</v>
      </c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>
        <f>'20.グラフデータ'!E171</f>
        <v>66</v>
      </c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>
        <f>'20.グラフデータ'!F171</f>
        <v>62</v>
      </c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>
        <f>'20.グラフデータ'!G171</f>
        <v>64</v>
      </c>
      <c r="BP50" s="264"/>
      <c r="BQ50" s="264"/>
      <c r="BR50" s="264"/>
      <c r="BS50" s="264"/>
      <c r="BT50" s="264"/>
      <c r="BU50" s="264"/>
      <c r="BV50" s="264"/>
      <c r="BW50" s="264"/>
      <c r="BX50" s="264"/>
      <c r="BY50" s="264"/>
      <c r="BZ50" s="264"/>
      <c r="CA50" s="264"/>
      <c r="CB50" s="264"/>
      <c r="CC50" s="264">
        <f>'20.グラフデータ'!H171</f>
        <v>64</v>
      </c>
      <c r="CD50" s="264"/>
      <c r="CE50" s="264"/>
      <c r="CF50" s="264"/>
      <c r="CG50" s="264"/>
      <c r="CH50" s="264"/>
      <c r="CI50" s="264"/>
      <c r="CJ50" s="264"/>
      <c r="CK50" s="264"/>
      <c r="CL50" s="264"/>
      <c r="CM50" s="264"/>
      <c r="CN50" s="264"/>
      <c r="CO50" s="264"/>
      <c r="CP50" s="264"/>
    </row>
    <row r="51" spans="2:94" ht="7.5" customHeight="1" x14ac:dyDescent="0.15"/>
  </sheetData>
  <mergeCells count="90">
    <mergeCell ref="Y50:AL50"/>
    <mergeCell ref="AM50:AZ50"/>
    <mergeCell ref="BA50:BN50"/>
    <mergeCell ref="BO50:CB50"/>
    <mergeCell ref="CC50:CP50"/>
    <mergeCell ref="Y49:AL49"/>
    <mergeCell ref="AM49:AZ49"/>
    <mergeCell ref="BA49:BN49"/>
    <mergeCell ref="BO49:CB49"/>
    <mergeCell ref="CC49:CP49"/>
    <mergeCell ref="Y48:AL48"/>
    <mergeCell ref="AM48:AZ48"/>
    <mergeCell ref="BA48:BN48"/>
    <mergeCell ref="BO48:CB48"/>
    <mergeCell ref="CC48:CP48"/>
    <mergeCell ref="Y47:AL47"/>
    <mergeCell ref="AM47:AZ47"/>
    <mergeCell ref="BA47:BN47"/>
    <mergeCell ref="BO47:CB47"/>
    <mergeCell ref="CC47:CP47"/>
    <mergeCell ref="CC43:CP43"/>
    <mergeCell ref="Y44:AL44"/>
    <mergeCell ref="AM44:AZ44"/>
    <mergeCell ref="Y46:AL46"/>
    <mergeCell ref="AM46:AZ46"/>
    <mergeCell ref="BA46:BN46"/>
    <mergeCell ref="BO46:CB46"/>
    <mergeCell ref="CC46:CP46"/>
    <mergeCell ref="AM45:AZ45"/>
    <mergeCell ref="BA45:BN45"/>
    <mergeCell ref="BO45:CB45"/>
    <mergeCell ref="CC45:CP45"/>
    <mergeCell ref="B26:L27"/>
    <mergeCell ref="BI28:BR28"/>
    <mergeCell ref="Y43:AL43"/>
    <mergeCell ref="AM43:AZ43"/>
    <mergeCell ref="BA43:BN43"/>
    <mergeCell ref="BO43:CB43"/>
    <mergeCell ref="BS28:CB28"/>
    <mergeCell ref="AM41:AZ41"/>
    <mergeCell ref="BA41:BN41"/>
    <mergeCell ref="BO41:CB41"/>
    <mergeCell ref="B28:L29"/>
    <mergeCell ref="M28:V28"/>
    <mergeCell ref="W28:AF28"/>
    <mergeCell ref="AG28:AT29"/>
    <mergeCell ref="AX28:BH29"/>
    <mergeCell ref="M29:V29"/>
    <mergeCell ref="B6:L7"/>
    <mergeCell ref="M6:V6"/>
    <mergeCell ref="AX6:BH7"/>
    <mergeCell ref="BI6:BR6"/>
    <mergeCell ref="M7:V7"/>
    <mergeCell ref="BI7:BR7"/>
    <mergeCell ref="W6:AF6"/>
    <mergeCell ref="AG6:AT7"/>
    <mergeCell ref="W29:AF29"/>
    <mergeCell ref="BI29:BR29"/>
    <mergeCell ref="BS6:CB6"/>
    <mergeCell ref="CC6:CP7"/>
    <mergeCell ref="W7:AF7"/>
    <mergeCell ref="BS7:CB7"/>
    <mergeCell ref="CC28:CP29"/>
    <mergeCell ref="BS29:CB29"/>
    <mergeCell ref="M26:V26"/>
    <mergeCell ref="W26:AF26"/>
    <mergeCell ref="AG26:AT27"/>
    <mergeCell ref="M27:V27"/>
    <mergeCell ref="W27:AF27"/>
    <mergeCell ref="B50:X50"/>
    <mergeCell ref="B49:X49"/>
    <mergeCell ref="B48:X48"/>
    <mergeCell ref="B47:X47"/>
    <mergeCell ref="B46:X46"/>
    <mergeCell ref="B45:X45"/>
    <mergeCell ref="B44:X44"/>
    <mergeCell ref="B43:X43"/>
    <mergeCell ref="CC41:CP41"/>
    <mergeCell ref="B42:X42"/>
    <mergeCell ref="B41:X41"/>
    <mergeCell ref="Y41:AL41"/>
    <mergeCell ref="Y42:AL42"/>
    <mergeCell ref="AM42:AZ42"/>
    <mergeCell ref="BA42:BN42"/>
    <mergeCell ref="BO42:CB42"/>
    <mergeCell ref="CC42:CP42"/>
    <mergeCell ref="BA44:BN44"/>
    <mergeCell ref="BO44:CB44"/>
    <mergeCell ref="CC44:CP44"/>
    <mergeCell ref="Y45:AL45"/>
  </mergeCells>
  <phoneticPr fontId="1"/>
  <conditionalFormatting sqref="CS6:CS7">
    <cfRule type="containsText" dxfId="381" priority="232" operator="containsText" text="無し">
      <formula>NOT(ISERROR(SEARCH("無し",CS6)))</formula>
    </cfRule>
    <cfRule type="containsText" dxfId="380" priority="233" operator="containsText" text="変動">
      <formula>NOT(ISERROR(SEARCH("変動",CS6)))</formula>
    </cfRule>
    <cfRule type="containsText" dxfId="379" priority="234" operator="containsText" text="減少">
      <formula>NOT(ISERROR(SEARCH("減少",CS6)))</formula>
    </cfRule>
    <cfRule type="containsText" dxfId="378" priority="235" operator="containsText" text="増加">
      <formula>NOT(ISERROR(SEARCH("増加",CS6)))</formula>
    </cfRule>
    <cfRule type="containsText" dxfId="377" priority="236" operator="containsText" text="安定">
      <formula>NOT(ISERROR(SEARCH("安定",CS6)))</formula>
    </cfRule>
  </conditionalFormatting>
  <conditionalFormatting sqref="CS28:CS29">
    <cfRule type="containsText" dxfId="376" priority="222" operator="containsText" text="無し">
      <formula>NOT(ISERROR(SEARCH("無し",CS28)))</formula>
    </cfRule>
    <cfRule type="containsText" dxfId="375" priority="223" operator="containsText" text="変動">
      <formula>NOT(ISERROR(SEARCH("変動",CS28)))</formula>
    </cfRule>
    <cfRule type="containsText" dxfId="374" priority="224" operator="containsText" text="減少">
      <formula>NOT(ISERROR(SEARCH("減少",CS28)))</formula>
    </cfRule>
    <cfRule type="containsText" dxfId="373" priority="225" operator="containsText" text="増加">
      <formula>NOT(ISERROR(SEARCH("増加",CS28)))</formula>
    </cfRule>
    <cfRule type="containsText" dxfId="372" priority="226" operator="containsText" text="安定">
      <formula>NOT(ISERROR(SEARCH("安定",CS28)))</formula>
    </cfRule>
  </conditionalFormatting>
  <conditionalFormatting sqref="CS26:CS27">
    <cfRule type="containsText" dxfId="371" priority="189" operator="containsText" text="無し">
      <formula>NOT(ISERROR(SEARCH("無し",CS26)))</formula>
    </cfRule>
    <cfRule type="containsText" dxfId="370" priority="190" operator="containsText" text="変動">
      <formula>NOT(ISERROR(SEARCH("変動",CS26)))</formula>
    </cfRule>
    <cfRule type="containsText" dxfId="369" priority="191" operator="containsText" text="減少">
      <formula>NOT(ISERROR(SEARCH("減少",CS26)))</formula>
    </cfRule>
    <cfRule type="containsText" dxfId="368" priority="192" operator="containsText" text="増加">
      <formula>NOT(ISERROR(SEARCH("増加",CS26)))</formula>
    </cfRule>
    <cfRule type="containsText" dxfId="367" priority="193" operator="containsText" text="安定">
      <formula>NOT(ISERROR(SEARCH("安定",CS26)))</formula>
    </cfRule>
  </conditionalFormatting>
  <conditionalFormatting sqref="CR6:CR7">
    <cfRule type="containsText" dxfId="366" priority="91" operator="containsText" text="無し">
      <formula>NOT(ISERROR(SEARCH("無し",CR6)))</formula>
    </cfRule>
    <cfRule type="containsText" dxfId="365" priority="92" operator="containsText" text="変動">
      <formula>NOT(ISERROR(SEARCH("変動",CR6)))</formula>
    </cfRule>
    <cfRule type="containsText" dxfId="364" priority="93" operator="containsText" text="減少">
      <formula>NOT(ISERROR(SEARCH("減少",CR6)))</formula>
    </cfRule>
    <cfRule type="containsText" dxfId="363" priority="94" operator="containsText" text="増加">
      <formula>NOT(ISERROR(SEARCH("増加",CR6)))</formula>
    </cfRule>
    <cfRule type="containsText" dxfId="362" priority="95" operator="containsText" text="安定">
      <formula>NOT(ISERROR(SEARCH("安定",CR6)))</formula>
    </cfRule>
  </conditionalFormatting>
  <conditionalFormatting sqref="CR28:CR29">
    <cfRule type="containsText" dxfId="361" priority="86" operator="containsText" text="無し">
      <formula>NOT(ISERROR(SEARCH("無し",CR28)))</formula>
    </cfRule>
    <cfRule type="containsText" dxfId="360" priority="87" operator="containsText" text="変動">
      <formula>NOT(ISERROR(SEARCH("変動",CR28)))</formula>
    </cfRule>
    <cfRule type="containsText" dxfId="359" priority="88" operator="containsText" text="減少">
      <formula>NOT(ISERROR(SEARCH("減少",CR28)))</formula>
    </cfRule>
    <cfRule type="containsText" dxfId="358" priority="89" operator="containsText" text="増加">
      <formula>NOT(ISERROR(SEARCH("増加",CR28)))</formula>
    </cfRule>
    <cfRule type="containsText" dxfId="357" priority="90" operator="containsText" text="安定">
      <formula>NOT(ISERROR(SEARCH("安定",CR28)))</formula>
    </cfRule>
  </conditionalFormatting>
  <conditionalFormatting sqref="CR26:CR27">
    <cfRule type="containsText" dxfId="356" priority="81" operator="containsText" text="無し">
      <formula>NOT(ISERROR(SEARCH("無し",CR26)))</formula>
    </cfRule>
    <cfRule type="containsText" dxfId="355" priority="82" operator="containsText" text="変動">
      <formula>NOT(ISERROR(SEARCH("変動",CR26)))</formula>
    </cfRule>
    <cfRule type="containsText" dxfId="354" priority="83" operator="containsText" text="減少">
      <formula>NOT(ISERROR(SEARCH("減少",CR26)))</formula>
    </cfRule>
    <cfRule type="containsText" dxfId="353" priority="84" operator="containsText" text="増加">
      <formula>NOT(ISERROR(SEARCH("増加",CR26)))</formula>
    </cfRule>
    <cfRule type="containsText" dxfId="352" priority="85" operator="containsText" text="安定">
      <formula>NOT(ISERROR(SEARCH("安定",CR26)))</formula>
    </cfRule>
  </conditionalFormatting>
  <conditionalFormatting sqref="AG6">
    <cfRule type="containsText" dxfId="351" priority="35" operator="containsText" text="―">
      <formula>NOT(ISERROR(SEARCH("―",AG6)))</formula>
    </cfRule>
    <cfRule type="containsText" dxfId="350" priority="36" operator="containsText" text="隔年で">
      <formula>NOT(ISERROR(SEARCH("隔年で",AG6)))</formula>
    </cfRule>
    <cfRule type="containsText" dxfId="349" priority="37" operator="containsText" text="年度により">
      <formula>NOT(ISERROR(SEARCH("年度により",AG6)))</formula>
    </cfRule>
    <cfRule type="containsText" dxfId="348" priority="38" operator="containsText" text="減少傾向">
      <formula>NOT(ISERROR(SEARCH("減少傾向",AG6)))</formula>
    </cfRule>
    <cfRule type="containsText" dxfId="347" priority="39" operator="containsText" text="増加傾向">
      <formula>NOT(ISERROR(SEARCH("増加傾向",AG6)))</formula>
    </cfRule>
    <cfRule type="containsText" dxfId="346" priority="40" operator="containsText" text="同程度">
      <formula>NOT(ISERROR(SEARCH("同程度",AG6)))</formula>
    </cfRule>
  </conditionalFormatting>
  <conditionalFormatting sqref="AG6">
    <cfRule type="containsText" dxfId="345" priority="33" operator="containsText" text="最新年度のみ減少">
      <formula>NOT(ISERROR(SEARCH("最新年度のみ減少",AG6)))</formula>
    </cfRule>
    <cfRule type="containsText" dxfId="344" priority="34" operator="containsText" text="最新年度のみ増加">
      <formula>NOT(ISERROR(SEARCH("最新年度のみ増加",AG6)))</formula>
    </cfRule>
  </conditionalFormatting>
  <conditionalFormatting sqref="CC6">
    <cfRule type="containsText" dxfId="343" priority="27" operator="containsText" text="―">
      <formula>NOT(ISERROR(SEARCH("―",CC6)))</formula>
    </cfRule>
    <cfRule type="containsText" dxfId="342" priority="28" operator="containsText" text="隔年で">
      <formula>NOT(ISERROR(SEARCH("隔年で",CC6)))</formula>
    </cfRule>
    <cfRule type="containsText" dxfId="341" priority="29" operator="containsText" text="年度により">
      <formula>NOT(ISERROR(SEARCH("年度により",CC6)))</formula>
    </cfRule>
    <cfRule type="containsText" dxfId="340" priority="30" operator="containsText" text="減少傾向">
      <formula>NOT(ISERROR(SEARCH("減少傾向",CC6)))</formula>
    </cfRule>
    <cfRule type="containsText" dxfId="339" priority="31" operator="containsText" text="増加傾向">
      <formula>NOT(ISERROR(SEARCH("増加傾向",CC6)))</formula>
    </cfRule>
    <cfRule type="containsText" dxfId="338" priority="32" operator="containsText" text="同程度">
      <formula>NOT(ISERROR(SEARCH("同程度",CC6)))</formula>
    </cfRule>
  </conditionalFormatting>
  <conditionalFormatting sqref="CC6">
    <cfRule type="containsText" dxfId="337" priority="25" operator="containsText" text="最新年度のみ減少">
      <formula>NOT(ISERROR(SEARCH("最新年度のみ減少",CC6)))</formula>
    </cfRule>
    <cfRule type="containsText" dxfId="336" priority="26" operator="containsText" text="最新年度のみ増加">
      <formula>NOT(ISERROR(SEARCH("最新年度のみ増加",CC6)))</formula>
    </cfRule>
  </conditionalFormatting>
  <conditionalFormatting sqref="AG26">
    <cfRule type="containsText" dxfId="335" priority="19" operator="containsText" text="―">
      <formula>NOT(ISERROR(SEARCH("―",AG26)))</formula>
    </cfRule>
    <cfRule type="containsText" dxfId="334" priority="20" operator="containsText" text="隔年で">
      <formula>NOT(ISERROR(SEARCH("隔年で",AG26)))</formula>
    </cfRule>
    <cfRule type="containsText" dxfId="333" priority="21" operator="containsText" text="年度により">
      <formula>NOT(ISERROR(SEARCH("年度により",AG26)))</formula>
    </cfRule>
    <cfRule type="containsText" dxfId="332" priority="22" operator="containsText" text="減少傾向">
      <formula>NOT(ISERROR(SEARCH("減少傾向",AG26)))</formula>
    </cfRule>
    <cfRule type="containsText" dxfId="331" priority="23" operator="containsText" text="増加傾向">
      <formula>NOT(ISERROR(SEARCH("増加傾向",AG26)))</formula>
    </cfRule>
    <cfRule type="containsText" dxfId="330" priority="24" operator="containsText" text="同程度">
      <formula>NOT(ISERROR(SEARCH("同程度",AG26)))</formula>
    </cfRule>
  </conditionalFormatting>
  <conditionalFormatting sqref="AG26">
    <cfRule type="containsText" dxfId="329" priority="17" operator="containsText" text="最新年度のみ減少">
      <formula>NOT(ISERROR(SEARCH("最新年度のみ減少",AG26)))</formula>
    </cfRule>
    <cfRule type="containsText" dxfId="328" priority="18" operator="containsText" text="最新年度のみ増加">
      <formula>NOT(ISERROR(SEARCH("最新年度のみ増加",AG26)))</formula>
    </cfRule>
  </conditionalFormatting>
  <conditionalFormatting sqref="CC28">
    <cfRule type="containsText" dxfId="327" priority="9" operator="containsText" text="最新年度のみ減少">
      <formula>NOT(ISERROR(SEARCH("最新年度のみ減少",CC28)))</formula>
    </cfRule>
    <cfRule type="containsText" dxfId="326" priority="10" operator="containsText" text="最新年度のみ増加">
      <formula>NOT(ISERROR(SEARCH("最新年度のみ増加",CC28)))</formula>
    </cfRule>
  </conditionalFormatting>
  <conditionalFormatting sqref="CC28">
    <cfRule type="containsText" dxfId="325" priority="11" operator="containsText" text="―">
      <formula>NOT(ISERROR(SEARCH("―",CC28)))</formula>
    </cfRule>
    <cfRule type="containsText" dxfId="324" priority="12" operator="containsText" text="隔年で">
      <formula>NOT(ISERROR(SEARCH("隔年で",CC28)))</formula>
    </cfRule>
    <cfRule type="containsText" dxfId="323" priority="13" operator="containsText" text="年度により">
      <formula>NOT(ISERROR(SEARCH("年度により",CC28)))</formula>
    </cfRule>
    <cfRule type="containsText" dxfId="322" priority="14" operator="containsText" text="減少傾向">
      <formula>NOT(ISERROR(SEARCH("減少傾向",CC28)))</formula>
    </cfRule>
    <cfRule type="containsText" dxfId="321" priority="15" operator="containsText" text="増加傾向">
      <formula>NOT(ISERROR(SEARCH("増加傾向",CC28)))</formula>
    </cfRule>
    <cfRule type="containsText" dxfId="320" priority="16" operator="containsText" text="同程度">
      <formula>NOT(ISERROR(SEARCH("同程度",CC28)))</formula>
    </cfRule>
  </conditionalFormatting>
  <conditionalFormatting sqref="AG28">
    <cfRule type="containsText" dxfId="319" priority="3" operator="containsText" text="―">
      <formula>NOT(ISERROR(SEARCH("―",AG28)))</formula>
    </cfRule>
    <cfRule type="containsText" dxfId="318" priority="4" operator="containsText" text="隔年で">
      <formula>NOT(ISERROR(SEARCH("隔年で",AG28)))</formula>
    </cfRule>
    <cfRule type="containsText" dxfId="317" priority="5" operator="containsText" text="年度により">
      <formula>NOT(ISERROR(SEARCH("年度により",AG28)))</formula>
    </cfRule>
    <cfRule type="containsText" dxfId="316" priority="6" operator="containsText" text="減少傾向">
      <formula>NOT(ISERROR(SEARCH("減少傾向",AG28)))</formula>
    </cfRule>
    <cfRule type="containsText" dxfId="315" priority="7" operator="containsText" text="増加傾向">
      <formula>NOT(ISERROR(SEARCH("増加傾向",AG28)))</formula>
    </cfRule>
    <cfRule type="containsText" dxfId="314" priority="8" operator="containsText" text="同程度">
      <formula>NOT(ISERROR(SEARCH("同程度",AG28)))</formula>
    </cfRule>
  </conditionalFormatting>
  <conditionalFormatting sqref="AG28">
    <cfRule type="containsText" dxfId="313" priority="1" operator="containsText" text="最新年度のみ減少">
      <formula>NOT(ISERROR(SEARCH("最新年度のみ減少",AG28)))</formula>
    </cfRule>
    <cfRule type="containsText" dxfId="312" priority="2" operator="containsText" text="最新年度のみ増加">
      <formula>NOT(ISERROR(SEARCH("最新年度のみ増加",AG28)))</formula>
    </cfRule>
  </conditionalFormatting>
  <hyperlinks>
    <hyperlink ref="CT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C6829-65C7-454E-991D-D4D13D6D564D}">
  <dimension ref="A1:CS138"/>
  <sheetViews>
    <sheetView view="pageBreakPreview" topLeftCell="A103" zoomScale="145" zoomScaleNormal="115" zoomScaleSheetLayoutView="145" workbookViewId="0">
      <selection activeCell="CS1" sqref="CS1"/>
    </sheetView>
  </sheetViews>
  <sheetFormatPr defaultRowHeight="13.5" x14ac:dyDescent="0.15"/>
  <cols>
    <col min="1" max="1" width="0.625" style="10" customWidth="1"/>
    <col min="2" max="11" width="1" style="10" customWidth="1"/>
    <col min="12" max="94" width="1" customWidth="1"/>
    <col min="95" max="95" width="0.625" customWidth="1"/>
    <col min="97" max="97" width="11.625" bestFit="1" customWidth="1"/>
  </cols>
  <sheetData>
    <row r="1" spans="1:97" ht="24" customHeight="1" thickBot="1" x14ac:dyDescent="0.2">
      <c r="A1" s="1" t="s">
        <v>92</v>
      </c>
      <c r="B1" s="1"/>
      <c r="C1" s="1"/>
      <c r="D1"/>
      <c r="E1"/>
      <c r="F1"/>
      <c r="G1"/>
      <c r="H1"/>
      <c r="I1"/>
      <c r="J1"/>
      <c r="CS1" s="13" t="s">
        <v>50</v>
      </c>
    </row>
    <row r="2" spans="1:97" ht="24" customHeight="1" x14ac:dyDescent="0.15">
      <c r="A2" s="1" t="s">
        <v>64</v>
      </c>
      <c r="B2" s="1"/>
      <c r="C2" s="1"/>
      <c r="D2"/>
      <c r="E2"/>
      <c r="F2"/>
      <c r="G2"/>
      <c r="H2"/>
      <c r="I2"/>
      <c r="J2"/>
    </row>
    <row r="3" spans="1:97" ht="24" customHeight="1" x14ac:dyDescent="0.15">
      <c r="A3"/>
      <c r="B3" s="1" t="s">
        <v>76</v>
      </c>
      <c r="C3" s="1"/>
      <c r="D3"/>
      <c r="E3"/>
      <c r="F3"/>
      <c r="G3"/>
      <c r="H3"/>
      <c r="I3"/>
      <c r="J3"/>
    </row>
    <row r="4" spans="1:97" x14ac:dyDescent="0.15">
      <c r="A4" s="1"/>
      <c r="B4" s="6"/>
      <c r="C4" s="6"/>
      <c r="D4" s="6"/>
      <c r="E4" s="6"/>
      <c r="F4" s="6"/>
      <c r="G4" s="6"/>
      <c r="H4" s="6"/>
      <c r="I4" s="6"/>
      <c r="J4" s="6"/>
      <c r="K4"/>
    </row>
    <row r="5" spans="1:97" ht="17.25" customHeight="1" x14ac:dyDescent="0.15">
      <c r="A5" s="1"/>
      <c r="B5" s="17" t="s">
        <v>87</v>
      </c>
      <c r="C5" s="6"/>
      <c r="D5" s="6"/>
      <c r="E5" s="6"/>
      <c r="F5" s="6"/>
      <c r="G5" s="6"/>
      <c r="H5" s="6"/>
      <c r="I5" s="6"/>
      <c r="J5" s="6"/>
      <c r="K5"/>
    </row>
    <row r="6" spans="1:97" ht="17.25" customHeight="1" x14ac:dyDescent="0.15">
      <c r="A6" s="1"/>
      <c r="B6" s="7" t="s">
        <v>33</v>
      </c>
      <c r="C6" s="6"/>
      <c r="D6" s="6"/>
      <c r="E6" s="6"/>
      <c r="F6" s="6"/>
      <c r="H6" s="6"/>
      <c r="I6" s="6"/>
      <c r="J6" s="6"/>
      <c r="K6"/>
      <c r="AX6" s="7" t="s">
        <v>51</v>
      </c>
    </row>
    <row r="7" spans="1:97" ht="17.25" customHeight="1" x14ac:dyDescent="0.15">
      <c r="A7" s="1"/>
      <c r="B7" s="245" t="s">
        <v>242</v>
      </c>
      <c r="C7" s="246"/>
      <c r="D7" s="246"/>
      <c r="E7" s="246"/>
      <c r="F7" s="246"/>
      <c r="G7" s="246"/>
      <c r="H7" s="246"/>
      <c r="I7" s="246"/>
      <c r="J7" s="246"/>
      <c r="K7" s="246"/>
      <c r="L7" s="247"/>
      <c r="M7" s="258" t="s">
        <v>78</v>
      </c>
      <c r="N7" s="258"/>
      <c r="O7" s="258"/>
      <c r="P7" s="258"/>
      <c r="Q7" s="258"/>
      <c r="R7" s="258"/>
      <c r="S7" s="258"/>
      <c r="T7" s="258"/>
      <c r="U7" s="258"/>
      <c r="V7" s="258"/>
      <c r="W7" s="260">
        <f>AVERAGE('20.グラフデータ'!D179:H179)</f>
        <v>59.4</v>
      </c>
      <c r="X7" s="260"/>
      <c r="Y7" s="260"/>
      <c r="Z7" s="260"/>
      <c r="AA7" s="260"/>
      <c r="AB7" s="260"/>
      <c r="AC7" s="260"/>
      <c r="AD7" s="260"/>
      <c r="AE7" s="260"/>
      <c r="AF7" s="260"/>
      <c r="AG7" s="251" t="str">
        <f>'20.グラフデータ'!AD179</f>
        <v>最新年度のみ増加</v>
      </c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X7" s="274" t="s">
        <v>240</v>
      </c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58" t="s">
        <v>78</v>
      </c>
      <c r="BJ7" s="258"/>
      <c r="BK7" s="258"/>
      <c r="BL7" s="258"/>
      <c r="BM7" s="258"/>
      <c r="BN7" s="258"/>
      <c r="BO7" s="258"/>
      <c r="BP7" s="258"/>
      <c r="BQ7" s="258"/>
      <c r="BR7" s="258"/>
      <c r="BS7" s="259">
        <f>AVERAGE('20.グラフデータ'!D183:H183)</f>
        <v>1.75</v>
      </c>
      <c r="BT7" s="259"/>
      <c r="BU7" s="259"/>
      <c r="BV7" s="259"/>
      <c r="BW7" s="259"/>
      <c r="BX7" s="259"/>
      <c r="BY7" s="259"/>
      <c r="BZ7" s="259"/>
      <c r="CA7" s="259"/>
      <c r="CB7" s="259"/>
      <c r="CC7" s="251" t="str">
        <f>'20.グラフデータ'!AD183</f>
        <v>隔年で増減</v>
      </c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</row>
    <row r="8" spans="1:97" ht="18.75" customHeight="1" x14ac:dyDescent="0.15"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50"/>
      <c r="M8" s="256" t="s">
        <v>80</v>
      </c>
      <c r="N8" s="256"/>
      <c r="O8" s="256"/>
      <c r="P8" s="256"/>
      <c r="Q8" s="256"/>
      <c r="R8" s="256"/>
      <c r="S8" s="256"/>
      <c r="T8" s="256"/>
      <c r="U8" s="256"/>
      <c r="V8" s="256"/>
      <c r="W8" s="261">
        <f>'20.グラフデータ'!H179-'20.グラフデータ'!D179</f>
        <v>-7</v>
      </c>
      <c r="X8" s="261"/>
      <c r="Y8" s="261"/>
      <c r="Z8" s="261"/>
      <c r="AA8" s="261"/>
      <c r="AB8" s="261"/>
      <c r="AC8" s="261"/>
      <c r="AD8" s="261"/>
      <c r="AE8" s="261"/>
      <c r="AF8" s="26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56" t="s">
        <v>80</v>
      </c>
      <c r="BJ8" s="256"/>
      <c r="BK8" s="256"/>
      <c r="BL8" s="256"/>
      <c r="BM8" s="256"/>
      <c r="BN8" s="256"/>
      <c r="BO8" s="256"/>
      <c r="BP8" s="256"/>
      <c r="BQ8" s="256"/>
      <c r="BR8" s="256"/>
      <c r="BS8" s="257">
        <f>'20.グラフデータ'!H183-'20.グラフデータ'!D183</f>
        <v>9.000000000000008E-2</v>
      </c>
      <c r="BT8" s="257"/>
      <c r="BU8" s="257"/>
      <c r="BV8" s="257"/>
      <c r="BW8" s="257"/>
      <c r="BX8" s="257"/>
      <c r="BY8" s="257"/>
      <c r="BZ8" s="257"/>
      <c r="CA8" s="257"/>
      <c r="CB8" s="257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</row>
    <row r="9" spans="1:97" ht="18.75" customHeight="1" x14ac:dyDescent="0.15">
      <c r="A9" s="2"/>
      <c r="B9" s="245" t="s">
        <v>251</v>
      </c>
      <c r="C9" s="246"/>
      <c r="D9" s="246"/>
      <c r="E9" s="246"/>
      <c r="F9" s="246"/>
      <c r="G9" s="246"/>
      <c r="H9" s="246"/>
      <c r="I9" s="246"/>
      <c r="J9" s="246"/>
      <c r="K9" s="246"/>
      <c r="L9" s="247"/>
      <c r="M9" s="258" t="s">
        <v>233</v>
      </c>
      <c r="N9" s="258"/>
      <c r="O9" s="258"/>
      <c r="P9" s="258"/>
      <c r="Q9" s="258"/>
      <c r="R9" s="258"/>
      <c r="S9" s="258"/>
      <c r="T9" s="258"/>
      <c r="U9" s="258"/>
      <c r="V9" s="258"/>
      <c r="W9" s="260">
        <f>AVERAGE('20.グラフデータ'!D177:H177)</f>
        <v>55.4</v>
      </c>
      <c r="X9" s="260"/>
      <c r="Y9" s="260"/>
      <c r="Z9" s="260"/>
      <c r="AA9" s="260"/>
      <c r="AB9" s="260"/>
      <c r="AC9" s="260"/>
      <c r="AD9" s="260"/>
      <c r="AE9" s="260"/>
      <c r="AF9" s="260"/>
      <c r="AG9" s="251" t="str">
        <f>'20.グラフデータ'!AD177</f>
        <v>最新年度のみ増加</v>
      </c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8"/>
    </row>
    <row r="10" spans="1:97" ht="18.75" customHeight="1" x14ac:dyDescent="0.15">
      <c r="A10" s="2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50"/>
      <c r="M10" s="256" t="s">
        <v>234</v>
      </c>
      <c r="N10" s="256"/>
      <c r="O10" s="256"/>
      <c r="P10" s="256"/>
      <c r="Q10" s="256"/>
      <c r="R10" s="256"/>
      <c r="S10" s="256"/>
      <c r="T10" s="256"/>
      <c r="U10" s="256"/>
      <c r="V10" s="256"/>
      <c r="W10" s="261">
        <f>'20.グラフデータ'!H177-'20.グラフデータ'!D177</f>
        <v>-17</v>
      </c>
      <c r="X10" s="261"/>
      <c r="Y10" s="261"/>
      <c r="Z10" s="261"/>
      <c r="AA10" s="261"/>
      <c r="AB10" s="261"/>
      <c r="AC10" s="261"/>
      <c r="AD10" s="261"/>
      <c r="AE10" s="261"/>
      <c r="AF10" s="26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CN10" s="28"/>
      <c r="CO10" s="28"/>
      <c r="CP10" s="28"/>
    </row>
    <row r="11" spans="1:97" ht="18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16"/>
      <c r="L11" s="3"/>
      <c r="M11" s="3"/>
      <c r="N11" s="3"/>
      <c r="O11" s="3"/>
      <c r="P11" s="3"/>
      <c r="Q11" s="3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CN11" s="28"/>
      <c r="CO11" s="28"/>
      <c r="CP11" s="28"/>
    </row>
    <row r="12" spans="1:97" ht="18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16"/>
      <c r="L12" s="3"/>
      <c r="M12" s="3"/>
      <c r="N12" s="3"/>
      <c r="O12" s="3"/>
      <c r="P12" s="3"/>
      <c r="Q12" s="3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CN12" s="28"/>
      <c r="CO12" s="28"/>
      <c r="CP12" s="28"/>
    </row>
    <row r="13" spans="1:97" ht="18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16"/>
      <c r="L13" s="3"/>
      <c r="M13" s="3"/>
      <c r="N13" s="3"/>
      <c r="O13" s="3"/>
      <c r="P13" s="3"/>
      <c r="Q13" s="3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CN13" s="28"/>
      <c r="CO13" s="28"/>
      <c r="CP13" s="28"/>
    </row>
    <row r="14" spans="1:97" ht="18.7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16"/>
      <c r="L14" s="3"/>
      <c r="M14" s="3"/>
      <c r="N14" s="3"/>
      <c r="O14" s="3"/>
      <c r="P14" s="3"/>
      <c r="Q14" s="3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CN14" s="28"/>
      <c r="CO14" s="28"/>
      <c r="CP14" s="28"/>
    </row>
    <row r="15" spans="1:97" ht="18.7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16"/>
      <c r="L15" s="3"/>
      <c r="M15" s="3"/>
      <c r="N15" s="3"/>
      <c r="O15" s="3"/>
      <c r="P15" s="3"/>
      <c r="Q15" s="3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CN15" s="28"/>
      <c r="CO15" s="28"/>
      <c r="CP15" s="28"/>
    </row>
    <row r="16" spans="1:97" ht="18.7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16"/>
      <c r="L16" s="3"/>
      <c r="M16" s="3"/>
      <c r="N16" s="3"/>
      <c r="O16" s="3"/>
      <c r="P16" s="3"/>
      <c r="Q16" s="3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94" ht="13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16"/>
      <c r="L17" s="3"/>
      <c r="M17" s="3"/>
      <c r="N17" s="3"/>
      <c r="O17" s="3"/>
      <c r="P17" s="3"/>
      <c r="Q17" s="3"/>
      <c r="AV17" s="27"/>
      <c r="AW17" s="27"/>
      <c r="AX17" s="271"/>
      <c r="AY17" s="271"/>
      <c r="AZ17" s="271"/>
      <c r="BA17" s="271"/>
      <c r="BB17" s="271"/>
      <c r="BC17" s="271"/>
      <c r="BD17" s="271"/>
      <c r="BE17" s="271"/>
      <c r="BF17" s="271"/>
      <c r="BG17" s="271"/>
      <c r="BH17" s="273" t="str">
        <f>'20.グラフデータ'!Q1</f>
        <v>R2</v>
      </c>
      <c r="BI17" s="271"/>
      <c r="BJ17" s="271"/>
      <c r="BK17" s="271"/>
      <c r="BL17" s="271"/>
      <c r="BM17" s="271"/>
      <c r="BN17" s="271"/>
      <c r="BO17" s="273" t="str">
        <f>'20.グラフデータ'!R1</f>
        <v>R3</v>
      </c>
      <c r="BP17" s="271"/>
      <c r="BQ17" s="271"/>
      <c r="BR17" s="271"/>
      <c r="BS17" s="271"/>
      <c r="BT17" s="271"/>
      <c r="BU17" s="271"/>
      <c r="BV17" s="273" t="str">
        <f>'20.グラフデータ'!S1</f>
        <v>R4</v>
      </c>
      <c r="BW17" s="271"/>
      <c r="BX17" s="271"/>
      <c r="BY17" s="271"/>
      <c r="BZ17" s="271"/>
      <c r="CA17" s="271"/>
      <c r="CB17" s="271"/>
      <c r="CC17" s="273" t="str">
        <f>'20.グラフデータ'!T1</f>
        <v>R5</v>
      </c>
      <c r="CD17" s="271"/>
      <c r="CE17" s="271"/>
      <c r="CF17" s="271"/>
      <c r="CG17" s="271"/>
      <c r="CH17" s="271"/>
      <c r="CI17" s="271"/>
      <c r="CJ17" s="273" t="str">
        <f>'20.グラフデータ'!U1</f>
        <v>R6</v>
      </c>
      <c r="CK17" s="271"/>
      <c r="CL17" s="271"/>
      <c r="CM17" s="271"/>
      <c r="CN17" s="271"/>
      <c r="CO17" s="271"/>
      <c r="CP17" s="271"/>
    </row>
    <row r="18" spans="1:94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16"/>
      <c r="L18" s="3"/>
      <c r="M18" s="3"/>
      <c r="N18" s="3"/>
      <c r="O18" s="3"/>
      <c r="P18" s="3"/>
      <c r="Q18" s="3"/>
      <c r="AV18" s="27"/>
      <c r="AX18" s="271" t="s">
        <v>247</v>
      </c>
      <c r="AY18" s="271"/>
      <c r="AZ18" s="271"/>
      <c r="BA18" s="271"/>
      <c r="BB18" s="271"/>
      <c r="BC18" s="271"/>
      <c r="BD18" s="271"/>
      <c r="BE18" s="271"/>
      <c r="BF18" s="271"/>
      <c r="BG18" s="271"/>
      <c r="BH18" s="272">
        <f>'20.グラフデータ'!D183</f>
        <v>1.97</v>
      </c>
      <c r="BI18" s="272"/>
      <c r="BJ18" s="272"/>
      <c r="BK18" s="272"/>
      <c r="BL18" s="272"/>
      <c r="BM18" s="272"/>
      <c r="BN18" s="272"/>
      <c r="BO18" s="272">
        <f>'20.グラフデータ'!E183</f>
        <v>1.66</v>
      </c>
      <c r="BP18" s="272"/>
      <c r="BQ18" s="272"/>
      <c r="BR18" s="272"/>
      <c r="BS18" s="272"/>
      <c r="BT18" s="272"/>
      <c r="BU18" s="272"/>
      <c r="BV18" s="272">
        <f>'20.グラフデータ'!F183</f>
        <v>1.71</v>
      </c>
      <c r="BW18" s="272"/>
      <c r="BX18" s="272"/>
      <c r="BY18" s="272"/>
      <c r="BZ18" s="272"/>
      <c r="CA18" s="272"/>
      <c r="CB18" s="272"/>
      <c r="CC18" s="272">
        <f>'20.グラフデータ'!G183</f>
        <v>1.35</v>
      </c>
      <c r="CD18" s="272"/>
      <c r="CE18" s="272"/>
      <c r="CF18" s="272"/>
      <c r="CG18" s="272"/>
      <c r="CH18" s="272"/>
      <c r="CI18" s="272"/>
      <c r="CJ18" s="272">
        <f>'20.グラフデータ'!H183</f>
        <v>2.06</v>
      </c>
      <c r="CK18" s="272"/>
      <c r="CL18" s="272"/>
      <c r="CM18" s="272"/>
      <c r="CN18" s="272"/>
      <c r="CO18" s="272"/>
      <c r="CP18" s="272"/>
    </row>
    <row r="19" spans="1:94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16"/>
      <c r="L19" s="3"/>
      <c r="M19" s="3"/>
      <c r="N19" s="3"/>
      <c r="O19" s="3"/>
      <c r="P19" s="3"/>
      <c r="Q19" s="3"/>
      <c r="AV19" s="27"/>
      <c r="AX19" s="271" t="s">
        <v>248</v>
      </c>
      <c r="AY19" s="271"/>
      <c r="AZ19" s="271"/>
      <c r="BA19" s="271"/>
      <c r="BB19" s="271"/>
      <c r="BC19" s="271"/>
      <c r="BD19" s="271"/>
      <c r="BE19" s="271"/>
      <c r="BF19" s="271"/>
      <c r="BG19" s="271"/>
      <c r="BH19" s="272">
        <f>'20.グラフデータ'!D184</f>
        <v>2.16</v>
      </c>
      <c r="BI19" s="272"/>
      <c r="BJ19" s="272"/>
      <c r="BK19" s="272"/>
      <c r="BL19" s="272"/>
      <c r="BM19" s="272"/>
      <c r="BN19" s="272"/>
      <c r="BO19" s="272">
        <f>'20.グラフデータ'!E184</f>
        <v>1.77</v>
      </c>
      <c r="BP19" s="272"/>
      <c r="BQ19" s="272"/>
      <c r="BR19" s="272"/>
      <c r="BS19" s="272"/>
      <c r="BT19" s="272"/>
      <c r="BU19" s="272"/>
      <c r="BV19" s="272">
        <f>'20.グラフデータ'!F184</f>
        <v>1.69</v>
      </c>
      <c r="BW19" s="272"/>
      <c r="BX19" s="272"/>
      <c r="BY19" s="272"/>
      <c r="BZ19" s="272"/>
      <c r="CA19" s="272"/>
      <c r="CB19" s="272"/>
      <c r="CC19" s="272">
        <f>'20.グラフデータ'!G184</f>
        <v>1.37</v>
      </c>
      <c r="CD19" s="272"/>
      <c r="CE19" s="272"/>
      <c r="CF19" s="272"/>
      <c r="CG19" s="272"/>
      <c r="CH19" s="272"/>
      <c r="CI19" s="272"/>
      <c r="CJ19" s="272">
        <f>'20.グラフデータ'!H184</f>
        <v>2.2599999999999998</v>
      </c>
      <c r="CK19" s="272"/>
      <c r="CL19" s="272"/>
      <c r="CM19" s="272"/>
      <c r="CN19" s="272"/>
      <c r="CO19" s="272"/>
      <c r="CP19" s="272"/>
    </row>
    <row r="20" spans="1:94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16"/>
      <c r="L20" s="3"/>
      <c r="M20" s="3"/>
      <c r="N20" s="3"/>
      <c r="O20" s="3"/>
      <c r="P20" s="3"/>
      <c r="Q20" s="3"/>
      <c r="AV20" s="27"/>
      <c r="AX20" s="271" t="s">
        <v>249</v>
      </c>
      <c r="AY20" s="271"/>
      <c r="AZ20" s="271"/>
      <c r="BA20" s="271"/>
      <c r="BB20" s="271"/>
      <c r="BC20" s="271"/>
      <c r="BD20" s="271"/>
      <c r="BE20" s="271"/>
      <c r="BF20" s="271"/>
      <c r="BG20" s="271"/>
      <c r="BH20" s="272">
        <f>'20.グラフデータ'!D185</f>
        <v>0.8</v>
      </c>
      <c r="BI20" s="272"/>
      <c r="BJ20" s="272"/>
      <c r="BK20" s="272"/>
      <c r="BL20" s="272"/>
      <c r="BM20" s="272"/>
      <c r="BN20" s="272"/>
      <c r="BO20" s="272">
        <f>'20.グラフデータ'!E185</f>
        <v>1</v>
      </c>
      <c r="BP20" s="272"/>
      <c r="BQ20" s="272"/>
      <c r="BR20" s="272"/>
      <c r="BS20" s="272"/>
      <c r="BT20" s="272"/>
      <c r="BU20" s="272"/>
      <c r="BV20" s="272">
        <f>'20.グラフデータ'!F185</f>
        <v>1.8</v>
      </c>
      <c r="BW20" s="272"/>
      <c r="BX20" s="272"/>
      <c r="BY20" s="272"/>
      <c r="BZ20" s="272"/>
      <c r="CA20" s="272"/>
      <c r="CB20" s="272"/>
      <c r="CC20" s="272">
        <f>'20.グラフデータ'!G185</f>
        <v>1.25</v>
      </c>
      <c r="CD20" s="272"/>
      <c r="CE20" s="272"/>
      <c r="CF20" s="272"/>
      <c r="CG20" s="272"/>
      <c r="CH20" s="272"/>
      <c r="CI20" s="272"/>
      <c r="CJ20" s="272">
        <f>'20.グラフデータ'!H185</f>
        <v>0.75</v>
      </c>
      <c r="CK20" s="272"/>
      <c r="CL20" s="272"/>
      <c r="CM20" s="272"/>
      <c r="CN20" s="272"/>
      <c r="CO20" s="272"/>
      <c r="CP20" s="272"/>
    </row>
    <row r="21" spans="1:94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16"/>
      <c r="L21" s="3"/>
      <c r="M21" s="3"/>
      <c r="N21" s="3"/>
      <c r="O21" s="3"/>
      <c r="P21" s="3"/>
      <c r="Q21" s="3"/>
      <c r="AV21" s="27"/>
      <c r="AX21" s="271" t="s">
        <v>60</v>
      </c>
      <c r="AY21" s="271"/>
      <c r="AZ21" s="271"/>
      <c r="BA21" s="271"/>
      <c r="BB21" s="271"/>
      <c r="BC21" s="271"/>
      <c r="BD21" s="271"/>
      <c r="BE21" s="271"/>
      <c r="BF21" s="271"/>
      <c r="BG21" s="271"/>
      <c r="BH21" s="271">
        <f>'20.グラフデータ'!D186</f>
        <v>71</v>
      </c>
      <c r="BI21" s="271"/>
      <c r="BJ21" s="271"/>
      <c r="BK21" s="271"/>
      <c r="BL21" s="271"/>
      <c r="BM21" s="271"/>
      <c r="BN21" s="271"/>
      <c r="BO21" s="271">
        <f>'20.グラフデータ'!E186</f>
        <v>58</v>
      </c>
      <c r="BP21" s="271"/>
      <c r="BQ21" s="271"/>
      <c r="BR21" s="271"/>
      <c r="BS21" s="271"/>
      <c r="BT21" s="271"/>
      <c r="BU21" s="271"/>
      <c r="BV21" s="271">
        <f>'20.グラフデータ'!F186</f>
        <v>58</v>
      </c>
      <c r="BW21" s="271"/>
      <c r="BX21" s="271"/>
      <c r="BY21" s="271"/>
      <c r="BZ21" s="271"/>
      <c r="CA21" s="271"/>
      <c r="CB21" s="271"/>
      <c r="CC21" s="271">
        <f>'20.グラフデータ'!G186</f>
        <v>46</v>
      </c>
      <c r="CD21" s="271"/>
      <c r="CE21" s="271"/>
      <c r="CF21" s="271"/>
      <c r="CG21" s="271"/>
      <c r="CH21" s="271"/>
      <c r="CI21" s="271"/>
      <c r="CJ21" s="271">
        <f>'20.グラフデータ'!H186</f>
        <v>64</v>
      </c>
      <c r="CK21" s="271"/>
      <c r="CL21" s="271"/>
      <c r="CM21" s="271"/>
      <c r="CN21" s="271"/>
      <c r="CO21" s="271"/>
      <c r="CP21" s="271"/>
    </row>
    <row r="22" spans="1:94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16"/>
      <c r="L22" s="3"/>
      <c r="M22" s="3"/>
      <c r="N22" s="3"/>
      <c r="O22" s="3"/>
      <c r="P22" s="3"/>
      <c r="Q22" s="3"/>
      <c r="AV22" s="27"/>
      <c r="AX22" s="271" t="s">
        <v>99</v>
      </c>
      <c r="AY22" s="271"/>
      <c r="AZ22" s="271"/>
      <c r="BA22" s="271"/>
      <c r="BB22" s="271"/>
      <c r="BC22" s="271"/>
      <c r="BD22" s="271"/>
      <c r="BE22" s="271"/>
      <c r="BF22" s="271"/>
      <c r="BG22" s="271"/>
      <c r="BH22" s="271">
        <f>'20.グラフデータ'!D187</f>
        <v>36</v>
      </c>
      <c r="BI22" s="271"/>
      <c r="BJ22" s="271"/>
      <c r="BK22" s="271"/>
      <c r="BL22" s="271"/>
      <c r="BM22" s="271"/>
      <c r="BN22" s="271"/>
      <c r="BO22" s="271">
        <f>'20.グラフデータ'!E187</f>
        <v>35</v>
      </c>
      <c r="BP22" s="271"/>
      <c r="BQ22" s="271"/>
      <c r="BR22" s="271"/>
      <c r="BS22" s="271"/>
      <c r="BT22" s="271"/>
      <c r="BU22" s="271"/>
      <c r="BV22" s="271">
        <f>'20.グラフデータ'!F187</f>
        <v>34</v>
      </c>
      <c r="BW22" s="271"/>
      <c r="BX22" s="271"/>
      <c r="BY22" s="271"/>
      <c r="BZ22" s="271"/>
      <c r="CA22" s="271"/>
      <c r="CB22" s="271"/>
      <c r="CC22" s="271">
        <f>'20.グラフデータ'!G187</f>
        <v>34</v>
      </c>
      <c r="CD22" s="271"/>
      <c r="CE22" s="271"/>
      <c r="CF22" s="271"/>
      <c r="CG22" s="271"/>
      <c r="CH22" s="271"/>
      <c r="CI22" s="271"/>
      <c r="CJ22" s="271">
        <f>'20.グラフデータ'!H187</f>
        <v>31</v>
      </c>
      <c r="CK22" s="271"/>
      <c r="CL22" s="271"/>
      <c r="CM22" s="271"/>
      <c r="CN22" s="271"/>
      <c r="CO22" s="271"/>
      <c r="CP22" s="271"/>
    </row>
    <row r="23" spans="1:94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  <c r="K23" s="16"/>
      <c r="L23" s="3"/>
      <c r="M23" s="3"/>
      <c r="N23" s="3"/>
      <c r="O23" s="3"/>
      <c r="P23" s="3"/>
      <c r="Q23" s="3"/>
      <c r="AV23" s="27"/>
      <c r="AX23" s="271" t="s">
        <v>72</v>
      </c>
      <c r="AY23" s="271"/>
      <c r="AZ23" s="271"/>
      <c r="BA23" s="271"/>
      <c r="BB23" s="271"/>
      <c r="BC23" s="271"/>
      <c r="BD23" s="271"/>
      <c r="BE23" s="271"/>
      <c r="BF23" s="271"/>
      <c r="BG23" s="271"/>
      <c r="BH23" s="271">
        <f>'20.グラフデータ'!D188</f>
        <v>67</v>
      </c>
      <c r="BI23" s="271"/>
      <c r="BJ23" s="271"/>
      <c r="BK23" s="271"/>
      <c r="BL23" s="271"/>
      <c r="BM23" s="271"/>
      <c r="BN23" s="271"/>
      <c r="BO23" s="271">
        <f>'20.グラフデータ'!E188</f>
        <v>53</v>
      </c>
      <c r="BP23" s="271"/>
      <c r="BQ23" s="271"/>
      <c r="BR23" s="271"/>
      <c r="BS23" s="271"/>
      <c r="BT23" s="271"/>
      <c r="BU23" s="271"/>
      <c r="BV23" s="271">
        <f>'20.グラフデータ'!F188</f>
        <v>49</v>
      </c>
      <c r="BW23" s="271"/>
      <c r="BX23" s="271"/>
      <c r="BY23" s="271"/>
      <c r="BZ23" s="271"/>
      <c r="CA23" s="271"/>
      <c r="CB23" s="271"/>
      <c r="CC23" s="271">
        <f>'20.グラフデータ'!G188</f>
        <v>41</v>
      </c>
      <c r="CD23" s="271"/>
      <c r="CE23" s="271"/>
      <c r="CF23" s="271"/>
      <c r="CG23" s="271"/>
      <c r="CH23" s="271"/>
      <c r="CI23" s="271"/>
      <c r="CJ23" s="271">
        <f>'20.グラフデータ'!H188</f>
        <v>61</v>
      </c>
      <c r="CK23" s="271"/>
      <c r="CL23" s="271"/>
      <c r="CM23" s="271"/>
      <c r="CN23" s="271"/>
      <c r="CO23" s="271"/>
      <c r="CP23" s="271"/>
    </row>
    <row r="24" spans="1:94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  <c r="K24" s="16"/>
      <c r="L24" s="3"/>
      <c r="M24" s="3"/>
      <c r="N24" s="3"/>
      <c r="O24" s="3"/>
      <c r="P24" s="3"/>
      <c r="Q24" s="3"/>
      <c r="AV24" s="27"/>
      <c r="AX24" s="271" t="s">
        <v>73</v>
      </c>
      <c r="AY24" s="271"/>
      <c r="AZ24" s="271"/>
      <c r="BA24" s="271"/>
      <c r="BB24" s="271"/>
      <c r="BC24" s="271"/>
      <c r="BD24" s="271"/>
      <c r="BE24" s="271"/>
      <c r="BF24" s="271"/>
      <c r="BG24" s="271"/>
      <c r="BH24" s="271">
        <f>'20.グラフデータ'!D189</f>
        <v>4</v>
      </c>
      <c r="BI24" s="271"/>
      <c r="BJ24" s="271"/>
      <c r="BK24" s="271"/>
      <c r="BL24" s="271"/>
      <c r="BM24" s="271"/>
      <c r="BN24" s="271"/>
      <c r="BO24" s="271">
        <f>'20.グラフデータ'!E189</f>
        <v>5</v>
      </c>
      <c r="BP24" s="271"/>
      <c r="BQ24" s="271"/>
      <c r="BR24" s="271"/>
      <c r="BS24" s="271"/>
      <c r="BT24" s="271"/>
      <c r="BU24" s="271"/>
      <c r="BV24" s="271">
        <f>'20.グラフデータ'!F189</f>
        <v>9</v>
      </c>
      <c r="BW24" s="271"/>
      <c r="BX24" s="271"/>
      <c r="BY24" s="271"/>
      <c r="BZ24" s="271"/>
      <c r="CA24" s="271"/>
      <c r="CB24" s="271"/>
      <c r="CC24" s="271">
        <f>'20.グラフデータ'!G189</f>
        <v>5</v>
      </c>
      <c r="CD24" s="271"/>
      <c r="CE24" s="271"/>
      <c r="CF24" s="271"/>
      <c r="CG24" s="271"/>
      <c r="CH24" s="271"/>
      <c r="CI24" s="271"/>
      <c r="CJ24" s="271">
        <f>'20.グラフデータ'!H189</f>
        <v>3</v>
      </c>
      <c r="CK24" s="271"/>
      <c r="CL24" s="271"/>
      <c r="CM24" s="271"/>
      <c r="CN24" s="271"/>
      <c r="CO24" s="271"/>
      <c r="CP24" s="271"/>
    </row>
    <row r="25" spans="1:94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16"/>
      <c r="L25" s="3"/>
      <c r="M25" s="3"/>
      <c r="N25" s="3"/>
      <c r="O25" s="3"/>
      <c r="P25" s="3"/>
      <c r="Q25" s="3"/>
      <c r="AV25" s="27"/>
      <c r="AX25" s="271" t="s">
        <v>70</v>
      </c>
      <c r="AY25" s="271"/>
      <c r="AZ25" s="271"/>
      <c r="BA25" s="271"/>
      <c r="BB25" s="271"/>
      <c r="BC25" s="271"/>
      <c r="BD25" s="271"/>
      <c r="BE25" s="271"/>
      <c r="BF25" s="271"/>
      <c r="BG25" s="271"/>
      <c r="BH25" s="271">
        <f>'20.グラフデータ'!D190</f>
        <v>31</v>
      </c>
      <c r="BI25" s="271"/>
      <c r="BJ25" s="271"/>
      <c r="BK25" s="271"/>
      <c r="BL25" s="271"/>
      <c r="BM25" s="271"/>
      <c r="BN25" s="271"/>
      <c r="BO25" s="271">
        <f>'20.グラフデータ'!E190</f>
        <v>30</v>
      </c>
      <c r="BP25" s="271"/>
      <c r="BQ25" s="271"/>
      <c r="BR25" s="271"/>
      <c r="BS25" s="271"/>
      <c r="BT25" s="271"/>
      <c r="BU25" s="271"/>
      <c r="BV25" s="271">
        <f>'20.グラフデータ'!F190</f>
        <v>29</v>
      </c>
      <c r="BW25" s="271"/>
      <c r="BX25" s="271"/>
      <c r="BY25" s="271"/>
      <c r="BZ25" s="271"/>
      <c r="CA25" s="271"/>
      <c r="CB25" s="271"/>
      <c r="CC25" s="271">
        <f>'20.グラフデータ'!G190</f>
        <v>30</v>
      </c>
      <c r="CD25" s="271"/>
      <c r="CE25" s="271"/>
      <c r="CF25" s="271"/>
      <c r="CG25" s="271"/>
      <c r="CH25" s="271"/>
      <c r="CI25" s="271"/>
      <c r="CJ25" s="271">
        <f>'20.グラフデータ'!H190</f>
        <v>27</v>
      </c>
      <c r="CK25" s="271"/>
      <c r="CL25" s="271"/>
      <c r="CM25" s="271"/>
      <c r="CN25" s="271"/>
      <c r="CO25" s="271"/>
      <c r="CP25" s="271"/>
    </row>
    <row r="26" spans="1:94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  <c r="K26" s="16"/>
      <c r="L26" s="3"/>
      <c r="M26" s="3"/>
      <c r="N26" s="3"/>
      <c r="O26" s="3"/>
      <c r="P26" s="3"/>
      <c r="Q26" s="3"/>
      <c r="AV26" s="27"/>
      <c r="AX26" s="271" t="s">
        <v>71</v>
      </c>
      <c r="AY26" s="271"/>
      <c r="AZ26" s="271"/>
      <c r="BA26" s="271"/>
      <c r="BB26" s="271"/>
      <c r="BC26" s="271"/>
      <c r="BD26" s="271"/>
      <c r="BE26" s="271"/>
      <c r="BF26" s="271"/>
      <c r="BG26" s="271"/>
      <c r="BH26" s="271">
        <f>'20.グラフデータ'!D191</f>
        <v>5</v>
      </c>
      <c r="BI26" s="271"/>
      <c r="BJ26" s="271"/>
      <c r="BK26" s="271"/>
      <c r="BL26" s="271"/>
      <c r="BM26" s="271"/>
      <c r="BN26" s="271"/>
      <c r="BO26" s="271">
        <f>'20.グラフデータ'!E191</f>
        <v>5</v>
      </c>
      <c r="BP26" s="271"/>
      <c r="BQ26" s="271"/>
      <c r="BR26" s="271"/>
      <c r="BS26" s="271"/>
      <c r="BT26" s="271"/>
      <c r="BU26" s="271"/>
      <c r="BV26" s="271">
        <f>'20.グラフデータ'!F191</f>
        <v>5</v>
      </c>
      <c r="BW26" s="271"/>
      <c r="BX26" s="271"/>
      <c r="BY26" s="271"/>
      <c r="BZ26" s="271"/>
      <c r="CA26" s="271"/>
      <c r="CB26" s="271"/>
      <c r="CC26" s="271">
        <f>'20.グラフデータ'!G191</f>
        <v>4</v>
      </c>
      <c r="CD26" s="271"/>
      <c r="CE26" s="271"/>
      <c r="CF26" s="271"/>
      <c r="CG26" s="271"/>
      <c r="CH26" s="271"/>
      <c r="CI26" s="271"/>
      <c r="CJ26" s="271">
        <f>'20.グラフデータ'!H191</f>
        <v>4</v>
      </c>
      <c r="CK26" s="271"/>
      <c r="CL26" s="271"/>
      <c r="CM26" s="271"/>
      <c r="CN26" s="271"/>
      <c r="CO26" s="271"/>
      <c r="CP26" s="271"/>
    </row>
    <row r="27" spans="1:94" ht="9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16"/>
      <c r="L27" s="3"/>
      <c r="M27" s="3"/>
      <c r="N27" s="3"/>
      <c r="O27" s="3"/>
      <c r="P27" s="3"/>
      <c r="Q27" s="3"/>
    </row>
    <row r="28" spans="1:94" ht="17.25" customHeight="1" x14ac:dyDescent="0.15">
      <c r="A28" s="1"/>
      <c r="B28" s="17" t="s">
        <v>253</v>
      </c>
      <c r="C28" s="6"/>
      <c r="D28" s="6"/>
      <c r="E28" s="6"/>
      <c r="F28" s="6"/>
      <c r="G28" s="6"/>
      <c r="H28" s="6"/>
      <c r="I28" s="6"/>
      <c r="J28" s="6"/>
      <c r="K28"/>
    </row>
    <row r="29" spans="1:94" ht="17.25" customHeight="1" x14ac:dyDescent="0.15">
      <c r="A29" s="2"/>
      <c r="B29" s="7" t="s">
        <v>33</v>
      </c>
      <c r="C29" s="6"/>
      <c r="D29" s="6"/>
      <c r="E29" s="6"/>
      <c r="F29" s="6"/>
      <c r="H29" s="6"/>
      <c r="I29" s="6"/>
      <c r="J29" s="6"/>
      <c r="K29" s="16"/>
      <c r="L29" s="3"/>
      <c r="M29" s="3"/>
      <c r="N29" s="3"/>
      <c r="O29" s="3"/>
      <c r="P29" s="3"/>
      <c r="Q29" s="3"/>
      <c r="AX29" s="7" t="s">
        <v>51</v>
      </c>
    </row>
    <row r="30" spans="1:94" ht="18.75" customHeight="1" x14ac:dyDescent="0.15">
      <c r="A30" s="2"/>
      <c r="B30" s="274" t="s">
        <v>242</v>
      </c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58" t="s">
        <v>78</v>
      </c>
      <c r="N30" s="258"/>
      <c r="O30" s="258"/>
      <c r="P30" s="258"/>
      <c r="Q30" s="258"/>
      <c r="R30" s="258"/>
      <c r="S30" s="258"/>
      <c r="T30" s="258"/>
      <c r="U30" s="258"/>
      <c r="V30" s="258"/>
      <c r="W30" s="275">
        <f>AVERAGE('20.グラフデータ'!D199:H199)</f>
        <v>55.6</v>
      </c>
      <c r="X30" s="275"/>
      <c r="Y30" s="275"/>
      <c r="Z30" s="275"/>
      <c r="AA30" s="275"/>
      <c r="AB30" s="275"/>
      <c r="AC30" s="275"/>
      <c r="AD30" s="275"/>
      <c r="AE30" s="275"/>
      <c r="AF30" s="275"/>
      <c r="AG30" s="251" t="str">
        <f>'20.グラフデータ'!AD199</f>
        <v>年度により増減</v>
      </c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X30" s="274" t="s">
        <v>240</v>
      </c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58" t="s">
        <v>78</v>
      </c>
      <c r="BJ30" s="258"/>
      <c r="BK30" s="258"/>
      <c r="BL30" s="258"/>
      <c r="BM30" s="258"/>
      <c r="BN30" s="258"/>
      <c r="BO30" s="258"/>
      <c r="BP30" s="258"/>
      <c r="BQ30" s="258"/>
      <c r="BR30" s="258"/>
      <c r="BS30" s="259">
        <f>AVERAGE('20.グラフデータ'!D203:H203)</f>
        <v>2.6840000000000002</v>
      </c>
      <c r="BT30" s="259"/>
      <c r="BU30" s="259"/>
      <c r="BV30" s="259"/>
      <c r="BW30" s="259"/>
      <c r="BX30" s="259"/>
      <c r="BY30" s="259"/>
      <c r="BZ30" s="259"/>
      <c r="CA30" s="259"/>
      <c r="CB30" s="259"/>
      <c r="CC30" s="251" t="str">
        <f>'20.グラフデータ'!AD203</f>
        <v>年度により増減</v>
      </c>
      <c r="CD30" s="251"/>
      <c r="CE30" s="251"/>
      <c r="CF30" s="251"/>
      <c r="CG30" s="251"/>
      <c r="CH30" s="251"/>
      <c r="CI30" s="251"/>
      <c r="CJ30" s="251"/>
      <c r="CK30" s="251"/>
      <c r="CL30" s="251"/>
      <c r="CM30" s="251"/>
      <c r="CN30" s="251"/>
      <c r="CO30" s="251"/>
      <c r="CP30" s="251"/>
    </row>
    <row r="31" spans="1:94" ht="18.75" customHeight="1" x14ac:dyDescent="0.15">
      <c r="A31" s="2"/>
      <c r="B31" s="274"/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58" t="s">
        <v>80</v>
      </c>
      <c r="N31" s="258"/>
      <c r="O31" s="258"/>
      <c r="P31" s="258"/>
      <c r="Q31" s="258"/>
      <c r="R31" s="258"/>
      <c r="S31" s="258"/>
      <c r="T31" s="258"/>
      <c r="U31" s="258"/>
      <c r="V31" s="258"/>
      <c r="W31" s="261">
        <f>'20.グラフデータ'!H199-'20.グラフデータ'!D199</f>
        <v>54</v>
      </c>
      <c r="X31" s="261"/>
      <c r="Y31" s="261"/>
      <c r="Z31" s="261"/>
      <c r="AA31" s="261"/>
      <c r="AB31" s="261"/>
      <c r="AC31" s="261"/>
      <c r="AD31" s="261"/>
      <c r="AE31" s="261"/>
      <c r="AF31" s="26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56" t="s">
        <v>80</v>
      </c>
      <c r="BJ31" s="256"/>
      <c r="BK31" s="256"/>
      <c r="BL31" s="256"/>
      <c r="BM31" s="256"/>
      <c r="BN31" s="256"/>
      <c r="BO31" s="256"/>
      <c r="BP31" s="256"/>
      <c r="BQ31" s="256"/>
      <c r="BR31" s="256"/>
      <c r="BS31" s="257">
        <f>'20.グラフデータ'!H203-'20.グラフデータ'!D203</f>
        <v>2.42</v>
      </c>
      <c r="BT31" s="257"/>
      <c r="BU31" s="257"/>
      <c r="BV31" s="257"/>
      <c r="BW31" s="257"/>
      <c r="BX31" s="257"/>
      <c r="BY31" s="257"/>
      <c r="BZ31" s="257"/>
      <c r="CA31" s="257"/>
      <c r="CB31" s="257"/>
      <c r="CC31" s="251"/>
      <c r="CD31" s="251"/>
      <c r="CE31" s="251"/>
      <c r="CF31" s="251"/>
      <c r="CG31" s="251"/>
      <c r="CH31" s="251"/>
      <c r="CI31" s="251"/>
      <c r="CJ31" s="251"/>
      <c r="CK31" s="251"/>
      <c r="CL31" s="251"/>
      <c r="CM31" s="251"/>
      <c r="CN31" s="251"/>
      <c r="CO31" s="251"/>
      <c r="CP31" s="251"/>
    </row>
    <row r="32" spans="1:94" ht="18.75" customHeight="1" x14ac:dyDescent="0.15">
      <c r="A32" s="2"/>
      <c r="B32" s="245" t="s">
        <v>251</v>
      </c>
      <c r="C32" s="246"/>
      <c r="D32" s="246"/>
      <c r="E32" s="246"/>
      <c r="F32" s="246"/>
      <c r="G32" s="246"/>
      <c r="H32" s="246"/>
      <c r="I32" s="246"/>
      <c r="J32" s="246"/>
      <c r="K32" s="246"/>
      <c r="L32" s="247"/>
      <c r="M32" s="258" t="s">
        <v>233</v>
      </c>
      <c r="N32" s="258"/>
      <c r="O32" s="258"/>
      <c r="P32" s="258"/>
      <c r="Q32" s="258"/>
      <c r="R32" s="258"/>
      <c r="S32" s="258"/>
      <c r="T32" s="258"/>
      <c r="U32" s="258"/>
      <c r="V32" s="258"/>
      <c r="W32" s="260">
        <f>AVERAGE('20.グラフデータ'!D197:H197)</f>
        <v>51</v>
      </c>
      <c r="X32" s="260"/>
      <c r="Y32" s="260"/>
      <c r="Z32" s="260"/>
      <c r="AA32" s="260"/>
      <c r="AB32" s="260"/>
      <c r="AC32" s="260"/>
      <c r="AD32" s="260"/>
      <c r="AE32" s="260"/>
      <c r="AF32" s="260"/>
      <c r="AG32" s="251" t="str">
        <f>'20.グラフデータ'!AD197</f>
        <v>年度により増減</v>
      </c>
      <c r="AH32" s="251"/>
      <c r="AI32" s="251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</row>
    <row r="33" spans="1:94" ht="18.75" customHeight="1" x14ac:dyDescent="0.15">
      <c r="A33" s="2"/>
      <c r="B33" s="248"/>
      <c r="C33" s="249"/>
      <c r="D33" s="249"/>
      <c r="E33" s="249"/>
      <c r="F33" s="249"/>
      <c r="G33" s="249"/>
      <c r="H33" s="249"/>
      <c r="I33" s="249"/>
      <c r="J33" s="249"/>
      <c r="K33" s="249"/>
      <c r="L33" s="250"/>
      <c r="M33" s="256" t="s">
        <v>234</v>
      </c>
      <c r="N33" s="256"/>
      <c r="O33" s="256"/>
      <c r="P33" s="256"/>
      <c r="Q33" s="256"/>
      <c r="R33" s="256"/>
      <c r="S33" s="256"/>
      <c r="T33" s="256"/>
      <c r="U33" s="256"/>
      <c r="V33" s="256"/>
      <c r="W33" s="261">
        <f>'20.グラフデータ'!H197-'20.グラフデータ'!D197</f>
        <v>47</v>
      </c>
      <c r="X33" s="261"/>
      <c r="Y33" s="261"/>
      <c r="Z33" s="261"/>
      <c r="AA33" s="261"/>
      <c r="AB33" s="261"/>
      <c r="AC33" s="261"/>
      <c r="AD33" s="261"/>
      <c r="AE33" s="261"/>
      <c r="AF33" s="26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</row>
    <row r="34" spans="1:94" ht="18.7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16"/>
      <c r="L34" s="3"/>
      <c r="M34" s="3"/>
      <c r="N34" s="3"/>
      <c r="O34" s="3"/>
      <c r="P34" s="3"/>
      <c r="Q34" s="3"/>
    </row>
    <row r="35" spans="1:94" ht="18.7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16"/>
      <c r="L35" s="3"/>
      <c r="M35" s="3"/>
      <c r="N35" s="3"/>
      <c r="O35" s="3"/>
      <c r="P35" s="3"/>
      <c r="Q35" s="3"/>
    </row>
    <row r="36" spans="1:94" ht="18.7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16"/>
      <c r="L36" s="3"/>
      <c r="M36" s="3"/>
      <c r="N36" s="3"/>
      <c r="O36" s="3"/>
      <c r="P36" s="3"/>
      <c r="Q36" s="3"/>
    </row>
    <row r="37" spans="1:94" ht="18.7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16"/>
      <c r="L37" s="3"/>
      <c r="M37" s="3"/>
      <c r="N37" s="3"/>
      <c r="O37" s="3"/>
      <c r="P37" s="3"/>
      <c r="Q37" s="3"/>
    </row>
    <row r="38" spans="1:94" ht="18.7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16"/>
      <c r="L38" s="3"/>
      <c r="M38" s="3"/>
      <c r="N38" s="3"/>
      <c r="O38" s="3"/>
      <c r="P38" s="3"/>
      <c r="Q38" s="3"/>
    </row>
    <row r="39" spans="1:94" ht="18.7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16"/>
      <c r="L39" s="3"/>
      <c r="M39" s="3"/>
      <c r="N39" s="3"/>
      <c r="O39" s="3"/>
      <c r="P39" s="3"/>
      <c r="Q39" s="3"/>
    </row>
    <row r="40" spans="1:94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16"/>
      <c r="L40" s="3"/>
      <c r="M40" s="3"/>
      <c r="N40" s="3"/>
      <c r="O40" s="3"/>
      <c r="P40" s="3"/>
      <c r="Q40" s="3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3" t="str">
        <f>'20.グラフデータ'!Q1</f>
        <v>R2</v>
      </c>
      <c r="BI40" s="271"/>
      <c r="BJ40" s="271"/>
      <c r="BK40" s="271"/>
      <c r="BL40" s="271"/>
      <c r="BM40" s="271"/>
      <c r="BN40" s="271"/>
      <c r="BO40" s="273" t="str">
        <f>'20.グラフデータ'!R1</f>
        <v>R3</v>
      </c>
      <c r="BP40" s="271"/>
      <c r="BQ40" s="271"/>
      <c r="BR40" s="271"/>
      <c r="BS40" s="271"/>
      <c r="BT40" s="271"/>
      <c r="BU40" s="271"/>
      <c r="BV40" s="273" t="str">
        <f>'20.グラフデータ'!S1</f>
        <v>R4</v>
      </c>
      <c r="BW40" s="271"/>
      <c r="BX40" s="271"/>
      <c r="BY40" s="271"/>
      <c r="BZ40" s="271"/>
      <c r="CA40" s="271"/>
      <c r="CB40" s="271"/>
      <c r="CC40" s="273" t="str">
        <f>'20.グラフデータ'!T1</f>
        <v>R5</v>
      </c>
      <c r="CD40" s="271"/>
      <c r="CE40" s="271"/>
      <c r="CF40" s="271"/>
      <c r="CG40" s="271"/>
      <c r="CH40" s="271"/>
      <c r="CI40" s="271"/>
      <c r="CJ40" s="273" t="str">
        <f>'20.グラフデータ'!U1</f>
        <v>R6</v>
      </c>
      <c r="CK40" s="271"/>
      <c r="CL40" s="271"/>
      <c r="CM40" s="271"/>
      <c r="CN40" s="271"/>
      <c r="CO40" s="271"/>
      <c r="CP40" s="271"/>
    </row>
    <row r="41" spans="1:94" x14ac:dyDescent="0.15">
      <c r="A41" s="1"/>
      <c r="B41" s="2"/>
      <c r="C41" s="2"/>
      <c r="D41" s="2"/>
      <c r="E41" s="2"/>
      <c r="F41" s="2"/>
      <c r="G41" s="2"/>
      <c r="H41" s="2"/>
      <c r="I41" s="2"/>
      <c r="J41" s="2"/>
      <c r="K41" s="16"/>
      <c r="L41" s="3"/>
      <c r="M41" s="3"/>
      <c r="N41" s="3"/>
      <c r="O41" s="3"/>
      <c r="P41" s="3"/>
      <c r="Q41" s="3"/>
      <c r="AX41" s="271" t="s">
        <v>247</v>
      </c>
      <c r="AY41" s="271"/>
      <c r="AZ41" s="271"/>
      <c r="BA41" s="271"/>
      <c r="BB41" s="271"/>
      <c r="BC41" s="271"/>
      <c r="BD41" s="271"/>
      <c r="BE41" s="271"/>
      <c r="BF41" s="271"/>
      <c r="BG41" s="271"/>
      <c r="BH41" s="272">
        <f>'20.グラフデータ'!D203</f>
        <v>1.53</v>
      </c>
      <c r="BI41" s="272"/>
      <c r="BJ41" s="272"/>
      <c r="BK41" s="272"/>
      <c r="BL41" s="272"/>
      <c r="BM41" s="272"/>
      <c r="BN41" s="272"/>
      <c r="BO41" s="272">
        <f>'20.グラフデータ'!E203</f>
        <v>4.18</v>
      </c>
      <c r="BP41" s="272"/>
      <c r="BQ41" s="272"/>
      <c r="BR41" s="272"/>
      <c r="BS41" s="272"/>
      <c r="BT41" s="272"/>
      <c r="BU41" s="272"/>
      <c r="BV41" s="272">
        <f>'20.グラフデータ'!F203</f>
        <v>2.5</v>
      </c>
      <c r="BW41" s="272"/>
      <c r="BX41" s="272"/>
      <c r="BY41" s="272"/>
      <c r="BZ41" s="272"/>
      <c r="CA41" s="272"/>
      <c r="CB41" s="272"/>
      <c r="CC41" s="272">
        <f>'20.グラフデータ'!G203</f>
        <v>1.26</v>
      </c>
      <c r="CD41" s="272"/>
      <c r="CE41" s="272"/>
      <c r="CF41" s="272"/>
      <c r="CG41" s="272"/>
      <c r="CH41" s="272"/>
      <c r="CI41" s="272"/>
      <c r="CJ41" s="272">
        <f>'20.グラフデータ'!H203</f>
        <v>3.95</v>
      </c>
      <c r="CK41" s="272"/>
      <c r="CL41" s="272"/>
      <c r="CM41" s="272"/>
      <c r="CN41" s="272"/>
      <c r="CO41" s="272"/>
      <c r="CP41" s="272"/>
    </row>
    <row r="42" spans="1:94" x14ac:dyDescent="0.15">
      <c r="A42" s="7"/>
      <c r="B42" s="2"/>
      <c r="C42" s="2"/>
      <c r="D42" s="2"/>
      <c r="E42" s="2"/>
      <c r="F42" s="2"/>
      <c r="G42" s="2"/>
      <c r="H42" s="2"/>
      <c r="I42" s="2"/>
      <c r="J42" s="2"/>
      <c r="K42" s="16"/>
      <c r="L42" s="3"/>
      <c r="M42" s="3"/>
      <c r="N42" s="3"/>
      <c r="O42" s="3"/>
      <c r="P42" s="3"/>
      <c r="Q42" s="3"/>
      <c r="AX42" s="271" t="s">
        <v>248</v>
      </c>
      <c r="AY42" s="271"/>
      <c r="AZ42" s="271"/>
      <c r="BA42" s="271"/>
      <c r="BB42" s="271"/>
      <c r="BC42" s="271"/>
      <c r="BD42" s="271"/>
      <c r="BE42" s="271"/>
      <c r="BF42" s="271"/>
      <c r="BG42" s="271"/>
      <c r="BH42" s="272">
        <f>'20.グラフデータ'!D204</f>
        <v>1.87</v>
      </c>
      <c r="BI42" s="272"/>
      <c r="BJ42" s="272"/>
      <c r="BK42" s="272"/>
      <c r="BL42" s="272"/>
      <c r="BM42" s="272"/>
      <c r="BN42" s="272"/>
      <c r="BO42" s="272">
        <f>'20.グラフデータ'!E204</f>
        <v>5.31</v>
      </c>
      <c r="BP42" s="272"/>
      <c r="BQ42" s="272"/>
      <c r="BR42" s="272"/>
      <c r="BS42" s="272"/>
      <c r="BT42" s="272"/>
      <c r="BU42" s="272"/>
      <c r="BV42" s="272">
        <f>'20.グラフデータ'!F204</f>
        <v>2.8</v>
      </c>
      <c r="BW42" s="272"/>
      <c r="BX42" s="272"/>
      <c r="BY42" s="272"/>
      <c r="BZ42" s="272"/>
      <c r="CA42" s="272"/>
      <c r="CB42" s="272"/>
      <c r="CC42" s="272">
        <f>'20.グラフデータ'!G204</f>
        <v>1.5</v>
      </c>
      <c r="CD42" s="272"/>
      <c r="CE42" s="272"/>
      <c r="CF42" s="272"/>
      <c r="CG42" s="272"/>
      <c r="CH42" s="272"/>
      <c r="CI42" s="272"/>
      <c r="CJ42" s="272">
        <f>'20.グラフデータ'!H204</f>
        <v>4.8099999999999996</v>
      </c>
      <c r="CK42" s="272"/>
      <c r="CL42" s="272"/>
      <c r="CM42" s="272"/>
      <c r="CN42" s="272"/>
      <c r="CO42" s="272"/>
      <c r="CP42" s="272"/>
    </row>
    <row r="43" spans="1:94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16"/>
      <c r="L43" s="3"/>
      <c r="M43" s="3"/>
      <c r="N43" s="3"/>
      <c r="O43" s="3"/>
      <c r="P43" s="3"/>
      <c r="Q43" s="3"/>
      <c r="AX43" s="271" t="s">
        <v>249</v>
      </c>
      <c r="AY43" s="271"/>
      <c r="AZ43" s="271"/>
      <c r="BA43" s="271"/>
      <c r="BB43" s="271"/>
      <c r="BC43" s="271"/>
      <c r="BD43" s="271"/>
      <c r="BE43" s="271"/>
      <c r="BF43" s="271"/>
      <c r="BG43" s="271"/>
      <c r="BH43" s="272">
        <f>'20.グラフデータ'!D205</f>
        <v>0.25</v>
      </c>
      <c r="BI43" s="272"/>
      <c r="BJ43" s="272"/>
      <c r="BK43" s="272"/>
      <c r="BL43" s="272"/>
      <c r="BM43" s="272"/>
      <c r="BN43" s="272"/>
      <c r="BO43" s="272">
        <f>'20.グラフデータ'!E205</f>
        <v>1.17</v>
      </c>
      <c r="BP43" s="272"/>
      <c r="BQ43" s="272"/>
      <c r="BR43" s="272"/>
      <c r="BS43" s="272"/>
      <c r="BT43" s="272"/>
      <c r="BU43" s="272"/>
      <c r="BV43" s="272">
        <f>'20.グラフデータ'!F205</f>
        <v>1.6</v>
      </c>
      <c r="BW43" s="272"/>
      <c r="BX43" s="272"/>
      <c r="BY43" s="272"/>
      <c r="BZ43" s="272"/>
      <c r="CA43" s="272"/>
      <c r="CB43" s="272"/>
      <c r="CC43" s="272">
        <f>'20.グラフデータ'!G205</f>
        <v>0.6</v>
      </c>
      <c r="CD43" s="272"/>
      <c r="CE43" s="272"/>
      <c r="CF43" s="272"/>
      <c r="CG43" s="272"/>
      <c r="CH43" s="272"/>
      <c r="CI43" s="272"/>
      <c r="CJ43" s="272">
        <f>'20.グラフデータ'!H205</f>
        <v>1.2</v>
      </c>
      <c r="CK43" s="272"/>
      <c r="CL43" s="272"/>
      <c r="CM43" s="272"/>
      <c r="CN43" s="272"/>
      <c r="CO43" s="272"/>
      <c r="CP43" s="272"/>
    </row>
    <row r="44" spans="1:94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16"/>
      <c r="L44" s="3"/>
      <c r="M44" s="3"/>
      <c r="N44" s="3"/>
      <c r="O44" s="3"/>
      <c r="P44" s="3"/>
      <c r="Q44" s="3"/>
      <c r="AX44" s="271" t="s">
        <v>60</v>
      </c>
      <c r="AY44" s="271"/>
      <c r="AZ44" s="271"/>
      <c r="BA44" s="271"/>
      <c r="BB44" s="271"/>
      <c r="BC44" s="271"/>
      <c r="BD44" s="271"/>
      <c r="BE44" s="271"/>
      <c r="BF44" s="271"/>
      <c r="BG44" s="271"/>
      <c r="BH44" s="271">
        <f>'20.グラフデータ'!D206</f>
        <v>29</v>
      </c>
      <c r="BI44" s="271"/>
      <c r="BJ44" s="271"/>
      <c r="BK44" s="271"/>
      <c r="BL44" s="271"/>
      <c r="BM44" s="271"/>
      <c r="BN44" s="271"/>
      <c r="BO44" s="271">
        <f>'20.グラフデータ'!E206</f>
        <v>92</v>
      </c>
      <c r="BP44" s="271"/>
      <c r="BQ44" s="271"/>
      <c r="BR44" s="271"/>
      <c r="BS44" s="271"/>
      <c r="BT44" s="271"/>
      <c r="BU44" s="271"/>
      <c r="BV44" s="271">
        <f>'20.グラフデータ'!F206</f>
        <v>50</v>
      </c>
      <c r="BW44" s="271"/>
      <c r="BX44" s="271"/>
      <c r="BY44" s="271"/>
      <c r="BZ44" s="271"/>
      <c r="CA44" s="271"/>
      <c r="CB44" s="271"/>
      <c r="CC44" s="271">
        <f>'20.グラフデータ'!G206</f>
        <v>24</v>
      </c>
      <c r="CD44" s="271"/>
      <c r="CE44" s="271"/>
      <c r="CF44" s="271"/>
      <c r="CG44" s="271"/>
      <c r="CH44" s="271"/>
      <c r="CI44" s="271"/>
      <c r="CJ44" s="271">
        <f>'20.グラフデータ'!H206</f>
        <v>83</v>
      </c>
      <c r="CK44" s="271"/>
      <c r="CL44" s="271"/>
      <c r="CM44" s="271"/>
      <c r="CN44" s="271"/>
      <c r="CO44" s="271"/>
      <c r="CP44" s="271"/>
    </row>
    <row r="45" spans="1:94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16"/>
      <c r="L45" s="3"/>
      <c r="M45" s="3"/>
      <c r="N45" s="3"/>
      <c r="O45" s="3"/>
      <c r="P45" s="3"/>
      <c r="Q45" s="3"/>
      <c r="AX45" s="271" t="s">
        <v>99</v>
      </c>
      <c r="AY45" s="271"/>
      <c r="AZ45" s="271"/>
      <c r="BA45" s="271"/>
      <c r="BB45" s="271"/>
      <c r="BC45" s="271"/>
      <c r="BD45" s="271"/>
      <c r="BE45" s="271"/>
      <c r="BF45" s="271"/>
      <c r="BG45" s="271"/>
      <c r="BH45" s="271">
        <f>'20.グラフデータ'!D207</f>
        <v>19</v>
      </c>
      <c r="BI45" s="271"/>
      <c r="BJ45" s="271"/>
      <c r="BK45" s="271"/>
      <c r="BL45" s="271"/>
      <c r="BM45" s="271"/>
      <c r="BN45" s="271"/>
      <c r="BO45" s="271">
        <f>'20.グラフデータ'!E207</f>
        <v>22</v>
      </c>
      <c r="BP45" s="271"/>
      <c r="BQ45" s="271"/>
      <c r="BR45" s="271"/>
      <c r="BS45" s="271"/>
      <c r="BT45" s="271"/>
      <c r="BU45" s="271"/>
      <c r="BV45" s="271">
        <f>'20.グラフデータ'!F207</f>
        <v>20</v>
      </c>
      <c r="BW45" s="271"/>
      <c r="BX45" s="271"/>
      <c r="BY45" s="271"/>
      <c r="BZ45" s="271"/>
      <c r="CA45" s="271"/>
      <c r="CB45" s="271"/>
      <c r="CC45" s="271">
        <f>'20.グラフデータ'!G207</f>
        <v>19</v>
      </c>
      <c r="CD45" s="271"/>
      <c r="CE45" s="271"/>
      <c r="CF45" s="271"/>
      <c r="CG45" s="271"/>
      <c r="CH45" s="271"/>
      <c r="CI45" s="271"/>
      <c r="CJ45" s="271">
        <f>'20.グラフデータ'!H207</f>
        <v>21</v>
      </c>
      <c r="CK45" s="271"/>
      <c r="CL45" s="271"/>
      <c r="CM45" s="271"/>
      <c r="CN45" s="271"/>
      <c r="CO45" s="271"/>
      <c r="CP45" s="271"/>
    </row>
    <row r="46" spans="1:94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16"/>
      <c r="L46" s="3"/>
      <c r="M46" s="3"/>
      <c r="N46" s="3"/>
      <c r="O46" s="3"/>
      <c r="P46" s="3"/>
      <c r="Q46" s="3"/>
      <c r="AX46" s="271" t="s">
        <v>72</v>
      </c>
      <c r="AY46" s="271"/>
      <c r="AZ46" s="271"/>
      <c r="BA46" s="271"/>
      <c r="BB46" s="271"/>
      <c r="BC46" s="271"/>
      <c r="BD46" s="271"/>
      <c r="BE46" s="271"/>
      <c r="BF46" s="271"/>
      <c r="BG46" s="271"/>
      <c r="BH46" s="271">
        <f>'20.グラフデータ'!D208</f>
        <v>28</v>
      </c>
      <c r="BI46" s="271"/>
      <c r="BJ46" s="271"/>
      <c r="BK46" s="271"/>
      <c r="BL46" s="271"/>
      <c r="BM46" s="271"/>
      <c r="BN46" s="271"/>
      <c r="BO46" s="271">
        <f>'20.グラフデータ'!E208</f>
        <v>85</v>
      </c>
      <c r="BP46" s="271"/>
      <c r="BQ46" s="271"/>
      <c r="BR46" s="271"/>
      <c r="BS46" s="271"/>
      <c r="BT46" s="271"/>
      <c r="BU46" s="271"/>
      <c r="BV46" s="271">
        <f>'20.グラフデータ'!F208</f>
        <v>42</v>
      </c>
      <c r="BW46" s="271"/>
      <c r="BX46" s="271"/>
      <c r="BY46" s="271"/>
      <c r="BZ46" s="271"/>
      <c r="CA46" s="271"/>
      <c r="CB46" s="271"/>
      <c r="CC46" s="271">
        <f>'20.グラフデータ'!G208</f>
        <v>21</v>
      </c>
      <c r="CD46" s="271"/>
      <c r="CE46" s="271"/>
      <c r="CF46" s="271"/>
      <c r="CG46" s="271"/>
      <c r="CH46" s="271"/>
      <c r="CI46" s="271"/>
      <c r="CJ46" s="271">
        <f>'20.グラフデータ'!H208</f>
        <v>77</v>
      </c>
      <c r="CK46" s="271"/>
      <c r="CL46" s="271"/>
      <c r="CM46" s="271"/>
      <c r="CN46" s="271"/>
      <c r="CO46" s="271"/>
      <c r="CP46" s="271"/>
    </row>
    <row r="47" spans="1:94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16"/>
      <c r="L47" s="3"/>
      <c r="M47" s="3"/>
      <c r="N47" s="3"/>
      <c r="O47" s="3"/>
      <c r="P47" s="3"/>
      <c r="Q47" s="3"/>
      <c r="AX47" s="271" t="s">
        <v>73</v>
      </c>
      <c r="AY47" s="271"/>
      <c r="AZ47" s="271"/>
      <c r="BA47" s="271"/>
      <c r="BB47" s="271"/>
      <c r="BC47" s="271"/>
      <c r="BD47" s="271"/>
      <c r="BE47" s="271"/>
      <c r="BF47" s="271"/>
      <c r="BG47" s="271"/>
      <c r="BH47" s="271">
        <f>'20.グラフデータ'!D209</f>
        <v>1</v>
      </c>
      <c r="BI47" s="271"/>
      <c r="BJ47" s="271"/>
      <c r="BK47" s="271"/>
      <c r="BL47" s="271"/>
      <c r="BM47" s="271"/>
      <c r="BN47" s="271"/>
      <c r="BO47" s="271">
        <f>'20.グラフデータ'!E209</f>
        <v>7</v>
      </c>
      <c r="BP47" s="271"/>
      <c r="BQ47" s="271"/>
      <c r="BR47" s="271"/>
      <c r="BS47" s="271"/>
      <c r="BT47" s="271"/>
      <c r="BU47" s="271"/>
      <c r="BV47" s="271">
        <f>'20.グラフデータ'!F209</f>
        <v>8</v>
      </c>
      <c r="BW47" s="271"/>
      <c r="BX47" s="271"/>
      <c r="BY47" s="271"/>
      <c r="BZ47" s="271"/>
      <c r="CA47" s="271"/>
      <c r="CB47" s="271"/>
      <c r="CC47" s="271">
        <f>'20.グラフデータ'!G209</f>
        <v>3</v>
      </c>
      <c r="CD47" s="271"/>
      <c r="CE47" s="271"/>
      <c r="CF47" s="271"/>
      <c r="CG47" s="271"/>
      <c r="CH47" s="271"/>
      <c r="CI47" s="271"/>
      <c r="CJ47" s="271">
        <f>'20.グラフデータ'!H209</f>
        <v>6</v>
      </c>
      <c r="CK47" s="271"/>
      <c r="CL47" s="271"/>
      <c r="CM47" s="271"/>
      <c r="CN47" s="271"/>
      <c r="CO47" s="271"/>
      <c r="CP47" s="271"/>
    </row>
    <row r="48" spans="1:94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16"/>
      <c r="L48" s="3"/>
      <c r="M48" s="3"/>
      <c r="N48" s="3"/>
      <c r="O48" s="3"/>
      <c r="P48" s="3"/>
      <c r="Q48" s="3"/>
      <c r="AX48" s="271" t="s">
        <v>70</v>
      </c>
      <c r="AY48" s="271"/>
      <c r="AZ48" s="271"/>
      <c r="BA48" s="271"/>
      <c r="BB48" s="271"/>
      <c r="BC48" s="271"/>
      <c r="BD48" s="271"/>
      <c r="BE48" s="271"/>
      <c r="BF48" s="271"/>
      <c r="BG48" s="271"/>
      <c r="BH48" s="271">
        <f>'20.グラフデータ'!D210</f>
        <v>15</v>
      </c>
      <c r="BI48" s="271"/>
      <c r="BJ48" s="271"/>
      <c r="BK48" s="271"/>
      <c r="BL48" s="271"/>
      <c r="BM48" s="271"/>
      <c r="BN48" s="271"/>
      <c r="BO48" s="271">
        <f>'20.グラフデータ'!E210</f>
        <v>16</v>
      </c>
      <c r="BP48" s="271"/>
      <c r="BQ48" s="271"/>
      <c r="BR48" s="271"/>
      <c r="BS48" s="271"/>
      <c r="BT48" s="271"/>
      <c r="BU48" s="271"/>
      <c r="BV48" s="271">
        <f>'20.グラフデータ'!F210</f>
        <v>15</v>
      </c>
      <c r="BW48" s="271"/>
      <c r="BX48" s="271"/>
      <c r="BY48" s="271"/>
      <c r="BZ48" s="271"/>
      <c r="CA48" s="271"/>
      <c r="CB48" s="271"/>
      <c r="CC48" s="271">
        <f>'20.グラフデータ'!G210</f>
        <v>14</v>
      </c>
      <c r="CD48" s="271"/>
      <c r="CE48" s="271"/>
      <c r="CF48" s="271"/>
      <c r="CG48" s="271"/>
      <c r="CH48" s="271"/>
      <c r="CI48" s="271"/>
      <c r="CJ48" s="271">
        <f>'20.グラフデータ'!H210</f>
        <v>16</v>
      </c>
      <c r="CK48" s="271"/>
      <c r="CL48" s="271"/>
      <c r="CM48" s="271"/>
      <c r="CN48" s="271"/>
      <c r="CO48" s="271"/>
      <c r="CP48" s="271"/>
    </row>
    <row r="49" spans="1:94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16"/>
      <c r="L49" s="3"/>
      <c r="M49" s="3"/>
      <c r="N49" s="3"/>
      <c r="O49" s="3"/>
      <c r="P49" s="3"/>
      <c r="Q49" s="3"/>
      <c r="AX49" s="271" t="s">
        <v>71</v>
      </c>
      <c r="AY49" s="271"/>
      <c r="AZ49" s="271"/>
      <c r="BA49" s="271"/>
      <c r="BB49" s="271"/>
      <c r="BC49" s="271"/>
      <c r="BD49" s="271"/>
      <c r="BE49" s="271"/>
      <c r="BF49" s="271"/>
      <c r="BG49" s="271"/>
      <c r="BH49" s="271">
        <f>'20.グラフデータ'!D211</f>
        <v>4</v>
      </c>
      <c r="BI49" s="271"/>
      <c r="BJ49" s="271"/>
      <c r="BK49" s="271"/>
      <c r="BL49" s="271"/>
      <c r="BM49" s="271"/>
      <c r="BN49" s="271"/>
      <c r="BO49" s="271">
        <f>'20.グラフデータ'!E211</f>
        <v>6</v>
      </c>
      <c r="BP49" s="271"/>
      <c r="BQ49" s="271"/>
      <c r="BR49" s="271"/>
      <c r="BS49" s="271"/>
      <c r="BT49" s="271"/>
      <c r="BU49" s="271"/>
      <c r="BV49" s="271">
        <f>'20.グラフデータ'!F211</f>
        <v>5</v>
      </c>
      <c r="BW49" s="271"/>
      <c r="BX49" s="271"/>
      <c r="BY49" s="271"/>
      <c r="BZ49" s="271"/>
      <c r="CA49" s="271"/>
      <c r="CB49" s="271"/>
      <c r="CC49" s="271">
        <f>'20.グラフデータ'!G211</f>
        <v>5</v>
      </c>
      <c r="CD49" s="271"/>
      <c r="CE49" s="271"/>
      <c r="CF49" s="271"/>
      <c r="CG49" s="271"/>
      <c r="CH49" s="271"/>
      <c r="CI49" s="271"/>
      <c r="CJ49" s="271">
        <f>'20.グラフデータ'!H211</f>
        <v>5</v>
      </c>
      <c r="CK49" s="271"/>
      <c r="CL49" s="271"/>
      <c r="CM49" s="271"/>
      <c r="CN49" s="271"/>
      <c r="CO49" s="271"/>
      <c r="CP49" s="271"/>
    </row>
    <row r="50" spans="1:94" ht="3.7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16"/>
      <c r="L50" s="3"/>
      <c r="M50" s="3"/>
      <c r="N50" s="3"/>
      <c r="O50" s="3"/>
      <c r="P50" s="3"/>
      <c r="Q50" s="3"/>
    </row>
    <row r="51" spans="1:94" ht="17.25" customHeight="1" x14ac:dyDescent="0.15">
      <c r="A51" s="1"/>
      <c r="B51" s="17" t="s">
        <v>254</v>
      </c>
      <c r="C51" s="6"/>
      <c r="D51" s="6"/>
      <c r="E51" s="6"/>
      <c r="F51" s="6"/>
      <c r="G51" s="6"/>
      <c r="H51" s="6"/>
      <c r="I51" s="6"/>
      <c r="J51" s="6"/>
      <c r="K51"/>
    </row>
    <row r="52" spans="1:94" ht="17.25" customHeight="1" x14ac:dyDescent="0.15">
      <c r="A52" s="1"/>
      <c r="B52" s="7" t="s">
        <v>33</v>
      </c>
      <c r="C52" s="6"/>
      <c r="D52" s="6"/>
      <c r="E52" s="6"/>
      <c r="F52" s="6"/>
      <c r="H52" s="6"/>
      <c r="I52" s="6"/>
      <c r="J52" s="6"/>
      <c r="K52"/>
      <c r="AX52" s="7" t="s">
        <v>51</v>
      </c>
    </row>
    <row r="53" spans="1:94" ht="17.25" customHeight="1" x14ac:dyDescent="0.15">
      <c r="A53" s="1"/>
      <c r="B53" s="245" t="s">
        <v>242</v>
      </c>
      <c r="C53" s="246"/>
      <c r="D53" s="246"/>
      <c r="E53" s="246"/>
      <c r="F53" s="246"/>
      <c r="G53" s="246"/>
      <c r="H53" s="246"/>
      <c r="I53" s="246"/>
      <c r="J53" s="246"/>
      <c r="K53" s="246"/>
      <c r="L53" s="247"/>
      <c r="M53" s="258" t="s">
        <v>78</v>
      </c>
      <c r="N53" s="258"/>
      <c r="O53" s="258"/>
      <c r="P53" s="258"/>
      <c r="Q53" s="258"/>
      <c r="R53" s="258"/>
      <c r="S53" s="258"/>
      <c r="T53" s="258"/>
      <c r="U53" s="258"/>
      <c r="V53" s="258"/>
      <c r="W53" s="260">
        <f>AVERAGE('20.グラフデータ'!D219:H219)</f>
        <v>312.39999999999998</v>
      </c>
      <c r="X53" s="260"/>
      <c r="Y53" s="260"/>
      <c r="Z53" s="260"/>
      <c r="AA53" s="260"/>
      <c r="AB53" s="260"/>
      <c r="AC53" s="260"/>
      <c r="AD53" s="260"/>
      <c r="AE53" s="260"/>
      <c r="AF53" s="260"/>
      <c r="AG53" s="251" t="str">
        <f>'20.グラフデータ'!AD219</f>
        <v>最新年度のみ増加</v>
      </c>
      <c r="AH53" s="251"/>
      <c r="AI53" s="251"/>
      <c r="AJ53" s="251"/>
      <c r="AK53" s="251"/>
      <c r="AL53" s="251"/>
      <c r="AM53" s="251"/>
      <c r="AN53" s="251"/>
      <c r="AO53" s="251"/>
      <c r="AP53" s="251"/>
      <c r="AQ53" s="251"/>
      <c r="AR53" s="251"/>
      <c r="AS53" s="251"/>
      <c r="AT53" s="251"/>
      <c r="AX53" s="274" t="s">
        <v>240</v>
      </c>
      <c r="AY53" s="274"/>
      <c r="AZ53" s="274"/>
      <c r="BA53" s="274"/>
      <c r="BB53" s="274"/>
      <c r="BC53" s="274"/>
      <c r="BD53" s="274"/>
      <c r="BE53" s="274"/>
      <c r="BF53" s="274"/>
      <c r="BG53" s="274"/>
      <c r="BH53" s="274"/>
      <c r="BI53" s="258" t="s">
        <v>78</v>
      </c>
      <c r="BJ53" s="258"/>
      <c r="BK53" s="258"/>
      <c r="BL53" s="258"/>
      <c r="BM53" s="258"/>
      <c r="BN53" s="258"/>
      <c r="BO53" s="258"/>
      <c r="BP53" s="258"/>
      <c r="BQ53" s="258"/>
      <c r="BR53" s="258"/>
      <c r="BS53" s="259">
        <f>AVERAGE('20.グラフデータ'!D223:H223)</f>
        <v>1.94</v>
      </c>
      <c r="BT53" s="259"/>
      <c r="BU53" s="259"/>
      <c r="BV53" s="259"/>
      <c r="BW53" s="259"/>
      <c r="BX53" s="259"/>
      <c r="BY53" s="259"/>
      <c r="BZ53" s="259"/>
      <c r="CA53" s="259"/>
      <c r="CB53" s="259"/>
      <c r="CC53" s="251" t="str">
        <f>'20.グラフデータ'!AD223</f>
        <v>最新年度のみ増加</v>
      </c>
      <c r="CD53" s="251"/>
      <c r="CE53" s="251"/>
      <c r="CF53" s="251"/>
      <c r="CG53" s="251"/>
      <c r="CH53" s="251"/>
      <c r="CI53" s="251"/>
      <c r="CJ53" s="251"/>
      <c r="CK53" s="251"/>
      <c r="CL53" s="251"/>
      <c r="CM53" s="251"/>
      <c r="CN53" s="251"/>
      <c r="CO53" s="251"/>
      <c r="CP53" s="251"/>
    </row>
    <row r="54" spans="1:94" ht="18.75" customHeight="1" x14ac:dyDescent="0.15">
      <c r="B54" s="248"/>
      <c r="C54" s="249"/>
      <c r="D54" s="249"/>
      <c r="E54" s="249"/>
      <c r="F54" s="249"/>
      <c r="G54" s="249"/>
      <c r="H54" s="249"/>
      <c r="I54" s="249"/>
      <c r="J54" s="249"/>
      <c r="K54" s="249"/>
      <c r="L54" s="250"/>
      <c r="M54" s="256" t="s">
        <v>80</v>
      </c>
      <c r="N54" s="256"/>
      <c r="O54" s="256"/>
      <c r="P54" s="256"/>
      <c r="Q54" s="256"/>
      <c r="R54" s="256"/>
      <c r="S54" s="256"/>
      <c r="T54" s="256"/>
      <c r="U54" s="256"/>
      <c r="V54" s="256"/>
      <c r="W54" s="261">
        <f>'20.グラフデータ'!H219-'20.グラフデータ'!D219</f>
        <v>-33</v>
      </c>
      <c r="X54" s="261"/>
      <c r="Y54" s="261"/>
      <c r="Z54" s="261"/>
      <c r="AA54" s="261"/>
      <c r="AB54" s="261"/>
      <c r="AC54" s="261"/>
      <c r="AD54" s="261"/>
      <c r="AE54" s="261"/>
      <c r="AF54" s="261"/>
      <c r="AG54" s="251"/>
      <c r="AH54" s="251"/>
      <c r="AI54" s="251"/>
      <c r="AJ54" s="251"/>
      <c r="AK54" s="251"/>
      <c r="AL54" s="251"/>
      <c r="AM54" s="251"/>
      <c r="AN54" s="251"/>
      <c r="AO54" s="251"/>
      <c r="AP54" s="251"/>
      <c r="AQ54" s="251"/>
      <c r="AR54" s="251"/>
      <c r="AS54" s="251"/>
      <c r="AT54" s="251"/>
      <c r="AX54" s="274"/>
      <c r="AY54" s="274"/>
      <c r="AZ54" s="274"/>
      <c r="BA54" s="274"/>
      <c r="BB54" s="274"/>
      <c r="BC54" s="274"/>
      <c r="BD54" s="274"/>
      <c r="BE54" s="274"/>
      <c r="BF54" s="274"/>
      <c r="BG54" s="274"/>
      <c r="BH54" s="274"/>
      <c r="BI54" s="256" t="s">
        <v>80</v>
      </c>
      <c r="BJ54" s="256"/>
      <c r="BK54" s="256"/>
      <c r="BL54" s="256"/>
      <c r="BM54" s="256"/>
      <c r="BN54" s="256"/>
      <c r="BO54" s="256"/>
      <c r="BP54" s="256"/>
      <c r="BQ54" s="256"/>
      <c r="BR54" s="256"/>
      <c r="BS54" s="257">
        <f>'20.グラフデータ'!H223-'20.グラフデータ'!D223</f>
        <v>-0.25</v>
      </c>
      <c r="BT54" s="257"/>
      <c r="BU54" s="257"/>
      <c r="BV54" s="257"/>
      <c r="BW54" s="257"/>
      <c r="BX54" s="257"/>
      <c r="BY54" s="257"/>
      <c r="BZ54" s="257"/>
      <c r="CA54" s="257"/>
      <c r="CB54" s="257"/>
      <c r="CC54" s="251"/>
      <c r="CD54" s="251"/>
      <c r="CE54" s="251"/>
      <c r="CF54" s="251"/>
      <c r="CG54" s="251"/>
      <c r="CH54" s="251"/>
      <c r="CI54" s="251"/>
      <c r="CJ54" s="251"/>
      <c r="CK54" s="251"/>
      <c r="CL54" s="251"/>
      <c r="CM54" s="251"/>
      <c r="CN54" s="251"/>
      <c r="CO54" s="251"/>
      <c r="CP54" s="251"/>
    </row>
    <row r="55" spans="1:94" ht="18.75" customHeight="1" x14ac:dyDescent="0.15">
      <c r="A55" s="2"/>
      <c r="B55" s="245" t="s">
        <v>251</v>
      </c>
      <c r="C55" s="246"/>
      <c r="D55" s="246"/>
      <c r="E55" s="246"/>
      <c r="F55" s="246"/>
      <c r="G55" s="246"/>
      <c r="H55" s="246"/>
      <c r="I55" s="246"/>
      <c r="J55" s="246"/>
      <c r="K55" s="246"/>
      <c r="L55" s="247"/>
      <c r="M55" s="258" t="s">
        <v>233</v>
      </c>
      <c r="N55" s="258"/>
      <c r="O55" s="258"/>
      <c r="P55" s="258"/>
      <c r="Q55" s="258"/>
      <c r="R55" s="258"/>
      <c r="S55" s="258"/>
      <c r="T55" s="258"/>
      <c r="U55" s="258"/>
      <c r="V55" s="258"/>
      <c r="W55" s="260">
        <f>AVERAGE('20.グラフデータ'!D217:H217)</f>
        <v>263.39999999999998</v>
      </c>
      <c r="X55" s="260"/>
      <c r="Y55" s="260"/>
      <c r="Z55" s="260"/>
      <c r="AA55" s="260"/>
      <c r="AB55" s="260"/>
      <c r="AC55" s="260"/>
      <c r="AD55" s="260"/>
      <c r="AE55" s="260"/>
      <c r="AF55" s="260"/>
      <c r="AG55" s="251" t="str">
        <f>'20.グラフデータ'!AD217</f>
        <v>減少傾向⤵</v>
      </c>
      <c r="AH55" s="251"/>
      <c r="AI55" s="251"/>
      <c r="AJ55" s="251"/>
      <c r="AK55" s="251"/>
      <c r="AL55" s="251"/>
      <c r="AM55" s="251"/>
      <c r="AN55" s="251"/>
      <c r="AO55" s="251"/>
      <c r="AP55" s="251"/>
      <c r="AQ55" s="251"/>
      <c r="AR55" s="251"/>
      <c r="AS55" s="251"/>
      <c r="AT55" s="251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8"/>
    </row>
    <row r="56" spans="1:94" ht="18.75" customHeight="1" x14ac:dyDescent="0.15">
      <c r="A56" s="2"/>
      <c r="B56" s="248"/>
      <c r="C56" s="249"/>
      <c r="D56" s="249"/>
      <c r="E56" s="249"/>
      <c r="F56" s="249"/>
      <c r="G56" s="249"/>
      <c r="H56" s="249"/>
      <c r="I56" s="249"/>
      <c r="J56" s="249"/>
      <c r="K56" s="249"/>
      <c r="L56" s="250"/>
      <c r="M56" s="256" t="s">
        <v>234</v>
      </c>
      <c r="N56" s="256"/>
      <c r="O56" s="256"/>
      <c r="P56" s="256"/>
      <c r="Q56" s="256"/>
      <c r="R56" s="256"/>
      <c r="S56" s="256"/>
      <c r="T56" s="256"/>
      <c r="U56" s="256"/>
      <c r="V56" s="256"/>
      <c r="W56" s="261">
        <f>'20.グラフデータ'!H217-'20.グラフデータ'!D217</f>
        <v>-89</v>
      </c>
      <c r="X56" s="261"/>
      <c r="Y56" s="261"/>
      <c r="Z56" s="261"/>
      <c r="AA56" s="261"/>
      <c r="AB56" s="261"/>
      <c r="AC56" s="261"/>
      <c r="AD56" s="261"/>
      <c r="AE56" s="261"/>
      <c r="AF56" s="261"/>
      <c r="AG56" s="251"/>
      <c r="AH56" s="251"/>
      <c r="AI56" s="251"/>
      <c r="AJ56" s="251"/>
      <c r="AK56" s="251"/>
      <c r="AL56" s="251"/>
      <c r="AM56" s="251"/>
      <c r="AN56" s="251"/>
      <c r="AO56" s="251"/>
      <c r="AP56" s="251"/>
      <c r="AQ56" s="251"/>
      <c r="AR56" s="251"/>
      <c r="AS56" s="251"/>
      <c r="AT56" s="251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CN56" s="28"/>
      <c r="CO56" s="28"/>
      <c r="CP56" s="28"/>
    </row>
    <row r="57" spans="1:94" ht="18.7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16"/>
      <c r="L57" s="3"/>
      <c r="M57" s="3"/>
      <c r="N57" s="3"/>
      <c r="O57" s="3"/>
      <c r="P57" s="3"/>
      <c r="Q57" s="3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CN57" s="28"/>
      <c r="CO57" s="28"/>
      <c r="CP57" s="28"/>
    </row>
    <row r="58" spans="1:94" ht="18.7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16"/>
      <c r="L58" s="3"/>
      <c r="M58" s="3"/>
      <c r="N58" s="3"/>
      <c r="O58" s="3"/>
      <c r="P58" s="3"/>
      <c r="Q58" s="3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CN58" s="28"/>
      <c r="CO58" s="28"/>
      <c r="CP58" s="28"/>
    </row>
    <row r="59" spans="1:94" ht="18.7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16"/>
      <c r="L59" s="3"/>
      <c r="M59" s="3"/>
      <c r="N59" s="3"/>
      <c r="O59" s="3"/>
      <c r="P59" s="3"/>
      <c r="Q59" s="3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CN59" s="28"/>
      <c r="CO59" s="28"/>
      <c r="CP59" s="28"/>
    </row>
    <row r="60" spans="1:94" ht="18.7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16"/>
      <c r="L60" s="3"/>
      <c r="M60" s="3"/>
      <c r="N60" s="3"/>
      <c r="O60" s="3"/>
      <c r="P60" s="3"/>
      <c r="Q60" s="3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CN60" s="28"/>
      <c r="CO60" s="28"/>
      <c r="CP60" s="28"/>
    </row>
    <row r="61" spans="1:94" ht="18.7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16"/>
      <c r="L61" s="3"/>
      <c r="M61" s="3"/>
      <c r="N61" s="3"/>
      <c r="O61" s="3"/>
      <c r="P61" s="3"/>
      <c r="Q61" s="3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CN61" s="28"/>
      <c r="CO61" s="28"/>
      <c r="CP61" s="28"/>
    </row>
    <row r="62" spans="1:94" ht="18.7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16"/>
      <c r="L62" s="3"/>
      <c r="M62" s="3"/>
      <c r="N62" s="3"/>
      <c r="O62" s="3"/>
      <c r="P62" s="3"/>
      <c r="Q62" s="3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</row>
    <row r="63" spans="1:94" ht="13.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16"/>
      <c r="L63" s="3"/>
      <c r="M63" s="3"/>
      <c r="N63" s="3"/>
      <c r="O63" s="3"/>
      <c r="P63" s="3"/>
      <c r="Q63" s="3"/>
      <c r="AV63" s="27"/>
      <c r="AW63" s="27"/>
      <c r="AX63" s="271"/>
      <c r="AY63" s="271"/>
      <c r="AZ63" s="271"/>
      <c r="BA63" s="271"/>
      <c r="BB63" s="271"/>
      <c r="BC63" s="271"/>
      <c r="BD63" s="271"/>
      <c r="BE63" s="271"/>
      <c r="BF63" s="271"/>
      <c r="BG63" s="271"/>
      <c r="BH63" s="273" t="str">
        <f>'20.グラフデータ'!Q1</f>
        <v>R2</v>
      </c>
      <c r="BI63" s="271"/>
      <c r="BJ63" s="271"/>
      <c r="BK63" s="271"/>
      <c r="BL63" s="271"/>
      <c r="BM63" s="271"/>
      <c r="BN63" s="271"/>
      <c r="BO63" s="273" t="str">
        <f>'20.グラフデータ'!R1</f>
        <v>R3</v>
      </c>
      <c r="BP63" s="271"/>
      <c r="BQ63" s="271"/>
      <c r="BR63" s="271"/>
      <c r="BS63" s="271"/>
      <c r="BT63" s="271"/>
      <c r="BU63" s="271"/>
      <c r="BV63" s="273" t="str">
        <f>'20.グラフデータ'!S1</f>
        <v>R4</v>
      </c>
      <c r="BW63" s="271"/>
      <c r="BX63" s="271"/>
      <c r="BY63" s="271"/>
      <c r="BZ63" s="271"/>
      <c r="CA63" s="271"/>
      <c r="CB63" s="271"/>
      <c r="CC63" s="273" t="str">
        <f>'20.グラフデータ'!T1</f>
        <v>R5</v>
      </c>
      <c r="CD63" s="271"/>
      <c r="CE63" s="271"/>
      <c r="CF63" s="271"/>
      <c r="CG63" s="271"/>
      <c r="CH63" s="271"/>
      <c r="CI63" s="271"/>
      <c r="CJ63" s="273" t="str">
        <f>'20.グラフデータ'!U1</f>
        <v>R6</v>
      </c>
      <c r="CK63" s="271"/>
      <c r="CL63" s="271"/>
      <c r="CM63" s="271"/>
      <c r="CN63" s="271"/>
      <c r="CO63" s="271"/>
      <c r="CP63" s="271"/>
    </row>
    <row r="64" spans="1:94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16"/>
      <c r="L64" s="3"/>
      <c r="M64" s="3"/>
      <c r="N64" s="3"/>
      <c r="O64" s="3"/>
      <c r="P64" s="3"/>
      <c r="Q64" s="3"/>
      <c r="AV64" s="27"/>
      <c r="AX64" s="271" t="s">
        <v>247</v>
      </c>
      <c r="AY64" s="271"/>
      <c r="AZ64" s="271"/>
      <c r="BA64" s="271"/>
      <c r="BB64" s="271"/>
      <c r="BC64" s="271"/>
      <c r="BD64" s="271"/>
      <c r="BE64" s="271"/>
      <c r="BF64" s="271"/>
      <c r="BG64" s="271"/>
      <c r="BH64" s="272">
        <f>'20.グラフデータ'!D223</f>
        <v>2.23</v>
      </c>
      <c r="BI64" s="272"/>
      <c r="BJ64" s="272"/>
      <c r="BK64" s="272"/>
      <c r="BL64" s="272"/>
      <c r="BM64" s="272"/>
      <c r="BN64" s="272"/>
      <c r="BO64" s="272">
        <f>'20.グラフデータ'!E223</f>
        <v>1.94</v>
      </c>
      <c r="BP64" s="272"/>
      <c r="BQ64" s="272"/>
      <c r="BR64" s="272"/>
      <c r="BS64" s="272"/>
      <c r="BT64" s="272"/>
      <c r="BU64" s="272"/>
      <c r="BV64" s="272">
        <f>'20.グラフデータ'!F223</f>
        <v>1.8</v>
      </c>
      <c r="BW64" s="272"/>
      <c r="BX64" s="272"/>
      <c r="BY64" s="272"/>
      <c r="BZ64" s="272"/>
      <c r="CA64" s="272"/>
      <c r="CB64" s="272"/>
      <c r="CC64" s="272">
        <f>'20.グラフデータ'!G223</f>
        <v>1.75</v>
      </c>
      <c r="CD64" s="272"/>
      <c r="CE64" s="272"/>
      <c r="CF64" s="272"/>
      <c r="CG64" s="272"/>
      <c r="CH64" s="272"/>
      <c r="CI64" s="272"/>
      <c r="CJ64" s="272">
        <f>'20.グラフデータ'!H223</f>
        <v>1.98</v>
      </c>
      <c r="CK64" s="272"/>
      <c r="CL64" s="272"/>
      <c r="CM64" s="272"/>
      <c r="CN64" s="272"/>
      <c r="CO64" s="272"/>
      <c r="CP64" s="272"/>
    </row>
    <row r="65" spans="1:94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16"/>
      <c r="L65" s="3"/>
      <c r="M65" s="3"/>
      <c r="N65" s="3"/>
      <c r="O65" s="3"/>
      <c r="P65" s="3"/>
      <c r="Q65" s="3"/>
      <c r="AV65" s="27"/>
      <c r="AX65" s="271" t="s">
        <v>248</v>
      </c>
      <c r="AY65" s="271"/>
      <c r="AZ65" s="271"/>
      <c r="BA65" s="271"/>
      <c r="BB65" s="271"/>
      <c r="BC65" s="271"/>
      <c r="BD65" s="271"/>
      <c r="BE65" s="271"/>
      <c r="BF65" s="271"/>
      <c r="BG65" s="271"/>
      <c r="BH65" s="272">
        <f>'20.グラフデータ'!D224</f>
        <v>2.5499999999999998</v>
      </c>
      <c r="BI65" s="272"/>
      <c r="BJ65" s="272"/>
      <c r="BK65" s="272"/>
      <c r="BL65" s="272"/>
      <c r="BM65" s="272"/>
      <c r="BN65" s="272"/>
      <c r="BO65" s="272">
        <f>'20.グラフデータ'!E224</f>
        <v>2.16</v>
      </c>
      <c r="BP65" s="272"/>
      <c r="BQ65" s="272"/>
      <c r="BR65" s="272"/>
      <c r="BS65" s="272"/>
      <c r="BT65" s="272"/>
      <c r="BU65" s="272"/>
      <c r="BV65" s="272">
        <f>'20.グラフデータ'!F224</f>
        <v>1.95</v>
      </c>
      <c r="BW65" s="272"/>
      <c r="BX65" s="272"/>
      <c r="BY65" s="272"/>
      <c r="BZ65" s="272"/>
      <c r="CA65" s="272"/>
      <c r="CB65" s="272"/>
      <c r="CC65" s="272">
        <f>'20.グラフデータ'!G224</f>
        <v>2</v>
      </c>
      <c r="CD65" s="272"/>
      <c r="CE65" s="272"/>
      <c r="CF65" s="272"/>
      <c r="CG65" s="272"/>
      <c r="CH65" s="272"/>
      <c r="CI65" s="272"/>
      <c r="CJ65" s="272">
        <f>'20.グラフデータ'!H224</f>
        <v>2.15</v>
      </c>
      <c r="CK65" s="272"/>
      <c r="CL65" s="272"/>
      <c r="CM65" s="272"/>
      <c r="CN65" s="272"/>
      <c r="CO65" s="272"/>
      <c r="CP65" s="272"/>
    </row>
    <row r="66" spans="1:94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16"/>
      <c r="L66" s="3"/>
      <c r="M66" s="3"/>
      <c r="N66" s="3"/>
      <c r="O66" s="3"/>
      <c r="P66" s="3"/>
      <c r="Q66" s="3"/>
      <c r="AV66" s="27"/>
      <c r="AX66" s="271" t="s">
        <v>249</v>
      </c>
      <c r="AY66" s="271"/>
      <c r="AZ66" s="271"/>
      <c r="BA66" s="271"/>
      <c r="BB66" s="271"/>
      <c r="BC66" s="271"/>
      <c r="BD66" s="271"/>
      <c r="BE66" s="271"/>
      <c r="BF66" s="271"/>
      <c r="BG66" s="271"/>
      <c r="BH66" s="272">
        <f>'20.グラフデータ'!D225</f>
        <v>0.87</v>
      </c>
      <c r="BI66" s="272"/>
      <c r="BJ66" s="272"/>
      <c r="BK66" s="272"/>
      <c r="BL66" s="272"/>
      <c r="BM66" s="272"/>
      <c r="BN66" s="272"/>
      <c r="BO66" s="272">
        <f>'20.グラフデータ'!E225</f>
        <v>1.06</v>
      </c>
      <c r="BP66" s="272"/>
      <c r="BQ66" s="272"/>
      <c r="BR66" s="272"/>
      <c r="BS66" s="272"/>
      <c r="BT66" s="272"/>
      <c r="BU66" s="272"/>
      <c r="BV66" s="272">
        <f>'20.グラフデータ'!F225</f>
        <v>1.1599999999999999</v>
      </c>
      <c r="BW66" s="272"/>
      <c r="BX66" s="272"/>
      <c r="BY66" s="272"/>
      <c r="BZ66" s="272"/>
      <c r="CA66" s="272"/>
      <c r="CB66" s="272"/>
      <c r="CC66" s="272">
        <f>'20.グラフデータ'!G225</f>
        <v>0.79</v>
      </c>
      <c r="CD66" s="272"/>
      <c r="CE66" s="272"/>
      <c r="CF66" s="272"/>
      <c r="CG66" s="272"/>
      <c r="CH66" s="272"/>
      <c r="CI66" s="272"/>
      <c r="CJ66" s="272">
        <f>'20.グラフデータ'!H225</f>
        <v>1.28</v>
      </c>
      <c r="CK66" s="272"/>
      <c r="CL66" s="272"/>
      <c r="CM66" s="272"/>
      <c r="CN66" s="272"/>
      <c r="CO66" s="272"/>
      <c r="CP66" s="272"/>
    </row>
    <row r="67" spans="1:94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16"/>
      <c r="L67" s="3"/>
      <c r="M67" s="3"/>
      <c r="N67" s="3"/>
      <c r="O67" s="3"/>
      <c r="P67" s="3"/>
      <c r="Q67" s="3"/>
      <c r="AV67" s="27"/>
      <c r="AX67" s="271" t="s">
        <v>60</v>
      </c>
      <c r="AY67" s="271"/>
      <c r="AZ67" s="271"/>
      <c r="BA67" s="271"/>
      <c r="BB67" s="271"/>
      <c r="BC67" s="271"/>
      <c r="BD67" s="271"/>
      <c r="BE67" s="271"/>
      <c r="BF67" s="271"/>
      <c r="BG67" s="271"/>
      <c r="BH67" s="276">
        <f>'20.グラフデータ'!D226</f>
        <v>356</v>
      </c>
      <c r="BI67" s="276"/>
      <c r="BJ67" s="276"/>
      <c r="BK67" s="276"/>
      <c r="BL67" s="276"/>
      <c r="BM67" s="276"/>
      <c r="BN67" s="276"/>
      <c r="BO67" s="276">
        <f>'20.グラフデータ'!E226</f>
        <v>311</v>
      </c>
      <c r="BP67" s="276"/>
      <c r="BQ67" s="276"/>
      <c r="BR67" s="276"/>
      <c r="BS67" s="276"/>
      <c r="BT67" s="276"/>
      <c r="BU67" s="276"/>
      <c r="BV67" s="276">
        <f>'20.グラフデータ'!F226</f>
        <v>290</v>
      </c>
      <c r="BW67" s="276"/>
      <c r="BX67" s="276"/>
      <c r="BY67" s="276"/>
      <c r="BZ67" s="276"/>
      <c r="CA67" s="276"/>
      <c r="CB67" s="276"/>
      <c r="CC67" s="276">
        <f>'20.グラフデータ'!G226</f>
        <v>282</v>
      </c>
      <c r="CD67" s="276"/>
      <c r="CE67" s="276"/>
      <c r="CF67" s="276"/>
      <c r="CG67" s="276"/>
      <c r="CH67" s="276"/>
      <c r="CI67" s="276"/>
      <c r="CJ67" s="276">
        <f>'20.グラフデータ'!H226</f>
        <v>323</v>
      </c>
      <c r="CK67" s="276"/>
      <c r="CL67" s="276"/>
      <c r="CM67" s="276"/>
      <c r="CN67" s="276"/>
      <c r="CO67" s="276"/>
      <c r="CP67" s="276"/>
    </row>
    <row r="68" spans="1:94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16"/>
      <c r="L68" s="3"/>
      <c r="M68" s="3"/>
      <c r="N68" s="3"/>
      <c r="O68" s="3"/>
      <c r="P68" s="3"/>
      <c r="Q68" s="3"/>
      <c r="AV68" s="27"/>
      <c r="AX68" s="271" t="s">
        <v>99</v>
      </c>
      <c r="AY68" s="271"/>
      <c r="AZ68" s="271"/>
      <c r="BA68" s="271"/>
      <c r="BB68" s="271"/>
      <c r="BC68" s="271"/>
      <c r="BD68" s="271"/>
      <c r="BE68" s="271"/>
      <c r="BF68" s="271"/>
      <c r="BG68" s="271"/>
      <c r="BH68" s="276">
        <f>'20.グラフデータ'!D227</f>
        <v>160</v>
      </c>
      <c r="BI68" s="276"/>
      <c r="BJ68" s="276"/>
      <c r="BK68" s="276"/>
      <c r="BL68" s="276"/>
      <c r="BM68" s="276"/>
      <c r="BN68" s="276"/>
      <c r="BO68" s="276">
        <f>'20.グラフデータ'!E227</f>
        <v>160</v>
      </c>
      <c r="BP68" s="276"/>
      <c r="BQ68" s="276"/>
      <c r="BR68" s="276"/>
      <c r="BS68" s="276"/>
      <c r="BT68" s="276"/>
      <c r="BU68" s="276"/>
      <c r="BV68" s="276">
        <f>'20.グラフデータ'!F227</f>
        <v>161</v>
      </c>
      <c r="BW68" s="276"/>
      <c r="BX68" s="276"/>
      <c r="BY68" s="276"/>
      <c r="BZ68" s="276"/>
      <c r="CA68" s="276"/>
      <c r="CB68" s="276"/>
      <c r="CC68" s="276">
        <f>'20.グラフデータ'!G227</f>
        <v>161</v>
      </c>
      <c r="CD68" s="276"/>
      <c r="CE68" s="276"/>
      <c r="CF68" s="276"/>
      <c r="CG68" s="276"/>
      <c r="CH68" s="276"/>
      <c r="CI68" s="276"/>
      <c r="CJ68" s="276">
        <f>'20.グラフデータ'!H227</f>
        <v>163</v>
      </c>
      <c r="CK68" s="276"/>
      <c r="CL68" s="276"/>
      <c r="CM68" s="276"/>
      <c r="CN68" s="276"/>
      <c r="CO68" s="276"/>
      <c r="CP68" s="276"/>
    </row>
    <row r="69" spans="1:94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16"/>
      <c r="L69" s="3"/>
      <c r="M69" s="3"/>
      <c r="N69" s="3"/>
      <c r="O69" s="3"/>
      <c r="P69" s="3"/>
      <c r="Q69" s="3"/>
      <c r="AV69" s="27"/>
      <c r="AX69" s="271" t="s">
        <v>72</v>
      </c>
      <c r="AY69" s="271"/>
      <c r="AZ69" s="271"/>
      <c r="BA69" s="271"/>
      <c r="BB69" s="271"/>
      <c r="BC69" s="271"/>
      <c r="BD69" s="271"/>
      <c r="BE69" s="271"/>
      <c r="BF69" s="271"/>
      <c r="BG69" s="271"/>
      <c r="BH69" s="276">
        <f>'20.グラフデータ'!D228</f>
        <v>329</v>
      </c>
      <c r="BI69" s="276"/>
      <c r="BJ69" s="276"/>
      <c r="BK69" s="276"/>
      <c r="BL69" s="276"/>
      <c r="BM69" s="276"/>
      <c r="BN69" s="276"/>
      <c r="BO69" s="276">
        <f>'20.グラフデータ'!E228</f>
        <v>277</v>
      </c>
      <c r="BP69" s="276"/>
      <c r="BQ69" s="276"/>
      <c r="BR69" s="276"/>
      <c r="BS69" s="276"/>
      <c r="BT69" s="276"/>
      <c r="BU69" s="276"/>
      <c r="BV69" s="276">
        <f>'20.グラフデータ'!F228</f>
        <v>254</v>
      </c>
      <c r="BW69" s="276"/>
      <c r="BX69" s="276"/>
      <c r="BY69" s="276"/>
      <c r="BZ69" s="276"/>
      <c r="CA69" s="276"/>
      <c r="CB69" s="276"/>
      <c r="CC69" s="276">
        <f>'20.グラフデータ'!G228</f>
        <v>256</v>
      </c>
      <c r="CD69" s="276"/>
      <c r="CE69" s="276"/>
      <c r="CF69" s="276"/>
      <c r="CG69" s="276"/>
      <c r="CH69" s="276"/>
      <c r="CI69" s="276"/>
      <c r="CJ69" s="276">
        <f>'20.グラフデータ'!H228</f>
        <v>282</v>
      </c>
      <c r="CK69" s="276"/>
      <c r="CL69" s="276"/>
      <c r="CM69" s="276"/>
      <c r="CN69" s="276"/>
      <c r="CO69" s="276"/>
      <c r="CP69" s="276"/>
    </row>
    <row r="70" spans="1:94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16"/>
      <c r="L70" s="3"/>
      <c r="M70" s="3"/>
      <c r="N70" s="3"/>
      <c r="O70" s="3"/>
      <c r="P70" s="3"/>
      <c r="Q70" s="3"/>
      <c r="AV70" s="27"/>
      <c r="AX70" s="271" t="s">
        <v>73</v>
      </c>
      <c r="AY70" s="271"/>
      <c r="AZ70" s="271"/>
      <c r="BA70" s="271"/>
      <c r="BB70" s="271"/>
      <c r="BC70" s="271"/>
      <c r="BD70" s="271"/>
      <c r="BE70" s="271"/>
      <c r="BF70" s="271"/>
      <c r="BG70" s="271"/>
      <c r="BH70" s="276">
        <f>'20.グラフデータ'!D229</f>
        <v>27</v>
      </c>
      <c r="BI70" s="276"/>
      <c r="BJ70" s="276"/>
      <c r="BK70" s="276"/>
      <c r="BL70" s="276"/>
      <c r="BM70" s="276"/>
      <c r="BN70" s="276"/>
      <c r="BO70" s="276">
        <f>'20.グラフデータ'!E229</f>
        <v>34</v>
      </c>
      <c r="BP70" s="276"/>
      <c r="BQ70" s="276"/>
      <c r="BR70" s="276"/>
      <c r="BS70" s="276"/>
      <c r="BT70" s="276"/>
      <c r="BU70" s="276"/>
      <c r="BV70" s="276">
        <f>'20.グラフデータ'!F229</f>
        <v>36</v>
      </c>
      <c r="BW70" s="276"/>
      <c r="BX70" s="276"/>
      <c r="BY70" s="276"/>
      <c r="BZ70" s="276"/>
      <c r="CA70" s="276"/>
      <c r="CB70" s="276"/>
      <c r="CC70" s="276">
        <f>'20.グラフデータ'!G229</f>
        <v>26</v>
      </c>
      <c r="CD70" s="276"/>
      <c r="CE70" s="276"/>
      <c r="CF70" s="276"/>
      <c r="CG70" s="276"/>
      <c r="CH70" s="276"/>
      <c r="CI70" s="276"/>
      <c r="CJ70" s="276">
        <f>'20.グラフデータ'!H229</f>
        <v>41</v>
      </c>
      <c r="CK70" s="276"/>
      <c r="CL70" s="276"/>
      <c r="CM70" s="276"/>
      <c r="CN70" s="276"/>
      <c r="CO70" s="276"/>
      <c r="CP70" s="276"/>
    </row>
    <row r="71" spans="1:94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16"/>
      <c r="L71" s="3"/>
      <c r="M71" s="3"/>
      <c r="N71" s="3"/>
      <c r="O71" s="3"/>
      <c r="P71" s="3"/>
      <c r="Q71" s="3"/>
      <c r="AV71" s="27"/>
      <c r="AX71" s="271" t="s">
        <v>70</v>
      </c>
      <c r="AY71" s="271"/>
      <c r="AZ71" s="271"/>
      <c r="BA71" s="271"/>
      <c r="BB71" s="271"/>
      <c r="BC71" s="271"/>
      <c r="BD71" s="271"/>
      <c r="BE71" s="271"/>
      <c r="BF71" s="271"/>
      <c r="BG71" s="271"/>
      <c r="BH71" s="276">
        <f>'20.グラフデータ'!D230</f>
        <v>129</v>
      </c>
      <c r="BI71" s="276"/>
      <c r="BJ71" s="276"/>
      <c r="BK71" s="276"/>
      <c r="BL71" s="276"/>
      <c r="BM71" s="276"/>
      <c r="BN71" s="276"/>
      <c r="BO71" s="276">
        <f>'20.グラフデータ'!E230</f>
        <v>128</v>
      </c>
      <c r="BP71" s="276"/>
      <c r="BQ71" s="276"/>
      <c r="BR71" s="276"/>
      <c r="BS71" s="276"/>
      <c r="BT71" s="276"/>
      <c r="BU71" s="276"/>
      <c r="BV71" s="276">
        <f>'20.グラフデータ'!F230</f>
        <v>130</v>
      </c>
      <c r="BW71" s="276"/>
      <c r="BX71" s="276"/>
      <c r="BY71" s="276"/>
      <c r="BZ71" s="276"/>
      <c r="CA71" s="276"/>
      <c r="CB71" s="276"/>
      <c r="CC71" s="276">
        <f>'20.グラフデータ'!G230</f>
        <v>128</v>
      </c>
      <c r="CD71" s="276"/>
      <c r="CE71" s="276"/>
      <c r="CF71" s="276"/>
      <c r="CG71" s="276"/>
      <c r="CH71" s="276"/>
      <c r="CI71" s="276"/>
      <c r="CJ71" s="276">
        <f>'20.グラフデータ'!H230</f>
        <v>131</v>
      </c>
      <c r="CK71" s="276"/>
      <c r="CL71" s="276"/>
      <c r="CM71" s="276"/>
      <c r="CN71" s="276"/>
      <c r="CO71" s="276"/>
      <c r="CP71" s="276"/>
    </row>
    <row r="72" spans="1:94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16"/>
      <c r="L72" s="3"/>
      <c r="M72" s="3"/>
      <c r="N72" s="3"/>
      <c r="O72" s="3"/>
      <c r="P72" s="3"/>
      <c r="Q72" s="3"/>
      <c r="AV72" s="27"/>
      <c r="AX72" s="271" t="s">
        <v>71</v>
      </c>
      <c r="AY72" s="271"/>
      <c r="AZ72" s="271"/>
      <c r="BA72" s="271"/>
      <c r="BB72" s="271"/>
      <c r="BC72" s="271"/>
      <c r="BD72" s="271"/>
      <c r="BE72" s="271"/>
      <c r="BF72" s="271"/>
      <c r="BG72" s="271"/>
      <c r="BH72" s="276">
        <f>'20.グラフデータ'!D231</f>
        <v>31</v>
      </c>
      <c r="BI72" s="276"/>
      <c r="BJ72" s="276"/>
      <c r="BK72" s="276"/>
      <c r="BL72" s="276"/>
      <c r="BM72" s="276"/>
      <c r="BN72" s="276"/>
      <c r="BO72" s="276">
        <f>'20.グラフデータ'!E231</f>
        <v>32</v>
      </c>
      <c r="BP72" s="276"/>
      <c r="BQ72" s="276"/>
      <c r="BR72" s="276"/>
      <c r="BS72" s="276"/>
      <c r="BT72" s="276"/>
      <c r="BU72" s="276"/>
      <c r="BV72" s="276">
        <f>'20.グラフデータ'!F231</f>
        <v>31</v>
      </c>
      <c r="BW72" s="276"/>
      <c r="BX72" s="276"/>
      <c r="BY72" s="276"/>
      <c r="BZ72" s="276"/>
      <c r="CA72" s="276"/>
      <c r="CB72" s="276"/>
      <c r="CC72" s="276">
        <f>'20.グラフデータ'!G231</f>
        <v>33</v>
      </c>
      <c r="CD72" s="276"/>
      <c r="CE72" s="276"/>
      <c r="CF72" s="276"/>
      <c r="CG72" s="276"/>
      <c r="CH72" s="276"/>
      <c r="CI72" s="276"/>
      <c r="CJ72" s="276">
        <f>'20.グラフデータ'!H231</f>
        <v>32</v>
      </c>
      <c r="CK72" s="276"/>
      <c r="CL72" s="276"/>
      <c r="CM72" s="276"/>
      <c r="CN72" s="276"/>
      <c r="CO72" s="276"/>
      <c r="CP72" s="276"/>
    </row>
    <row r="73" spans="1:94" ht="9" customHeight="1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16"/>
      <c r="L73" s="3"/>
      <c r="M73" s="3"/>
      <c r="N73" s="3"/>
      <c r="O73" s="3"/>
      <c r="P73" s="3"/>
      <c r="Q73" s="3"/>
    </row>
    <row r="74" spans="1:94" ht="17.25" customHeight="1" x14ac:dyDescent="0.15">
      <c r="A74" s="1"/>
      <c r="B74" s="17" t="s">
        <v>255</v>
      </c>
      <c r="C74" s="6"/>
      <c r="D74" s="6"/>
      <c r="E74" s="6"/>
      <c r="F74" s="6"/>
      <c r="G74" s="6"/>
      <c r="H74" s="6"/>
      <c r="I74" s="6"/>
      <c r="J74" s="6"/>
      <c r="K74"/>
    </row>
    <row r="75" spans="1:94" ht="17.25" customHeight="1" x14ac:dyDescent="0.15">
      <c r="A75" s="2"/>
      <c r="B75" s="7" t="s">
        <v>33</v>
      </c>
      <c r="C75" s="6"/>
      <c r="D75" s="6"/>
      <c r="E75" s="6"/>
      <c r="F75" s="6"/>
      <c r="H75" s="6"/>
      <c r="I75" s="6"/>
      <c r="J75" s="6"/>
      <c r="K75" s="16"/>
      <c r="L75" s="3"/>
      <c r="M75" s="3"/>
      <c r="N75" s="3"/>
      <c r="O75" s="3"/>
      <c r="P75" s="3"/>
      <c r="Q75" s="3"/>
      <c r="AX75" s="7" t="s">
        <v>51</v>
      </c>
    </row>
    <row r="76" spans="1:94" ht="18.75" customHeight="1" x14ac:dyDescent="0.15">
      <c r="A76" s="2"/>
      <c r="B76" s="274" t="s">
        <v>242</v>
      </c>
      <c r="C76" s="274"/>
      <c r="D76" s="274"/>
      <c r="E76" s="274"/>
      <c r="F76" s="274"/>
      <c r="G76" s="274"/>
      <c r="H76" s="274"/>
      <c r="I76" s="274"/>
      <c r="J76" s="274"/>
      <c r="K76" s="274"/>
      <c r="L76" s="274"/>
      <c r="M76" s="258" t="s">
        <v>78</v>
      </c>
      <c r="N76" s="258"/>
      <c r="O76" s="258"/>
      <c r="P76" s="258"/>
      <c r="Q76" s="258"/>
      <c r="R76" s="258"/>
      <c r="S76" s="258"/>
      <c r="T76" s="258"/>
      <c r="U76" s="258"/>
      <c r="V76" s="258"/>
      <c r="W76" s="275">
        <f>AVERAGE('20.グラフデータ'!D239:H239)</f>
        <v>4.4000000000000004</v>
      </c>
      <c r="X76" s="275"/>
      <c r="Y76" s="275"/>
      <c r="Z76" s="275"/>
      <c r="AA76" s="275"/>
      <c r="AB76" s="275"/>
      <c r="AC76" s="275"/>
      <c r="AD76" s="275"/>
      <c r="AE76" s="275"/>
      <c r="AF76" s="275"/>
      <c r="AG76" s="251" t="str">
        <f>'20.グラフデータ'!AD239</f>
        <v>年度により増減</v>
      </c>
      <c r="AH76" s="251"/>
      <c r="AI76" s="251"/>
      <c r="AJ76" s="251"/>
      <c r="AK76" s="251"/>
      <c r="AL76" s="251"/>
      <c r="AM76" s="251"/>
      <c r="AN76" s="251"/>
      <c r="AO76" s="251"/>
      <c r="AP76" s="251"/>
      <c r="AQ76" s="251"/>
      <c r="AR76" s="251"/>
      <c r="AS76" s="251"/>
      <c r="AT76" s="251"/>
      <c r="AX76" s="274" t="s">
        <v>240</v>
      </c>
      <c r="AY76" s="274"/>
      <c r="AZ76" s="274"/>
      <c r="BA76" s="274"/>
      <c r="BB76" s="274"/>
      <c r="BC76" s="274"/>
      <c r="BD76" s="274"/>
      <c r="BE76" s="274"/>
      <c r="BF76" s="274"/>
      <c r="BG76" s="274"/>
      <c r="BH76" s="274"/>
      <c r="BI76" s="258" t="s">
        <v>78</v>
      </c>
      <c r="BJ76" s="258"/>
      <c r="BK76" s="258"/>
      <c r="BL76" s="258"/>
      <c r="BM76" s="258"/>
      <c r="BN76" s="258"/>
      <c r="BO76" s="258"/>
      <c r="BP76" s="258"/>
      <c r="BQ76" s="258"/>
      <c r="BR76" s="258"/>
      <c r="BS76" s="259">
        <f>AVERAGE('20.グラフデータ'!D243:H243)</f>
        <v>0.47400000000000003</v>
      </c>
      <c r="BT76" s="259"/>
      <c r="BU76" s="259"/>
      <c r="BV76" s="259"/>
      <c r="BW76" s="259"/>
      <c r="BX76" s="259"/>
      <c r="BY76" s="259"/>
      <c r="BZ76" s="259"/>
      <c r="CA76" s="259"/>
      <c r="CB76" s="259"/>
      <c r="CC76" s="251" t="str">
        <f>'20.グラフデータ'!AD243</f>
        <v>年度により増減</v>
      </c>
      <c r="CD76" s="251"/>
      <c r="CE76" s="251"/>
      <c r="CF76" s="251"/>
      <c r="CG76" s="251"/>
      <c r="CH76" s="251"/>
      <c r="CI76" s="251"/>
      <c r="CJ76" s="251"/>
      <c r="CK76" s="251"/>
      <c r="CL76" s="251"/>
      <c r="CM76" s="251"/>
      <c r="CN76" s="251"/>
      <c r="CO76" s="251"/>
      <c r="CP76" s="251"/>
    </row>
    <row r="77" spans="1:94" ht="18.75" customHeight="1" x14ac:dyDescent="0.15">
      <c r="A77" s="2"/>
      <c r="B77" s="274"/>
      <c r="C77" s="274"/>
      <c r="D77" s="274"/>
      <c r="E77" s="274"/>
      <c r="F77" s="274"/>
      <c r="G77" s="274"/>
      <c r="H77" s="274"/>
      <c r="I77" s="274"/>
      <c r="J77" s="274"/>
      <c r="K77" s="274"/>
      <c r="L77" s="274"/>
      <c r="M77" s="258" t="s">
        <v>80</v>
      </c>
      <c r="N77" s="258"/>
      <c r="O77" s="258"/>
      <c r="P77" s="258"/>
      <c r="Q77" s="258"/>
      <c r="R77" s="258"/>
      <c r="S77" s="258"/>
      <c r="T77" s="258"/>
      <c r="U77" s="258"/>
      <c r="V77" s="258"/>
      <c r="W77" s="261">
        <f>'20.グラフデータ'!H239-'20.グラフデータ'!D239</f>
        <v>-1</v>
      </c>
      <c r="X77" s="261"/>
      <c r="Y77" s="261"/>
      <c r="Z77" s="261"/>
      <c r="AA77" s="261"/>
      <c r="AB77" s="261"/>
      <c r="AC77" s="261"/>
      <c r="AD77" s="261"/>
      <c r="AE77" s="261"/>
      <c r="AF77" s="261"/>
      <c r="AG77" s="251"/>
      <c r="AH77" s="251"/>
      <c r="AI77" s="251"/>
      <c r="AJ77" s="251"/>
      <c r="AK77" s="251"/>
      <c r="AL77" s="251"/>
      <c r="AM77" s="251"/>
      <c r="AN77" s="251"/>
      <c r="AO77" s="251"/>
      <c r="AP77" s="251"/>
      <c r="AQ77" s="251"/>
      <c r="AR77" s="251"/>
      <c r="AS77" s="251"/>
      <c r="AT77" s="251"/>
      <c r="AX77" s="274"/>
      <c r="AY77" s="274"/>
      <c r="AZ77" s="274"/>
      <c r="BA77" s="274"/>
      <c r="BB77" s="274"/>
      <c r="BC77" s="274"/>
      <c r="BD77" s="274"/>
      <c r="BE77" s="274"/>
      <c r="BF77" s="274"/>
      <c r="BG77" s="274"/>
      <c r="BH77" s="274"/>
      <c r="BI77" s="256" t="s">
        <v>80</v>
      </c>
      <c r="BJ77" s="256"/>
      <c r="BK77" s="256"/>
      <c r="BL77" s="256"/>
      <c r="BM77" s="256"/>
      <c r="BN77" s="256"/>
      <c r="BO77" s="256"/>
      <c r="BP77" s="256"/>
      <c r="BQ77" s="256"/>
      <c r="BR77" s="256"/>
      <c r="BS77" s="257">
        <f>'20.グラフデータ'!H243-'20.グラフデータ'!D243</f>
        <v>-1.0000000000000009E-2</v>
      </c>
      <c r="BT77" s="257"/>
      <c r="BU77" s="257"/>
      <c r="BV77" s="257"/>
      <c r="BW77" s="257"/>
      <c r="BX77" s="257"/>
      <c r="BY77" s="257"/>
      <c r="BZ77" s="257"/>
      <c r="CA77" s="257"/>
      <c r="CB77" s="257"/>
      <c r="CC77" s="251"/>
      <c r="CD77" s="251"/>
      <c r="CE77" s="251"/>
      <c r="CF77" s="251"/>
      <c r="CG77" s="251"/>
      <c r="CH77" s="251"/>
      <c r="CI77" s="251"/>
      <c r="CJ77" s="251"/>
      <c r="CK77" s="251"/>
      <c r="CL77" s="251"/>
      <c r="CM77" s="251"/>
      <c r="CN77" s="251"/>
      <c r="CO77" s="251"/>
      <c r="CP77" s="251"/>
    </row>
    <row r="78" spans="1:94" ht="18.75" customHeight="1" x14ac:dyDescent="0.15">
      <c r="A78" s="2"/>
      <c r="B78" s="245" t="s">
        <v>251</v>
      </c>
      <c r="C78" s="246"/>
      <c r="D78" s="246"/>
      <c r="E78" s="246"/>
      <c r="F78" s="246"/>
      <c r="G78" s="246"/>
      <c r="H78" s="246"/>
      <c r="I78" s="246"/>
      <c r="J78" s="246"/>
      <c r="K78" s="246"/>
      <c r="L78" s="247"/>
      <c r="M78" s="258" t="s">
        <v>233</v>
      </c>
      <c r="N78" s="258"/>
      <c r="O78" s="258"/>
      <c r="P78" s="258"/>
      <c r="Q78" s="258"/>
      <c r="R78" s="258"/>
      <c r="S78" s="258"/>
      <c r="T78" s="258"/>
      <c r="U78" s="258"/>
      <c r="V78" s="258"/>
      <c r="W78" s="260">
        <f>AVERAGE('20.グラフデータ'!D237:H237)</f>
        <v>3.6</v>
      </c>
      <c r="X78" s="260"/>
      <c r="Y78" s="260"/>
      <c r="Z78" s="260"/>
      <c r="AA78" s="260"/>
      <c r="AB78" s="260"/>
      <c r="AC78" s="260"/>
      <c r="AD78" s="260"/>
      <c r="AE78" s="260"/>
      <c r="AF78" s="260"/>
      <c r="AG78" s="251" t="str">
        <f>'20.グラフデータ'!AD237</f>
        <v>年度により増減</v>
      </c>
      <c r="AH78" s="251"/>
      <c r="AI78" s="251"/>
      <c r="AJ78" s="251"/>
      <c r="AK78" s="251"/>
      <c r="AL78" s="251"/>
      <c r="AM78" s="251"/>
      <c r="AN78" s="251"/>
      <c r="AO78" s="251"/>
      <c r="AP78" s="251"/>
      <c r="AQ78" s="251"/>
      <c r="AR78" s="251"/>
      <c r="AS78" s="251"/>
      <c r="AT78" s="251"/>
    </row>
    <row r="79" spans="1:94" ht="18.75" customHeight="1" x14ac:dyDescent="0.15">
      <c r="A79" s="2"/>
      <c r="B79" s="248"/>
      <c r="C79" s="249"/>
      <c r="D79" s="249"/>
      <c r="E79" s="249"/>
      <c r="F79" s="249"/>
      <c r="G79" s="249"/>
      <c r="H79" s="249"/>
      <c r="I79" s="249"/>
      <c r="J79" s="249"/>
      <c r="K79" s="249"/>
      <c r="L79" s="250"/>
      <c r="M79" s="256" t="s">
        <v>234</v>
      </c>
      <c r="N79" s="256"/>
      <c r="O79" s="256"/>
      <c r="P79" s="256"/>
      <c r="Q79" s="256"/>
      <c r="R79" s="256"/>
      <c r="S79" s="256"/>
      <c r="T79" s="256"/>
      <c r="U79" s="256"/>
      <c r="V79" s="256"/>
      <c r="W79" s="261">
        <f>'20.グラフデータ'!H237-'20.グラフデータ'!D237</f>
        <v>-2</v>
      </c>
      <c r="X79" s="261"/>
      <c r="Y79" s="261"/>
      <c r="Z79" s="261"/>
      <c r="AA79" s="261"/>
      <c r="AB79" s="261"/>
      <c r="AC79" s="261"/>
      <c r="AD79" s="261"/>
      <c r="AE79" s="261"/>
      <c r="AF79" s="261"/>
      <c r="AG79" s="251"/>
      <c r="AH79" s="251"/>
      <c r="AI79" s="251"/>
      <c r="AJ79" s="251"/>
      <c r="AK79" s="251"/>
      <c r="AL79" s="251"/>
      <c r="AM79" s="251"/>
      <c r="AN79" s="251"/>
      <c r="AO79" s="251"/>
      <c r="AP79" s="251"/>
      <c r="AQ79" s="251"/>
      <c r="AR79" s="251"/>
      <c r="AS79" s="251"/>
      <c r="AT79" s="251"/>
    </row>
    <row r="80" spans="1:94" ht="18.75" customHeight="1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16"/>
      <c r="L80" s="3"/>
      <c r="M80" s="3"/>
      <c r="N80" s="3"/>
      <c r="O80" s="3"/>
      <c r="P80" s="3"/>
      <c r="Q80" s="3"/>
    </row>
    <row r="81" spans="1:94" ht="18.75" customHeight="1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16"/>
      <c r="L81" s="3"/>
      <c r="M81" s="3"/>
      <c r="N81" s="3"/>
      <c r="O81" s="3"/>
      <c r="P81" s="3"/>
      <c r="Q81" s="3"/>
    </row>
    <row r="82" spans="1:94" ht="18.7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16"/>
      <c r="L82" s="3"/>
      <c r="M82" s="3"/>
      <c r="N82" s="3"/>
      <c r="O82" s="3"/>
      <c r="P82" s="3"/>
      <c r="Q82" s="3"/>
    </row>
    <row r="83" spans="1:94" ht="18.7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16"/>
      <c r="L83" s="3"/>
      <c r="M83" s="3"/>
      <c r="N83" s="3"/>
      <c r="O83" s="3"/>
      <c r="P83" s="3"/>
      <c r="Q83" s="3"/>
    </row>
    <row r="84" spans="1:94" ht="18.7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16"/>
      <c r="L84" s="3"/>
      <c r="M84" s="3"/>
      <c r="N84" s="3"/>
      <c r="O84" s="3"/>
      <c r="P84" s="3"/>
      <c r="Q84" s="3"/>
    </row>
    <row r="85" spans="1:94" ht="18.7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16"/>
      <c r="L85" s="3"/>
      <c r="M85" s="3"/>
      <c r="N85" s="3"/>
      <c r="O85" s="3"/>
      <c r="P85" s="3"/>
      <c r="Q85" s="3"/>
    </row>
    <row r="86" spans="1:94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16"/>
      <c r="L86" s="3"/>
      <c r="M86" s="3"/>
      <c r="N86" s="3"/>
      <c r="O86" s="3"/>
      <c r="P86" s="3"/>
      <c r="Q86" s="3"/>
      <c r="AX86" s="271"/>
      <c r="AY86" s="271"/>
      <c r="AZ86" s="271"/>
      <c r="BA86" s="271"/>
      <c r="BB86" s="271"/>
      <c r="BC86" s="271"/>
      <c r="BD86" s="271"/>
      <c r="BE86" s="271"/>
      <c r="BF86" s="271"/>
      <c r="BG86" s="271"/>
      <c r="BH86" s="273" t="str">
        <f>'20.グラフデータ'!Q1</f>
        <v>R2</v>
      </c>
      <c r="BI86" s="271"/>
      <c r="BJ86" s="271"/>
      <c r="BK86" s="271"/>
      <c r="BL86" s="271"/>
      <c r="BM86" s="271"/>
      <c r="BN86" s="271"/>
      <c r="BO86" s="273" t="str">
        <f>'20.グラフデータ'!R1</f>
        <v>R3</v>
      </c>
      <c r="BP86" s="271"/>
      <c r="BQ86" s="271"/>
      <c r="BR86" s="271"/>
      <c r="BS86" s="271"/>
      <c r="BT86" s="271"/>
      <c r="BU86" s="271"/>
      <c r="BV86" s="273" t="str">
        <f>'20.グラフデータ'!S1</f>
        <v>R4</v>
      </c>
      <c r="BW86" s="271"/>
      <c r="BX86" s="271"/>
      <c r="BY86" s="271"/>
      <c r="BZ86" s="271"/>
      <c r="CA86" s="271"/>
      <c r="CB86" s="271"/>
      <c r="CC86" s="273" t="str">
        <f>'20.グラフデータ'!T1</f>
        <v>R5</v>
      </c>
      <c r="CD86" s="271"/>
      <c r="CE86" s="271"/>
      <c r="CF86" s="271"/>
      <c r="CG86" s="271"/>
      <c r="CH86" s="271"/>
      <c r="CI86" s="271"/>
      <c r="CJ86" s="273" t="str">
        <f>'20.グラフデータ'!U1</f>
        <v>R6</v>
      </c>
      <c r="CK86" s="271"/>
      <c r="CL86" s="271"/>
      <c r="CM86" s="271"/>
      <c r="CN86" s="271"/>
      <c r="CO86" s="271"/>
      <c r="CP86" s="271"/>
    </row>
    <row r="87" spans="1:94" x14ac:dyDescent="0.15">
      <c r="A87" s="1"/>
      <c r="B87" s="2"/>
      <c r="C87" s="2"/>
      <c r="D87" s="2"/>
      <c r="E87" s="2"/>
      <c r="F87" s="2"/>
      <c r="G87" s="2"/>
      <c r="H87" s="2"/>
      <c r="I87" s="2"/>
      <c r="J87" s="2"/>
      <c r="K87" s="16"/>
      <c r="L87" s="3"/>
      <c r="M87" s="3"/>
      <c r="N87" s="3"/>
      <c r="O87" s="3"/>
      <c r="P87" s="3"/>
      <c r="Q87" s="3"/>
      <c r="AX87" s="271" t="s">
        <v>247</v>
      </c>
      <c r="AY87" s="271"/>
      <c r="AZ87" s="271"/>
      <c r="BA87" s="271"/>
      <c r="BB87" s="271"/>
      <c r="BC87" s="271"/>
      <c r="BD87" s="271"/>
      <c r="BE87" s="271"/>
      <c r="BF87" s="271"/>
      <c r="BG87" s="271"/>
      <c r="BH87" s="272">
        <f>'20.グラフデータ'!D243</f>
        <v>0.45</v>
      </c>
      <c r="BI87" s="272"/>
      <c r="BJ87" s="272"/>
      <c r="BK87" s="272"/>
      <c r="BL87" s="272"/>
      <c r="BM87" s="272"/>
      <c r="BN87" s="272"/>
      <c r="BO87" s="272">
        <f>'20.グラフデータ'!E243</f>
        <v>0.1</v>
      </c>
      <c r="BP87" s="272"/>
      <c r="BQ87" s="272"/>
      <c r="BR87" s="272"/>
      <c r="BS87" s="272"/>
      <c r="BT87" s="272"/>
      <c r="BU87" s="272"/>
      <c r="BV87" s="272">
        <f>'20.グラフデータ'!F243</f>
        <v>0.38</v>
      </c>
      <c r="BW87" s="272"/>
      <c r="BX87" s="272"/>
      <c r="BY87" s="272"/>
      <c r="BZ87" s="272"/>
      <c r="CA87" s="272"/>
      <c r="CB87" s="272"/>
      <c r="CC87" s="272">
        <f>'20.グラフデータ'!G243</f>
        <v>1</v>
      </c>
      <c r="CD87" s="272"/>
      <c r="CE87" s="272"/>
      <c r="CF87" s="272"/>
      <c r="CG87" s="272"/>
      <c r="CH87" s="272"/>
      <c r="CI87" s="272"/>
      <c r="CJ87" s="272">
        <f>'20.グラフデータ'!H243</f>
        <v>0.44</v>
      </c>
      <c r="CK87" s="272"/>
      <c r="CL87" s="272"/>
      <c r="CM87" s="272"/>
      <c r="CN87" s="272"/>
      <c r="CO87" s="272"/>
      <c r="CP87" s="272"/>
    </row>
    <row r="88" spans="1:94" x14ac:dyDescent="0.15">
      <c r="A88" s="7"/>
      <c r="B88" s="2"/>
      <c r="C88" s="2"/>
      <c r="D88" s="2"/>
      <c r="E88" s="2"/>
      <c r="F88" s="2"/>
      <c r="G88" s="2"/>
      <c r="H88" s="2"/>
      <c r="I88" s="2"/>
      <c r="J88" s="2"/>
      <c r="K88" s="16"/>
      <c r="L88" s="3"/>
      <c r="M88" s="3"/>
      <c r="N88" s="3"/>
      <c r="O88" s="3"/>
      <c r="P88" s="3"/>
      <c r="Q88" s="3"/>
      <c r="AX88" s="271" t="s">
        <v>248</v>
      </c>
      <c r="AY88" s="271"/>
      <c r="AZ88" s="271"/>
      <c r="BA88" s="271"/>
      <c r="BB88" s="271"/>
      <c r="BC88" s="271"/>
      <c r="BD88" s="271"/>
      <c r="BE88" s="271"/>
      <c r="BF88" s="271"/>
      <c r="BG88" s="271"/>
      <c r="BH88" s="272">
        <f>'20.グラフデータ'!D244</f>
        <v>0.25</v>
      </c>
      <c r="BI88" s="272"/>
      <c r="BJ88" s="272"/>
      <c r="BK88" s="272"/>
      <c r="BL88" s="272"/>
      <c r="BM88" s="272"/>
      <c r="BN88" s="272"/>
      <c r="BO88" s="272">
        <f>'20.グラフデータ'!E244</f>
        <v>0</v>
      </c>
      <c r="BP88" s="272"/>
      <c r="BQ88" s="272"/>
      <c r="BR88" s="272"/>
      <c r="BS88" s="272"/>
      <c r="BT88" s="272"/>
      <c r="BU88" s="272"/>
      <c r="BV88" s="272">
        <f>'20.グラフデータ'!F244</f>
        <v>0.5</v>
      </c>
      <c r="BW88" s="272"/>
      <c r="BX88" s="272"/>
      <c r="BY88" s="272"/>
      <c r="BZ88" s="272"/>
      <c r="CA88" s="272"/>
      <c r="CB88" s="272"/>
      <c r="CC88" s="272">
        <f>'20.グラフデータ'!G244</f>
        <v>1.1399999999999999</v>
      </c>
      <c r="CD88" s="272"/>
      <c r="CE88" s="272"/>
      <c r="CF88" s="272"/>
      <c r="CG88" s="272"/>
      <c r="CH88" s="272"/>
      <c r="CI88" s="272"/>
      <c r="CJ88" s="272">
        <f>'20.グラフデータ'!H244</f>
        <v>0.43</v>
      </c>
      <c r="CK88" s="272"/>
      <c r="CL88" s="272"/>
      <c r="CM88" s="272"/>
      <c r="CN88" s="272"/>
      <c r="CO88" s="272"/>
      <c r="CP88" s="272"/>
    </row>
    <row r="89" spans="1:94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16"/>
      <c r="L89" s="3"/>
      <c r="M89" s="3"/>
      <c r="N89" s="3"/>
      <c r="O89" s="3"/>
      <c r="P89" s="3"/>
      <c r="Q89" s="3"/>
      <c r="AX89" s="271" t="s">
        <v>249</v>
      </c>
      <c r="AY89" s="271"/>
      <c r="AZ89" s="271"/>
      <c r="BA89" s="271"/>
      <c r="BB89" s="271"/>
      <c r="BC89" s="271"/>
      <c r="BD89" s="271"/>
      <c r="BE89" s="271"/>
      <c r="BF89" s="271"/>
      <c r="BG89" s="271"/>
      <c r="BH89" s="272">
        <f>'20.グラフデータ'!D245</f>
        <v>1</v>
      </c>
      <c r="BI89" s="272"/>
      <c r="BJ89" s="272"/>
      <c r="BK89" s="272"/>
      <c r="BL89" s="272"/>
      <c r="BM89" s="272"/>
      <c r="BN89" s="272"/>
      <c r="BO89" s="272">
        <f>'20.グラフデータ'!E245</f>
        <v>0.33</v>
      </c>
      <c r="BP89" s="272"/>
      <c r="BQ89" s="272"/>
      <c r="BR89" s="272"/>
      <c r="BS89" s="272"/>
      <c r="BT89" s="272"/>
      <c r="BU89" s="272"/>
      <c r="BV89" s="272">
        <f>'20.グラフデータ'!F245</f>
        <v>0</v>
      </c>
      <c r="BW89" s="272"/>
      <c r="BX89" s="272"/>
      <c r="BY89" s="272"/>
      <c r="BZ89" s="272"/>
      <c r="CA89" s="272"/>
      <c r="CB89" s="272"/>
      <c r="CC89" s="272">
        <f>'20.グラフデータ'!G245</f>
        <v>0.5</v>
      </c>
      <c r="CD89" s="272"/>
      <c r="CE89" s="272"/>
      <c r="CF89" s="272"/>
      <c r="CG89" s="272"/>
      <c r="CH89" s="272"/>
      <c r="CI89" s="272"/>
      <c r="CJ89" s="272">
        <f>'20.グラフデータ'!H245</f>
        <v>0.5</v>
      </c>
      <c r="CK89" s="272"/>
      <c r="CL89" s="272"/>
      <c r="CM89" s="272"/>
      <c r="CN89" s="272"/>
      <c r="CO89" s="272"/>
      <c r="CP89" s="272"/>
    </row>
    <row r="90" spans="1:94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16"/>
      <c r="L90" s="3"/>
      <c r="M90" s="3"/>
      <c r="N90" s="3"/>
      <c r="O90" s="3"/>
      <c r="P90" s="3"/>
      <c r="Q90" s="3"/>
      <c r="AX90" s="271" t="s">
        <v>60</v>
      </c>
      <c r="AY90" s="271"/>
      <c r="AZ90" s="271"/>
      <c r="BA90" s="271"/>
      <c r="BB90" s="271"/>
      <c r="BC90" s="271"/>
      <c r="BD90" s="271"/>
      <c r="BE90" s="271"/>
      <c r="BF90" s="271"/>
      <c r="BG90" s="271"/>
      <c r="BH90" s="276">
        <f>'20.グラフデータ'!D246</f>
        <v>5</v>
      </c>
      <c r="BI90" s="276"/>
      <c r="BJ90" s="276"/>
      <c r="BK90" s="276"/>
      <c r="BL90" s="276"/>
      <c r="BM90" s="276"/>
      <c r="BN90" s="276"/>
      <c r="BO90" s="276">
        <f>'20.グラフデータ'!E246</f>
        <v>1</v>
      </c>
      <c r="BP90" s="276"/>
      <c r="BQ90" s="276"/>
      <c r="BR90" s="276"/>
      <c r="BS90" s="276"/>
      <c r="BT90" s="276"/>
      <c r="BU90" s="276"/>
      <c r="BV90" s="276">
        <f>'20.グラフデータ'!F246</f>
        <v>3</v>
      </c>
      <c r="BW90" s="276"/>
      <c r="BX90" s="276"/>
      <c r="BY90" s="276"/>
      <c r="BZ90" s="276"/>
      <c r="CA90" s="276"/>
      <c r="CB90" s="276"/>
      <c r="CC90" s="276">
        <f>'20.グラフデータ'!G246</f>
        <v>9</v>
      </c>
      <c r="CD90" s="276"/>
      <c r="CE90" s="276"/>
      <c r="CF90" s="276"/>
      <c r="CG90" s="276"/>
      <c r="CH90" s="276"/>
      <c r="CI90" s="276"/>
      <c r="CJ90" s="276">
        <f>'20.グラフデータ'!H246</f>
        <v>4</v>
      </c>
      <c r="CK90" s="276"/>
      <c r="CL90" s="276"/>
      <c r="CM90" s="276"/>
      <c r="CN90" s="276"/>
      <c r="CO90" s="276"/>
      <c r="CP90" s="276"/>
    </row>
    <row r="91" spans="1:94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16"/>
      <c r="L91" s="3"/>
      <c r="M91" s="3"/>
      <c r="N91" s="3"/>
      <c r="O91" s="3"/>
      <c r="P91" s="3"/>
      <c r="Q91" s="3"/>
      <c r="AX91" s="271" t="s">
        <v>99</v>
      </c>
      <c r="AY91" s="271"/>
      <c r="AZ91" s="271"/>
      <c r="BA91" s="271"/>
      <c r="BB91" s="271"/>
      <c r="BC91" s="271"/>
      <c r="BD91" s="271"/>
      <c r="BE91" s="271"/>
      <c r="BF91" s="271"/>
      <c r="BG91" s="271"/>
      <c r="BH91" s="276">
        <f>'20.グラフデータ'!D247</f>
        <v>11</v>
      </c>
      <c r="BI91" s="276"/>
      <c r="BJ91" s="276"/>
      <c r="BK91" s="276"/>
      <c r="BL91" s="276"/>
      <c r="BM91" s="276"/>
      <c r="BN91" s="276"/>
      <c r="BO91" s="276">
        <f>'20.グラフデータ'!E247</f>
        <v>10</v>
      </c>
      <c r="BP91" s="276"/>
      <c r="BQ91" s="276"/>
      <c r="BR91" s="276"/>
      <c r="BS91" s="276"/>
      <c r="BT91" s="276"/>
      <c r="BU91" s="276"/>
      <c r="BV91" s="276">
        <f>'20.グラフデータ'!F247</f>
        <v>8</v>
      </c>
      <c r="BW91" s="276"/>
      <c r="BX91" s="276"/>
      <c r="BY91" s="276"/>
      <c r="BZ91" s="276"/>
      <c r="CA91" s="276"/>
      <c r="CB91" s="276"/>
      <c r="CC91" s="276">
        <f>'20.グラフデータ'!G247</f>
        <v>9</v>
      </c>
      <c r="CD91" s="276"/>
      <c r="CE91" s="276"/>
      <c r="CF91" s="276"/>
      <c r="CG91" s="276"/>
      <c r="CH91" s="276"/>
      <c r="CI91" s="276"/>
      <c r="CJ91" s="276">
        <f>'20.グラフデータ'!H247</f>
        <v>9</v>
      </c>
      <c r="CK91" s="276"/>
      <c r="CL91" s="276"/>
      <c r="CM91" s="276"/>
      <c r="CN91" s="276"/>
      <c r="CO91" s="276"/>
      <c r="CP91" s="276"/>
    </row>
    <row r="92" spans="1:94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16"/>
      <c r="L92" s="3"/>
      <c r="M92" s="3"/>
      <c r="N92" s="3"/>
      <c r="O92" s="3"/>
      <c r="P92" s="3"/>
      <c r="Q92" s="3"/>
      <c r="AX92" s="271" t="s">
        <v>72</v>
      </c>
      <c r="AY92" s="271"/>
      <c r="AZ92" s="271"/>
      <c r="BA92" s="271"/>
      <c r="BB92" s="271"/>
      <c r="BC92" s="271"/>
      <c r="BD92" s="271"/>
      <c r="BE92" s="271"/>
      <c r="BF92" s="271"/>
      <c r="BG92" s="271"/>
      <c r="BH92" s="276">
        <f>'20.グラフデータ'!D248</f>
        <v>2</v>
      </c>
      <c r="BI92" s="276"/>
      <c r="BJ92" s="276"/>
      <c r="BK92" s="276"/>
      <c r="BL92" s="276"/>
      <c r="BM92" s="276"/>
      <c r="BN92" s="276"/>
      <c r="BO92" s="276">
        <f>'20.グラフデータ'!E248</f>
        <v>0</v>
      </c>
      <c r="BP92" s="276"/>
      <c r="BQ92" s="276"/>
      <c r="BR92" s="276"/>
      <c r="BS92" s="276"/>
      <c r="BT92" s="276"/>
      <c r="BU92" s="276"/>
      <c r="BV92" s="276">
        <f>'20.グラフデータ'!F248</f>
        <v>3</v>
      </c>
      <c r="BW92" s="276"/>
      <c r="BX92" s="276"/>
      <c r="BY92" s="276"/>
      <c r="BZ92" s="276"/>
      <c r="CA92" s="276"/>
      <c r="CB92" s="276"/>
      <c r="CC92" s="276">
        <f>'20.グラフデータ'!G248</f>
        <v>8</v>
      </c>
      <c r="CD92" s="276"/>
      <c r="CE92" s="276"/>
      <c r="CF92" s="276"/>
      <c r="CG92" s="276"/>
      <c r="CH92" s="276"/>
      <c r="CI92" s="276"/>
      <c r="CJ92" s="276">
        <f>'20.グラフデータ'!H248</f>
        <v>3</v>
      </c>
      <c r="CK92" s="276"/>
      <c r="CL92" s="276"/>
      <c r="CM92" s="276"/>
      <c r="CN92" s="276"/>
      <c r="CO92" s="276"/>
      <c r="CP92" s="276"/>
    </row>
    <row r="93" spans="1:94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16"/>
      <c r="L93" s="3"/>
      <c r="M93" s="3"/>
      <c r="N93" s="3"/>
      <c r="O93" s="3"/>
      <c r="P93" s="3"/>
      <c r="Q93" s="3"/>
      <c r="AX93" s="271" t="s">
        <v>73</v>
      </c>
      <c r="AY93" s="271"/>
      <c r="AZ93" s="271"/>
      <c r="BA93" s="271"/>
      <c r="BB93" s="271"/>
      <c r="BC93" s="271"/>
      <c r="BD93" s="271"/>
      <c r="BE93" s="271"/>
      <c r="BF93" s="271"/>
      <c r="BG93" s="271"/>
      <c r="BH93" s="276">
        <f>'20.グラフデータ'!D249</f>
        <v>3</v>
      </c>
      <c r="BI93" s="276"/>
      <c r="BJ93" s="276"/>
      <c r="BK93" s="276"/>
      <c r="BL93" s="276"/>
      <c r="BM93" s="276"/>
      <c r="BN93" s="276"/>
      <c r="BO93" s="276">
        <f>'20.グラフデータ'!E249</f>
        <v>1</v>
      </c>
      <c r="BP93" s="276"/>
      <c r="BQ93" s="276"/>
      <c r="BR93" s="276"/>
      <c r="BS93" s="276"/>
      <c r="BT93" s="276"/>
      <c r="BU93" s="276"/>
      <c r="BV93" s="276">
        <f>'20.グラフデータ'!F249</f>
        <v>0</v>
      </c>
      <c r="BW93" s="276"/>
      <c r="BX93" s="276"/>
      <c r="BY93" s="276"/>
      <c r="BZ93" s="276"/>
      <c r="CA93" s="276"/>
      <c r="CB93" s="276"/>
      <c r="CC93" s="276">
        <f>'20.グラフデータ'!G249</f>
        <v>1</v>
      </c>
      <c r="CD93" s="276"/>
      <c r="CE93" s="276"/>
      <c r="CF93" s="276"/>
      <c r="CG93" s="276"/>
      <c r="CH93" s="276"/>
      <c r="CI93" s="276"/>
      <c r="CJ93" s="276">
        <f>'20.グラフデータ'!H249</f>
        <v>1</v>
      </c>
      <c r="CK93" s="276"/>
      <c r="CL93" s="276"/>
      <c r="CM93" s="276"/>
      <c r="CN93" s="276"/>
      <c r="CO93" s="276"/>
      <c r="CP93" s="276"/>
    </row>
    <row r="94" spans="1:94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16"/>
      <c r="L94" s="3"/>
      <c r="M94" s="3"/>
      <c r="N94" s="3"/>
      <c r="O94" s="3"/>
      <c r="P94" s="3"/>
      <c r="Q94" s="3"/>
      <c r="AX94" s="271" t="s">
        <v>70</v>
      </c>
      <c r="AY94" s="271"/>
      <c r="AZ94" s="271"/>
      <c r="BA94" s="271"/>
      <c r="BB94" s="271"/>
      <c r="BC94" s="271"/>
      <c r="BD94" s="271"/>
      <c r="BE94" s="271"/>
      <c r="BF94" s="271"/>
      <c r="BG94" s="271"/>
      <c r="BH94" s="276">
        <f>'20.グラフデータ'!D250</f>
        <v>8</v>
      </c>
      <c r="BI94" s="276"/>
      <c r="BJ94" s="276"/>
      <c r="BK94" s="276"/>
      <c r="BL94" s="276"/>
      <c r="BM94" s="276"/>
      <c r="BN94" s="276"/>
      <c r="BO94" s="276">
        <f>'20.グラフデータ'!E250</f>
        <v>7</v>
      </c>
      <c r="BP94" s="276"/>
      <c r="BQ94" s="276"/>
      <c r="BR94" s="276"/>
      <c r="BS94" s="276"/>
      <c r="BT94" s="276"/>
      <c r="BU94" s="276"/>
      <c r="BV94" s="276">
        <f>'20.グラフデータ'!F250</f>
        <v>6</v>
      </c>
      <c r="BW94" s="276"/>
      <c r="BX94" s="276"/>
      <c r="BY94" s="276"/>
      <c r="BZ94" s="276"/>
      <c r="CA94" s="276"/>
      <c r="CB94" s="276"/>
      <c r="CC94" s="276">
        <f>'20.グラフデータ'!G250</f>
        <v>7</v>
      </c>
      <c r="CD94" s="276"/>
      <c r="CE94" s="276"/>
      <c r="CF94" s="276"/>
      <c r="CG94" s="276"/>
      <c r="CH94" s="276"/>
      <c r="CI94" s="276"/>
      <c r="CJ94" s="276">
        <f>'20.グラフデータ'!H250</f>
        <v>7</v>
      </c>
      <c r="CK94" s="276"/>
      <c r="CL94" s="276"/>
      <c r="CM94" s="276"/>
      <c r="CN94" s="276"/>
      <c r="CO94" s="276"/>
      <c r="CP94" s="276"/>
    </row>
    <row r="95" spans="1:94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16"/>
      <c r="L95" s="3"/>
      <c r="M95" s="3"/>
      <c r="N95" s="3"/>
      <c r="O95" s="3"/>
      <c r="P95" s="3"/>
      <c r="Q95" s="3"/>
      <c r="AX95" s="271" t="s">
        <v>71</v>
      </c>
      <c r="AY95" s="271"/>
      <c r="AZ95" s="271"/>
      <c r="BA95" s="271"/>
      <c r="BB95" s="271"/>
      <c r="BC95" s="271"/>
      <c r="BD95" s="271"/>
      <c r="BE95" s="271"/>
      <c r="BF95" s="271"/>
      <c r="BG95" s="271"/>
      <c r="BH95" s="276">
        <f>'20.グラフデータ'!D251</f>
        <v>3</v>
      </c>
      <c r="BI95" s="276"/>
      <c r="BJ95" s="276"/>
      <c r="BK95" s="276"/>
      <c r="BL95" s="276"/>
      <c r="BM95" s="276"/>
      <c r="BN95" s="276"/>
      <c r="BO95" s="276">
        <f>'20.グラフデータ'!E251</f>
        <v>3</v>
      </c>
      <c r="BP95" s="276"/>
      <c r="BQ95" s="276"/>
      <c r="BR95" s="276"/>
      <c r="BS95" s="276"/>
      <c r="BT95" s="276"/>
      <c r="BU95" s="276"/>
      <c r="BV95" s="276">
        <f>'20.グラフデータ'!F251</f>
        <v>2</v>
      </c>
      <c r="BW95" s="276"/>
      <c r="BX95" s="276"/>
      <c r="BY95" s="276"/>
      <c r="BZ95" s="276"/>
      <c r="CA95" s="276"/>
      <c r="CB95" s="276"/>
      <c r="CC95" s="276">
        <f>'20.グラフデータ'!G251</f>
        <v>2</v>
      </c>
      <c r="CD95" s="276"/>
      <c r="CE95" s="276"/>
      <c r="CF95" s="276"/>
      <c r="CG95" s="276"/>
      <c r="CH95" s="276"/>
      <c r="CI95" s="276"/>
      <c r="CJ95" s="276">
        <f>'20.グラフデータ'!H251</f>
        <v>2</v>
      </c>
      <c r="CK95" s="276"/>
      <c r="CL95" s="276"/>
      <c r="CM95" s="276"/>
      <c r="CN95" s="276"/>
      <c r="CO95" s="276"/>
      <c r="CP95" s="276"/>
    </row>
    <row r="96" spans="1:94" ht="3.75" customHeight="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16"/>
      <c r="L96" s="3"/>
      <c r="M96" s="3"/>
      <c r="N96" s="3"/>
      <c r="O96" s="3"/>
      <c r="P96" s="3"/>
      <c r="Q96" s="3"/>
    </row>
    <row r="97" spans="1:94" ht="17.25" customHeight="1" x14ac:dyDescent="0.15">
      <c r="A97" s="1"/>
      <c r="B97" s="17" t="s">
        <v>256</v>
      </c>
      <c r="C97" s="6"/>
      <c r="D97" s="6"/>
      <c r="E97" s="6"/>
      <c r="F97" s="6"/>
      <c r="G97" s="6"/>
      <c r="H97" s="6"/>
      <c r="I97" s="6"/>
      <c r="J97" s="6"/>
      <c r="K97"/>
    </row>
    <row r="98" spans="1:94" ht="17.25" customHeight="1" x14ac:dyDescent="0.15">
      <c r="A98" s="1"/>
      <c r="B98" s="7" t="s">
        <v>33</v>
      </c>
      <c r="C98" s="6"/>
      <c r="D98" s="6"/>
      <c r="E98" s="6"/>
      <c r="F98" s="6"/>
      <c r="H98" s="6"/>
      <c r="I98" s="6"/>
      <c r="J98" s="6"/>
      <c r="K98"/>
      <c r="AX98" s="7" t="s">
        <v>51</v>
      </c>
    </row>
    <row r="99" spans="1:94" ht="17.25" customHeight="1" x14ac:dyDescent="0.15">
      <c r="A99" s="1"/>
      <c r="B99" s="245" t="s">
        <v>242</v>
      </c>
      <c r="C99" s="246"/>
      <c r="D99" s="246"/>
      <c r="E99" s="246"/>
      <c r="F99" s="246"/>
      <c r="G99" s="246"/>
      <c r="H99" s="246"/>
      <c r="I99" s="246"/>
      <c r="J99" s="246"/>
      <c r="K99" s="246"/>
      <c r="L99" s="247"/>
      <c r="M99" s="258" t="s">
        <v>78</v>
      </c>
      <c r="N99" s="258"/>
      <c r="O99" s="258"/>
      <c r="P99" s="258"/>
      <c r="Q99" s="258"/>
      <c r="R99" s="258"/>
      <c r="S99" s="258"/>
      <c r="T99" s="258"/>
      <c r="U99" s="258"/>
      <c r="V99" s="258"/>
      <c r="W99" s="260">
        <f>AVERAGE('20.グラフデータ'!D259:H259)</f>
        <v>21.2</v>
      </c>
      <c r="X99" s="260"/>
      <c r="Y99" s="260"/>
      <c r="Z99" s="260"/>
      <c r="AA99" s="260"/>
      <c r="AB99" s="260"/>
      <c r="AC99" s="260"/>
      <c r="AD99" s="260"/>
      <c r="AE99" s="260"/>
      <c r="AF99" s="260"/>
      <c r="AG99" s="251" t="str">
        <f>'20.グラフデータ'!AD259</f>
        <v>減少傾向⤵</v>
      </c>
      <c r="AH99" s="251"/>
      <c r="AI99" s="251"/>
      <c r="AJ99" s="251"/>
      <c r="AK99" s="251"/>
      <c r="AL99" s="251"/>
      <c r="AM99" s="251"/>
      <c r="AN99" s="251"/>
      <c r="AO99" s="251"/>
      <c r="AP99" s="251"/>
      <c r="AQ99" s="251"/>
      <c r="AR99" s="251"/>
      <c r="AS99" s="251"/>
      <c r="AT99" s="251"/>
      <c r="AX99" s="274" t="s">
        <v>240</v>
      </c>
      <c r="AY99" s="274"/>
      <c r="AZ99" s="274"/>
      <c r="BA99" s="274"/>
      <c r="BB99" s="274"/>
      <c r="BC99" s="274"/>
      <c r="BD99" s="274"/>
      <c r="BE99" s="274"/>
      <c r="BF99" s="274"/>
      <c r="BG99" s="274"/>
      <c r="BH99" s="274"/>
      <c r="BI99" s="258" t="s">
        <v>78</v>
      </c>
      <c r="BJ99" s="258"/>
      <c r="BK99" s="258"/>
      <c r="BL99" s="258"/>
      <c r="BM99" s="258"/>
      <c r="BN99" s="258"/>
      <c r="BO99" s="258"/>
      <c r="BP99" s="258"/>
      <c r="BQ99" s="258"/>
      <c r="BR99" s="258"/>
      <c r="BS99" s="259">
        <f>AVERAGE('20.グラフデータ'!D263:H263)</f>
        <v>0.94999999999999984</v>
      </c>
      <c r="BT99" s="259"/>
      <c r="BU99" s="259"/>
      <c r="BV99" s="259"/>
      <c r="BW99" s="259"/>
      <c r="BX99" s="259"/>
      <c r="BY99" s="259"/>
      <c r="BZ99" s="259"/>
      <c r="CA99" s="259"/>
      <c r="CB99" s="259"/>
      <c r="CC99" s="251" t="str">
        <f>'20.グラフデータ'!AD263</f>
        <v>年度により増減</v>
      </c>
      <c r="CD99" s="251"/>
      <c r="CE99" s="251"/>
      <c r="CF99" s="251"/>
      <c r="CG99" s="251"/>
      <c r="CH99" s="251"/>
      <c r="CI99" s="251"/>
      <c r="CJ99" s="251"/>
      <c r="CK99" s="251"/>
      <c r="CL99" s="251"/>
      <c r="CM99" s="251"/>
      <c r="CN99" s="251"/>
      <c r="CO99" s="251"/>
      <c r="CP99" s="251"/>
    </row>
    <row r="100" spans="1:94" ht="18.75" customHeight="1" x14ac:dyDescent="0.15">
      <c r="B100" s="248"/>
      <c r="C100" s="249"/>
      <c r="D100" s="249"/>
      <c r="E100" s="249"/>
      <c r="F100" s="249"/>
      <c r="G100" s="249"/>
      <c r="H100" s="249"/>
      <c r="I100" s="249"/>
      <c r="J100" s="249"/>
      <c r="K100" s="249"/>
      <c r="L100" s="250"/>
      <c r="M100" s="256" t="s">
        <v>80</v>
      </c>
      <c r="N100" s="256"/>
      <c r="O100" s="256"/>
      <c r="P100" s="256"/>
      <c r="Q100" s="256"/>
      <c r="R100" s="256"/>
      <c r="S100" s="256"/>
      <c r="T100" s="256"/>
      <c r="U100" s="256"/>
      <c r="V100" s="256"/>
      <c r="W100" s="261">
        <f>'20.グラフデータ'!H259-'20.グラフデータ'!D259</f>
        <v>-16</v>
      </c>
      <c r="X100" s="261"/>
      <c r="Y100" s="261"/>
      <c r="Z100" s="261"/>
      <c r="AA100" s="261"/>
      <c r="AB100" s="261"/>
      <c r="AC100" s="261"/>
      <c r="AD100" s="261"/>
      <c r="AE100" s="261"/>
      <c r="AF100" s="261"/>
      <c r="AG100" s="251"/>
      <c r="AH100" s="251"/>
      <c r="AI100" s="251"/>
      <c r="AJ100" s="251"/>
      <c r="AK100" s="251"/>
      <c r="AL100" s="251"/>
      <c r="AM100" s="251"/>
      <c r="AN100" s="251"/>
      <c r="AO100" s="251"/>
      <c r="AP100" s="251"/>
      <c r="AQ100" s="251"/>
      <c r="AR100" s="251"/>
      <c r="AS100" s="251"/>
      <c r="AT100" s="251"/>
      <c r="AX100" s="274"/>
      <c r="AY100" s="274"/>
      <c r="AZ100" s="274"/>
      <c r="BA100" s="274"/>
      <c r="BB100" s="274"/>
      <c r="BC100" s="274"/>
      <c r="BD100" s="274"/>
      <c r="BE100" s="274"/>
      <c r="BF100" s="274"/>
      <c r="BG100" s="274"/>
      <c r="BH100" s="274"/>
      <c r="BI100" s="256" t="s">
        <v>80</v>
      </c>
      <c r="BJ100" s="256"/>
      <c r="BK100" s="256"/>
      <c r="BL100" s="256"/>
      <c r="BM100" s="256"/>
      <c r="BN100" s="256"/>
      <c r="BO100" s="256"/>
      <c r="BP100" s="256"/>
      <c r="BQ100" s="256"/>
      <c r="BR100" s="256"/>
      <c r="BS100" s="257">
        <f>'20.グラフデータ'!H263-'20.グラフデータ'!D263</f>
        <v>-0.66</v>
      </c>
      <c r="BT100" s="257"/>
      <c r="BU100" s="257"/>
      <c r="BV100" s="257"/>
      <c r="BW100" s="257"/>
      <c r="BX100" s="257"/>
      <c r="BY100" s="257"/>
      <c r="BZ100" s="257"/>
      <c r="CA100" s="257"/>
      <c r="CB100" s="257"/>
      <c r="CC100" s="251"/>
      <c r="CD100" s="251"/>
      <c r="CE100" s="251"/>
      <c r="CF100" s="251"/>
      <c r="CG100" s="251"/>
      <c r="CH100" s="251"/>
      <c r="CI100" s="251"/>
      <c r="CJ100" s="251"/>
      <c r="CK100" s="251"/>
      <c r="CL100" s="251"/>
      <c r="CM100" s="251"/>
      <c r="CN100" s="251"/>
      <c r="CO100" s="251"/>
      <c r="CP100" s="251"/>
    </row>
    <row r="101" spans="1:94" ht="18.75" customHeight="1" x14ac:dyDescent="0.15">
      <c r="A101" s="2"/>
      <c r="B101" s="245" t="s">
        <v>251</v>
      </c>
      <c r="C101" s="246"/>
      <c r="D101" s="246"/>
      <c r="E101" s="246"/>
      <c r="F101" s="246"/>
      <c r="G101" s="246"/>
      <c r="H101" s="246"/>
      <c r="I101" s="246"/>
      <c r="J101" s="246"/>
      <c r="K101" s="246"/>
      <c r="L101" s="247"/>
      <c r="M101" s="258" t="s">
        <v>233</v>
      </c>
      <c r="N101" s="258"/>
      <c r="O101" s="258"/>
      <c r="P101" s="258"/>
      <c r="Q101" s="258"/>
      <c r="R101" s="258"/>
      <c r="S101" s="258"/>
      <c r="T101" s="258"/>
      <c r="U101" s="258"/>
      <c r="V101" s="258"/>
      <c r="W101" s="260">
        <f>AVERAGE('20.グラフデータ'!D257:H257)</f>
        <v>19.8</v>
      </c>
      <c r="X101" s="260"/>
      <c r="Y101" s="260"/>
      <c r="Z101" s="260"/>
      <c r="AA101" s="260"/>
      <c r="AB101" s="260"/>
      <c r="AC101" s="260"/>
      <c r="AD101" s="260"/>
      <c r="AE101" s="260"/>
      <c r="AF101" s="260"/>
      <c r="AG101" s="251" t="str">
        <f>'20.グラフデータ'!AD257</f>
        <v>隔年で増減</v>
      </c>
      <c r="AH101" s="251"/>
      <c r="AI101" s="251"/>
      <c r="AJ101" s="251"/>
      <c r="AK101" s="251"/>
      <c r="AL101" s="251"/>
      <c r="AM101" s="251"/>
      <c r="AN101" s="251"/>
      <c r="AO101" s="251"/>
      <c r="AP101" s="251"/>
      <c r="AQ101" s="251"/>
      <c r="AR101" s="251"/>
      <c r="AS101" s="251"/>
      <c r="AT101" s="251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8"/>
    </row>
    <row r="102" spans="1:94" ht="18.75" customHeight="1" x14ac:dyDescent="0.15">
      <c r="A102" s="2"/>
      <c r="B102" s="248"/>
      <c r="C102" s="249"/>
      <c r="D102" s="249"/>
      <c r="E102" s="249"/>
      <c r="F102" s="249"/>
      <c r="G102" s="249"/>
      <c r="H102" s="249"/>
      <c r="I102" s="249"/>
      <c r="J102" s="249"/>
      <c r="K102" s="249"/>
      <c r="L102" s="250"/>
      <c r="M102" s="256" t="s">
        <v>234</v>
      </c>
      <c r="N102" s="256"/>
      <c r="O102" s="256"/>
      <c r="P102" s="256"/>
      <c r="Q102" s="256"/>
      <c r="R102" s="256"/>
      <c r="S102" s="256"/>
      <c r="T102" s="256"/>
      <c r="U102" s="256"/>
      <c r="V102" s="256"/>
      <c r="W102" s="261">
        <f>'20.グラフデータ'!H257-'20.グラフデータ'!D257</f>
        <v>-15</v>
      </c>
      <c r="X102" s="261"/>
      <c r="Y102" s="261"/>
      <c r="Z102" s="261"/>
      <c r="AA102" s="261"/>
      <c r="AB102" s="261"/>
      <c r="AC102" s="261"/>
      <c r="AD102" s="261"/>
      <c r="AE102" s="261"/>
      <c r="AF102" s="261"/>
      <c r="AG102" s="251"/>
      <c r="AH102" s="251"/>
      <c r="AI102" s="251"/>
      <c r="AJ102" s="251"/>
      <c r="AK102" s="251"/>
      <c r="AL102" s="251"/>
      <c r="AM102" s="251"/>
      <c r="AN102" s="251"/>
      <c r="AO102" s="251"/>
      <c r="AP102" s="251"/>
      <c r="AQ102" s="251"/>
      <c r="AR102" s="251"/>
      <c r="AS102" s="251"/>
      <c r="AT102" s="251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CN102" s="28"/>
      <c r="CO102" s="28"/>
      <c r="CP102" s="28"/>
    </row>
    <row r="103" spans="1:94" ht="18.75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16"/>
      <c r="L103" s="3"/>
      <c r="M103" s="3"/>
      <c r="N103" s="3"/>
      <c r="O103" s="3"/>
      <c r="P103" s="3"/>
      <c r="Q103" s="3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CN103" s="28"/>
      <c r="CO103" s="28"/>
      <c r="CP103" s="28"/>
    </row>
    <row r="104" spans="1:94" ht="18.7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16"/>
      <c r="L104" s="3"/>
      <c r="M104" s="3"/>
      <c r="N104" s="3"/>
      <c r="O104" s="3"/>
      <c r="P104" s="3"/>
      <c r="Q104" s="3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CN104" s="28"/>
      <c r="CO104" s="28"/>
      <c r="CP104" s="28"/>
    </row>
    <row r="105" spans="1:94" ht="18.7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16"/>
      <c r="L105" s="3"/>
      <c r="M105" s="3"/>
      <c r="N105" s="3"/>
      <c r="O105" s="3"/>
      <c r="P105" s="3"/>
      <c r="Q105" s="3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CN105" s="28"/>
      <c r="CO105" s="28"/>
      <c r="CP105" s="28"/>
    </row>
    <row r="106" spans="1:94" ht="18.7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16"/>
      <c r="L106" s="3"/>
      <c r="M106" s="3"/>
      <c r="N106" s="3"/>
      <c r="O106" s="3"/>
      <c r="P106" s="3"/>
      <c r="Q106" s="3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CN106" s="28"/>
      <c r="CO106" s="28"/>
      <c r="CP106" s="28"/>
    </row>
    <row r="107" spans="1:94" ht="18.7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16"/>
      <c r="L107" s="3"/>
      <c r="M107" s="3"/>
      <c r="N107" s="3"/>
      <c r="O107" s="3"/>
      <c r="P107" s="3"/>
      <c r="Q107" s="3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CN107" s="28"/>
      <c r="CO107" s="28"/>
      <c r="CP107" s="28"/>
    </row>
    <row r="108" spans="1:94" ht="18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16"/>
      <c r="L108" s="3"/>
      <c r="M108" s="3"/>
      <c r="N108" s="3"/>
      <c r="O108" s="3"/>
      <c r="P108" s="3"/>
      <c r="Q108" s="3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</row>
    <row r="109" spans="1:94" ht="13.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16"/>
      <c r="L109" s="3"/>
      <c r="M109" s="3"/>
      <c r="N109" s="3"/>
      <c r="O109" s="3"/>
      <c r="P109" s="3"/>
      <c r="Q109" s="3"/>
      <c r="AV109" s="27"/>
      <c r="AW109" s="27"/>
      <c r="AX109" s="271"/>
      <c r="AY109" s="271"/>
      <c r="AZ109" s="271"/>
      <c r="BA109" s="271"/>
      <c r="BB109" s="271"/>
      <c r="BC109" s="271"/>
      <c r="BD109" s="271"/>
      <c r="BE109" s="271"/>
      <c r="BF109" s="271"/>
      <c r="BG109" s="271"/>
      <c r="BH109" s="273" t="str">
        <f>'20.グラフデータ'!Q1</f>
        <v>R2</v>
      </c>
      <c r="BI109" s="271"/>
      <c r="BJ109" s="271"/>
      <c r="BK109" s="271"/>
      <c r="BL109" s="271"/>
      <c r="BM109" s="271"/>
      <c r="BN109" s="271"/>
      <c r="BO109" s="273" t="str">
        <f>'20.グラフデータ'!R1</f>
        <v>R3</v>
      </c>
      <c r="BP109" s="271"/>
      <c r="BQ109" s="271"/>
      <c r="BR109" s="271"/>
      <c r="BS109" s="271"/>
      <c r="BT109" s="271"/>
      <c r="BU109" s="271"/>
      <c r="BV109" s="273" t="str">
        <f>'20.グラフデータ'!S1</f>
        <v>R4</v>
      </c>
      <c r="BW109" s="271"/>
      <c r="BX109" s="271"/>
      <c r="BY109" s="271"/>
      <c r="BZ109" s="271"/>
      <c r="CA109" s="271"/>
      <c r="CB109" s="271"/>
      <c r="CC109" s="273" t="str">
        <f>'20.グラフデータ'!T1</f>
        <v>R5</v>
      </c>
      <c r="CD109" s="271"/>
      <c r="CE109" s="271"/>
      <c r="CF109" s="271"/>
      <c r="CG109" s="271"/>
      <c r="CH109" s="271"/>
      <c r="CI109" s="271"/>
      <c r="CJ109" s="273" t="str">
        <f>'20.グラフデータ'!U1</f>
        <v>R6</v>
      </c>
      <c r="CK109" s="271"/>
      <c r="CL109" s="271"/>
      <c r="CM109" s="271"/>
      <c r="CN109" s="271"/>
      <c r="CO109" s="271"/>
      <c r="CP109" s="271"/>
    </row>
    <row r="110" spans="1:94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16"/>
      <c r="L110" s="3"/>
      <c r="M110" s="3"/>
      <c r="N110" s="3"/>
      <c r="O110" s="3"/>
      <c r="P110" s="3"/>
      <c r="Q110" s="3"/>
      <c r="AV110" s="27"/>
      <c r="AX110" s="271" t="s">
        <v>247</v>
      </c>
      <c r="AY110" s="271"/>
      <c r="AZ110" s="271"/>
      <c r="BA110" s="271"/>
      <c r="BB110" s="271"/>
      <c r="BC110" s="271"/>
      <c r="BD110" s="271"/>
      <c r="BE110" s="271"/>
      <c r="BF110" s="271"/>
      <c r="BG110" s="271"/>
      <c r="BH110" s="272">
        <f>'20.グラフデータ'!D263</f>
        <v>1.3</v>
      </c>
      <c r="BI110" s="272"/>
      <c r="BJ110" s="272"/>
      <c r="BK110" s="272"/>
      <c r="BL110" s="272"/>
      <c r="BM110" s="272"/>
      <c r="BN110" s="272"/>
      <c r="BO110" s="272">
        <f>'20.グラフデータ'!E263</f>
        <v>0.75</v>
      </c>
      <c r="BP110" s="272"/>
      <c r="BQ110" s="272"/>
      <c r="BR110" s="272"/>
      <c r="BS110" s="272"/>
      <c r="BT110" s="272"/>
      <c r="BU110" s="272"/>
      <c r="BV110" s="272">
        <f>'20.グラフデータ'!F263</f>
        <v>1.33</v>
      </c>
      <c r="BW110" s="272"/>
      <c r="BX110" s="272"/>
      <c r="BY110" s="272"/>
      <c r="BZ110" s="272"/>
      <c r="CA110" s="272"/>
      <c r="CB110" s="272"/>
      <c r="CC110" s="272">
        <f>'20.グラフデータ'!G263</f>
        <v>0.73</v>
      </c>
      <c r="CD110" s="272"/>
      <c r="CE110" s="272"/>
      <c r="CF110" s="272"/>
      <c r="CG110" s="272"/>
      <c r="CH110" s="272"/>
      <c r="CI110" s="272"/>
      <c r="CJ110" s="272">
        <f>'20.グラフデータ'!H263</f>
        <v>0.64</v>
      </c>
      <c r="CK110" s="272"/>
      <c r="CL110" s="272"/>
      <c r="CM110" s="272"/>
      <c r="CN110" s="272"/>
      <c r="CO110" s="272"/>
      <c r="CP110" s="272"/>
    </row>
    <row r="111" spans="1:94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16"/>
      <c r="L111" s="3"/>
      <c r="M111" s="3"/>
      <c r="N111" s="3"/>
      <c r="O111" s="3"/>
      <c r="P111" s="3"/>
      <c r="Q111" s="3"/>
      <c r="AV111" s="27"/>
      <c r="AX111" s="271" t="s">
        <v>248</v>
      </c>
      <c r="AY111" s="271"/>
      <c r="AZ111" s="271"/>
      <c r="BA111" s="271"/>
      <c r="BB111" s="271"/>
      <c r="BC111" s="271"/>
      <c r="BD111" s="271"/>
      <c r="BE111" s="271"/>
      <c r="BF111" s="271"/>
      <c r="BG111" s="271"/>
      <c r="BH111" s="272">
        <f>'20.グラフデータ'!D264</f>
        <v>1</v>
      </c>
      <c r="BI111" s="272"/>
      <c r="BJ111" s="272"/>
      <c r="BK111" s="272"/>
      <c r="BL111" s="272"/>
      <c r="BM111" s="272"/>
      <c r="BN111" s="272"/>
      <c r="BO111" s="272">
        <f>'20.グラフデータ'!E264</f>
        <v>1.5</v>
      </c>
      <c r="BP111" s="272"/>
      <c r="BQ111" s="272"/>
      <c r="BR111" s="272"/>
      <c r="BS111" s="272"/>
      <c r="BT111" s="272"/>
      <c r="BU111" s="272"/>
      <c r="BV111" s="272">
        <f>'20.グラフデータ'!F264</f>
        <v>1.5</v>
      </c>
      <c r="BW111" s="272"/>
      <c r="BX111" s="272"/>
      <c r="BY111" s="272"/>
      <c r="BZ111" s="272"/>
      <c r="CA111" s="272"/>
      <c r="CB111" s="272"/>
      <c r="CC111" s="272">
        <f>'20.グラフデータ'!G264</f>
        <v>0</v>
      </c>
      <c r="CD111" s="272"/>
      <c r="CE111" s="272"/>
      <c r="CF111" s="272"/>
      <c r="CG111" s="272"/>
      <c r="CH111" s="272"/>
      <c r="CI111" s="272"/>
      <c r="CJ111" s="272">
        <f>'20.グラフデータ'!H264</f>
        <v>6</v>
      </c>
      <c r="CK111" s="272"/>
      <c r="CL111" s="272"/>
      <c r="CM111" s="272"/>
      <c r="CN111" s="272"/>
      <c r="CO111" s="272"/>
      <c r="CP111" s="272"/>
    </row>
    <row r="112" spans="1:94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16"/>
      <c r="L112" s="3"/>
      <c r="M112" s="3"/>
      <c r="N112" s="3"/>
      <c r="O112" s="3"/>
      <c r="P112" s="3"/>
      <c r="Q112" s="3"/>
      <c r="AV112" s="27"/>
      <c r="AX112" s="271" t="s">
        <v>249</v>
      </c>
      <c r="AY112" s="271"/>
      <c r="AZ112" s="271"/>
      <c r="BA112" s="271"/>
      <c r="BB112" s="271"/>
      <c r="BC112" s="271"/>
      <c r="BD112" s="271"/>
      <c r="BE112" s="271"/>
      <c r="BF112" s="271"/>
      <c r="BG112" s="271"/>
      <c r="BH112" s="272">
        <f>'20.グラフデータ'!D265</f>
        <v>1.37</v>
      </c>
      <c r="BI112" s="272"/>
      <c r="BJ112" s="272"/>
      <c r="BK112" s="272"/>
      <c r="BL112" s="272"/>
      <c r="BM112" s="272"/>
      <c r="BN112" s="272"/>
      <c r="BO112" s="272">
        <f>'20.グラフデータ'!E265</f>
        <v>0.6</v>
      </c>
      <c r="BP112" s="272"/>
      <c r="BQ112" s="272"/>
      <c r="BR112" s="272"/>
      <c r="BS112" s="272"/>
      <c r="BT112" s="272"/>
      <c r="BU112" s="272"/>
      <c r="BV112" s="272">
        <f>'20.グラフデータ'!F265</f>
        <v>1.32</v>
      </c>
      <c r="BW112" s="272"/>
      <c r="BX112" s="272"/>
      <c r="BY112" s="272"/>
      <c r="BZ112" s="272"/>
      <c r="CA112" s="272"/>
      <c r="CB112" s="272"/>
      <c r="CC112" s="272">
        <f>'20.グラフデータ'!G265</f>
        <v>0.8</v>
      </c>
      <c r="CD112" s="272"/>
      <c r="CE112" s="272"/>
      <c r="CF112" s="272"/>
      <c r="CG112" s="272"/>
      <c r="CH112" s="272"/>
      <c r="CI112" s="272"/>
      <c r="CJ112" s="272">
        <f>'20.グラフデータ'!H265</f>
        <v>0.38</v>
      </c>
      <c r="CK112" s="272"/>
      <c r="CL112" s="272"/>
      <c r="CM112" s="272"/>
      <c r="CN112" s="272"/>
      <c r="CO112" s="272"/>
      <c r="CP112" s="272"/>
    </row>
    <row r="113" spans="1:94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16"/>
      <c r="L113" s="3"/>
      <c r="M113" s="3"/>
      <c r="N113" s="3"/>
      <c r="O113" s="3"/>
      <c r="P113" s="3"/>
      <c r="Q113" s="3"/>
      <c r="AV113" s="27"/>
      <c r="AX113" s="271" t="s">
        <v>60</v>
      </c>
      <c r="AY113" s="271"/>
      <c r="AZ113" s="271"/>
      <c r="BA113" s="271"/>
      <c r="BB113" s="271"/>
      <c r="BC113" s="271"/>
      <c r="BD113" s="271"/>
      <c r="BE113" s="271"/>
      <c r="BF113" s="271"/>
      <c r="BG113" s="271"/>
      <c r="BH113" s="276">
        <f>'20.グラフデータ'!D266</f>
        <v>30</v>
      </c>
      <c r="BI113" s="276"/>
      <c r="BJ113" s="276"/>
      <c r="BK113" s="276"/>
      <c r="BL113" s="276"/>
      <c r="BM113" s="276"/>
      <c r="BN113" s="276"/>
      <c r="BO113" s="276">
        <f>'20.グラフデータ'!E266</f>
        <v>18</v>
      </c>
      <c r="BP113" s="276"/>
      <c r="BQ113" s="276"/>
      <c r="BR113" s="276"/>
      <c r="BS113" s="276"/>
      <c r="BT113" s="276"/>
      <c r="BU113" s="276"/>
      <c r="BV113" s="276">
        <f>'20.グラフデータ'!F266</f>
        <v>28</v>
      </c>
      <c r="BW113" s="276"/>
      <c r="BX113" s="276"/>
      <c r="BY113" s="276"/>
      <c r="BZ113" s="276"/>
      <c r="CA113" s="276"/>
      <c r="CB113" s="276"/>
      <c r="CC113" s="276">
        <f>'20.グラフデータ'!G266</f>
        <v>16</v>
      </c>
      <c r="CD113" s="276"/>
      <c r="CE113" s="276"/>
      <c r="CF113" s="276"/>
      <c r="CG113" s="276"/>
      <c r="CH113" s="276"/>
      <c r="CI113" s="276"/>
      <c r="CJ113" s="276">
        <f>'20.グラフデータ'!H266</f>
        <v>14</v>
      </c>
      <c r="CK113" s="276"/>
      <c r="CL113" s="276"/>
      <c r="CM113" s="276"/>
      <c r="CN113" s="276"/>
      <c r="CO113" s="276"/>
      <c r="CP113" s="276"/>
    </row>
    <row r="114" spans="1:94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16"/>
      <c r="L114" s="3"/>
      <c r="M114" s="3"/>
      <c r="N114" s="3"/>
      <c r="O114" s="3"/>
      <c r="P114" s="3"/>
      <c r="Q114" s="3"/>
      <c r="AV114" s="27"/>
      <c r="AX114" s="271" t="s">
        <v>99</v>
      </c>
      <c r="AY114" s="271"/>
      <c r="AZ114" s="271"/>
      <c r="BA114" s="271"/>
      <c r="BB114" s="271"/>
      <c r="BC114" s="271"/>
      <c r="BD114" s="271"/>
      <c r="BE114" s="271"/>
      <c r="BF114" s="271"/>
      <c r="BG114" s="271"/>
      <c r="BH114" s="276">
        <f>'20.グラフデータ'!D267</f>
        <v>23</v>
      </c>
      <c r="BI114" s="276"/>
      <c r="BJ114" s="276"/>
      <c r="BK114" s="276"/>
      <c r="BL114" s="276"/>
      <c r="BM114" s="276"/>
      <c r="BN114" s="276"/>
      <c r="BO114" s="276">
        <f>'20.グラフデータ'!E267</f>
        <v>24</v>
      </c>
      <c r="BP114" s="276"/>
      <c r="BQ114" s="276"/>
      <c r="BR114" s="276"/>
      <c r="BS114" s="276"/>
      <c r="BT114" s="276"/>
      <c r="BU114" s="276"/>
      <c r="BV114" s="276">
        <f>'20.グラフデータ'!F267</f>
        <v>21</v>
      </c>
      <c r="BW114" s="276"/>
      <c r="BX114" s="276"/>
      <c r="BY114" s="276"/>
      <c r="BZ114" s="276"/>
      <c r="CA114" s="276"/>
      <c r="CB114" s="276"/>
      <c r="CC114" s="276">
        <f>'20.グラフデータ'!G267</f>
        <v>22</v>
      </c>
      <c r="CD114" s="276"/>
      <c r="CE114" s="276"/>
      <c r="CF114" s="276"/>
      <c r="CG114" s="276"/>
      <c r="CH114" s="276"/>
      <c r="CI114" s="276"/>
      <c r="CJ114" s="276">
        <f>'20.グラフデータ'!H267</f>
        <v>22</v>
      </c>
      <c r="CK114" s="276"/>
      <c r="CL114" s="276"/>
      <c r="CM114" s="276"/>
      <c r="CN114" s="276"/>
      <c r="CO114" s="276"/>
      <c r="CP114" s="276"/>
    </row>
    <row r="115" spans="1:94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16"/>
      <c r="L115" s="3"/>
      <c r="M115" s="3"/>
      <c r="N115" s="3"/>
      <c r="O115" s="3"/>
      <c r="P115" s="3"/>
      <c r="Q115" s="3"/>
      <c r="AV115" s="27"/>
      <c r="AX115" s="271" t="s">
        <v>72</v>
      </c>
      <c r="AY115" s="271"/>
      <c r="AZ115" s="271"/>
      <c r="BA115" s="271"/>
      <c r="BB115" s="271"/>
      <c r="BC115" s="271"/>
      <c r="BD115" s="271"/>
      <c r="BE115" s="271"/>
      <c r="BF115" s="271"/>
      <c r="BG115" s="271"/>
      <c r="BH115" s="276">
        <f>'20.グラフデータ'!D268</f>
        <v>4</v>
      </c>
      <c r="BI115" s="276"/>
      <c r="BJ115" s="276"/>
      <c r="BK115" s="276"/>
      <c r="BL115" s="276"/>
      <c r="BM115" s="276"/>
      <c r="BN115" s="276"/>
      <c r="BO115" s="276">
        <f>'20.グラフデータ'!E268</f>
        <v>6</v>
      </c>
      <c r="BP115" s="276"/>
      <c r="BQ115" s="276"/>
      <c r="BR115" s="276"/>
      <c r="BS115" s="276"/>
      <c r="BT115" s="276"/>
      <c r="BU115" s="276"/>
      <c r="BV115" s="276">
        <f>'20.グラフデータ'!F268</f>
        <v>3</v>
      </c>
      <c r="BW115" s="276"/>
      <c r="BX115" s="276"/>
      <c r="BY115" s="276"/>
      <c r="BZ115" s="276"/>
      <c r="CA115" s="276"/>
      <c r="CB115" s="276"/>
      <c r="CC115" s="276">
        <f>'20.グラフデータ'!G268</f>
        <v>0</v>
      </c>
      <c r="CD115" s="276"/>
      <c r="CE115" s="276"/>
      <c r="CF115" s="276"/>
      <c r="CG115" s="276"/>
      <c r="CH115" s="276"/>
      <c r="CI115" s="276"/>
      <c r="CJ115" s="276">
        <f>'20.グラフデータ'!H268</f>
        <v>6</v>
      </c>
      <c r="CK115" s="276"/>
      <c r="CL115" s="276"/>
      <c r="CM115" s="276"/>
      <c r="CN115" s="276"/>
      <c r="CO115" s="276"/>
      <c r="CP115" s="276"/>
    </row>
    <row r="116" spans="1:94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16"/>
      <c r="L116" s="3"/>
      <c r="M116" s="3"/>
      <c r="N116" s="3"/>
      <c r="O116" s="3"/>
      <c r="P116" s="3"/>
      <c r="Q116" s="3"/>
      <c r="AV116" s="27"/>
      <c r="AX116" s="271" t="s">
        <v>73</v>
      </c>
      <c r="AY116" s="271"/>
      <c r="AZ116" s="271"/>
      <c r="BA116" s="271"/>
      <c r="BB116" s="271"/>
      <c r="BC116" s="271"/>
      <c r="BD116" s="271"/>
      <c r="BE116" s="271"/>
      <c r="BF116" s="271"/>
      <c r="BG116" s="271"/>
      <c r="BH116" s="276">
        <f>'20.グラフデータ'!D269</f>
        <v>26</v>
      </c>
      <c r="BI116" s="276"/>
      <c r="BJ116" s="276"/>
      <c r="BK116" s="276"/>
      <c r="BL116" s="276"/>
      <c r="BM116" s="276"/>
      <c r="BN116" s="276"/>
      <c r="BO116" s="276">
        <f>'20.グラフデータ'!E269</f>
        <v>12</v>
      </c>
      <c r="BP116" s="276"/>
      <c r="BQ116" s="276"/>
      <c r="BR116" s="276"/>
      <c r="BS116" s="276"/>
      <c r="BT116" s="276"/>
      <c r="BU116" s="276"/>
      <c r="BV116" s="276">
        <f>'20.グラフデータ'!F269</f>
        <v>25</v>
      </c>
      <c r="BW116" s="276"/>
      <c r="BX116" s="276"/>
      <c r="BY116" s="276"/>
      <c r="BZ116" s="276"/>
      <c r="CA116" s="276"/>
      <c r="CB116" s="276"/>
      <c r="CC116" s="276">
        <f>'20.グラフデータ'!G269</f>
        <v>16</v>
      </c>
      <c r="CD116" s="276"/>
      <c r="CE116" s="276"/>
      <c r="CF116" s="276"/>
      <c r="CG116" s="276"/>
      <c r="CH116" s="276"/>
      <c r="CI116" s="276"/>
      <c r="CJ116" s="276">
        <f>'20.グラフデータ'!H269</f>
        <v>8</v>
      </c>
      <c r="CK116" s="276"/>
      <c r="CL116" s="276"/>
      <c r="CM116" s="276"/>
      <c r="CN116" s="276"/>
      <c r="CO116" s="276"/>
      <c r="CP116" s="276"/>
    </row>
    <row r="117" spans="1:94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16"/>
      <c r="L117" s="3"/>
      <c r="M117" s="3"/>
      <c r="N117" s="3"/>
      <c r="O117" s="3"/>
      <c r="P117" s="3"/>
      <c r="Q117" s="3"/>
      <c r="AV117" s="27"/>
      <c r="AX117" s="271" t="s">
        <v>70</v>
      </c>
      <c r="AY117" s="271"/>
      <c r="AZ117" s="271"/>
      <c r="BA117" s="271"/>
      <c r="BB117" s="271"/>
      <c r="BC117" s="271"/>
      <c r="BD117" s="271"/>
      <c r="BE117" s="271"/>
      <c r="BF117" s="271"/>
      <c r="BG117" s="271"/>
      <c r="BH117" s="276">
        <f>'20.グラフデータ'!D270</f>
        <v>4</v>
      </c>
      <c r="BI117" s="276"/>
      <c r="BJ117" s="276"/>
      <c r="BK117" s="276"/>
      <c r="BL117" s="276"/>
      <c r="BM117" s="276"/>
      <c r="BN117" s="276"/>
      <c r="BO117" s="276">
        <f>'20.グラフデータ'!E270</f>
        <v>4</v>
      </c>
      <c r="BP117" s="276"/>
      <c r="BQ117" s="276"/>
      <c r="BR117" s="276"/>
      <c r="BS117" s="276"/>
      <c r="BT117" s="276"/>
      <c r="BU117" s="276"/>
      <c r="BV117" s="276">
        <f>'20.グラフデータ'!F270</f>
        <v>2</v>
      </c>
      <c r="BW117" s="276"/>
      <c r="BX117" s="276"/>
      <c r="BY117" s="276"/>
      <c r="BZ117" s="276"/>
      <c r="CA117" s="276"/>
      <c r="CB117" s="276"/>
      <c r="CC117" s="276">
        <f>'20.グラフデータ'!G270</f>
        <v>2</v>
      </c>
      <c r="CD117" s="276"/>
      <c r="CE117" s="276"/>
      <c r="CF117" s="276"/>
      <c r="CG117" s="276"/>
      <c r="CH117" s="276"/>
      <c r="CI117" s="276"/>
      <c r="CJ117" s="276">
        <f>'20.グラフデータ'!H270</f>
        <v>1</v>
      </c>
      <c r="CK117" s="276"/>
      <c r="CL117" s="276"/>
      <c r="CM117" s="276"/>
      <c r="CN117" s="276"/>
      <c r="CO117" s="276"/>
      <c r="CP117" s="276"/>
    </row>
    <row r="118" spans="1:94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16"/>
      <c r="L118" s="3"/>
      <c r="M118" s="3"/>
      <c r="N118" s="3"/>
      <c r="O118" s="3"/>
      <c r="P118" s="3"/>
      <c r="Q118" s="3"/>
      <c r="AV118" s="27"/>
      <c r="AX118" s="271" t="s">
        <v>71</v>
      </c>
      <c r="AY118" s="271"/>
      <c r="AZ118" s="271"/>
      <c r="BA118" s="271"/>
      <c r="BB118" s="271"/>
      <c r="BC118" s="271"/>
      <c r="BD118" s="271"/>
      <c r="BE118" s="271"/>
      <c r="BF118" s="271"/>
      <c r="BG118" s="271"/>
      <c r="BH118" s="276">
        <f>'20.グラフデータ'!D271</f>
        <v>19</v>
      </c>
      <c r="BI118" s="276"/>
      <c r="BJ118" s="276"/>
      <c r="BK118" s="276"/>
      <c r="BL118" s="276"/>
      <c r="BM118" s="276"/>
      <c r="BN118" s="276"/>
      <c r="BO118" s="276">
        <f>'20.グラフデータ'!E271</f>
        <v>20</v>
      </c>
      <c r="BP118" s="276"/>
      <c r="BQ118" s="276"/>
      <c r="BR118" s="276"/>
      <c r="BS118" s="276"/>
      <c r="BT118" s="276"/>
      <c r="BU118" s="276"/>
      <c r="BV118" s="276">
        <f>'20.グラフデータ'!F271</f>
        <v>19</v>
      </c>
      <c r="BW118" s="276"/>
      <c r="BX118" s="276"/>
      <c r="BY118" s="276"/>
      <c r="BZ118" s="276"/>
      <c r="CA118" s="276"/>
      <c r="CB118" s="276"/>
      <c r="CC118" s="276">
        <f>'20.グラフデータ'!G271</f>
        <v>20</v>
      </c>
      <c r="CD118" s="276"/>
      <c r="CE118" s="276"/>
      <c r="CF118" s="276"/>
      <c r="CG118" s="276"/>
      <c r="CH118" s="276"/>
      <c r="CI118" s="276"/>
      <c r="CJ118" s="276">
        <f>'20.グラフデータ'!H271</f>
        <v>21</v>
      </c>
      <c r="CK118" s="276"/>
      <c r="CL118" s="276"/>
      <c r="CM118" s="276"/>
      <c r="CN118" s="276"/>
      <c r="CO118" s="276"/>
      <c r="CP118" s="276"/>
    </row>
    <row r="119" spans="1:94" ht="9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16"/>
      <c r="L119" s="3"/>
      <c r="M119" s="3"/>
      <c r="N119" s="3"/>
      <c r="O119" s="3"/>
      <c r="P119" s="3"/>
      <c r="Q119" s="3"/>
    </row>
    <row r="120" spans="1:94" ht="3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16"/>
      <c r="L120" s="3"/>
      <c r="M120" s="3"/>
      <c r="N120" s="3"/>
      <c r="O120" s="3"/>
      <c r="P120" s="3"/>
      <c r="Q120" s="3"/>
    </row>
    <row r="121" spans="1:94" ht="18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16"/>
      <c r="L121" s="3"/>
      <c r="M121" s="3"/>
      <c r="N121" s="3"/>
      <c r="O121" s="3"/>
      <c r="P121" s="3"/>
      <c r="Q121" s="3"/>
    </row>
    <row r="122" spans="1:94" ht="18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16"/>
      <c r="L122" s="3"/>
      <c r="M122" s="3"/>
      <c r="N122" s="3"/>
      <c r="O122" s="3"/>
      <c r="P122" s="3"/>
      <c r="Q122" s="3"/>
    </row>
    <row r="123" spans="1:94" ht="18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16"/>
      <c r="L123" s="3"/>
      <c r="M123" s="3"/>
      <c r="N123" s="3"/>
      <c r="O123" s="3"/>
      <c r="P123" s="3"/>
      <c r="Q123" s="3"/>
    </row>
    <row r="124" spans="1:94" ht="18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16"/>
      <c r="L124" s="3"/>
      <c r="M124" s="3"/>
      <c r="N124" s="3"/>
      <c r="O124" s="3"/>
      <c r="P124" s="3"/>
      <c r="Q124" s="3"/>
    </row>
    <row r="125" spans="1:94" ht="18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16"/>
      <c r="L125" s="3"/>
      <c r="M125" s="3"/>
      <c r="N125" s="3"/>
      <c r="O125" s="3"/>
      <c r="P125" s="3"/>
      <c r="Q125" s="3"/>
    </row>
    <row r="126" spans="1:94" ht="18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16"/>
      <c r="L126" s="3"/>
      <c r="M126" s="3"/>
      <c r="N126" s="3"/>
      <c r="O126" s="3"/>
      <c r="P126" s="3"/>
      <c r="Q126" s="3"/>
    </row>
    <row r="127" spans="1:94" ht="18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16"/>
      <c r="L127" s="3"/>
      <c r="M127" s="3"/>
      <c r="N127" s="3"/>
      <c r="O127" s="3"/>
      <c r="P127" s="3"/>
      <c r="Q127" s="3"/>
    </row>
    <row r="128" spans="1:94" ht="18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14"/>
      <c r="L128" s="3"/>
      <c r="M128" s="3"/>
      <c r="N128" s="3"/>
      <c r="O128" s="3"/>
      <c r="P128" s="3"/>
      <c r="Q128" s="3"/>
    </row>
    <row r="129" spans="1:17" ht="18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0"/>
      <c r="L129" s="3"/>
      <c r="M129" s="3"/>
      <c r="N129" s="3"/>
      <c r="O129" s="3"/>
      <c r="P129" s="3"/>
      <c r="Q129" s="3"/>
    </row>
    <row r="130" spans="1:17" ht="18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0"/>
      <c r="L130" s="3"/>
      <c r="M130" s="3"/>
      <c r="N130" s="3"/>
      <c r="O130" s="3"/>
      <c r="P130" s="3"/>
      <c r="Q130" s="3"/>
    </row>
    <row r="131" spans="1:17" ht="18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0"/>
      <c r="L131" s="3"/>
      <c r="M131" s="3"/>
      <c r="N131" s="3"/>
      <c r="O131" s="3"/>
      <c r="P131" s="3"/>
      <c r="Q131" s="3"/>
    </row>
    <row r="132" spans="1:17" ht="18.75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0"/>
      <c r="L132" s="3"/>
      <c r="M132" s="3"/>
      <c r="N132" s="3"/>
      <c r="O132" s="3"/>
      <c r="P132" s="3"/>
      <c r="Q132" s="3"/>
    </row>
    <row r="133" spans="1:17" ht="18.75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16"/>
      <c r="L133" s="3"/>
      <c r="M133" s="3"/>
      <c r="N133" s="3"/>
      <c r="O133" s="3"/>
      <c r="P133" s="3"/>
      <c r="Q133" s="3"/>
    </row>
    <row r="134" spans="1:17" ht="18.75" customHeight="1" x14ac:dyDescent="0.1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</row>
    <row r="135" spans="1:17" x14ac:dyDescent="0.1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</row>
    <row r="136" spans="1:17" x14ac:dyDescent="0.1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</row>
    <row r="137" spans="1:17" x14ac:dyDescent="0.1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</row>
    <row r="138" spans="1:17" x14ac:dyDescent="0.1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</row>
  </sheetData>
  <mergeCells count="390">
    <mergeCell ref="AX118:BG118"/>
    <mergeCell ref="BH118:BN118"/>
    <mergeCell ref="BO118:BU118"/>
    <mergeCell ref="BV118:CB118"/>
    <mergeCell ref="CC118:CI118"/>
    <mergeCell ref="CJ118:CP118"/>
    <mergeCell ref="AX117:BG117"/>
    <mergeCell ref="BH117:BN117"/>
    <mergeCell ref="BO117:BU117"/>
    <mergeCell ref="BV117:CB117"/>
    <mergeCell ref="CC117:CI117"/>
    <mergeCell ref="CJ117:CP117"/>
    <mergeCell ref="AX116:BG116"/>
    <mergeCell ref="BH116:BN116"/>
    <mergeCell ref="BO116:BU116"/>
    <mergeCell ref="BV116:CB116"/>
    <mergeCell ref="CC116:CI116"/>
    <mergeCell ref="CJ116:CP116"/>
    <mergeCell ref="AX115:BG115"/>
    <mergeCell ref="BH115:BN115"/>
    <mergeCell ref="BO115:BU115"/>
    <mergeCell ref="BV115:CB115"/>
    <mergeCell ref="CC115:CI115"/>
    <mergeCell ref="CJ115:CP115"/>
    <mergeCell ref="AX114:BG114"/>
    <mergeCell ref="BH114:BN114"/>
    <mergeCell ref="BO114:BU114"/>
    <mergeCell ref="BV114:CB114"/>
    <mergeCell ref="CC114:CI114"/>
    <mergeCell ref="CJ114:CP114"/>
    <mergeCell ref="AX113:BG113"/>
    <mergeCell ref="BH113:BN113"/>
    <mergeCell ref="BO113:BU113"/>
    <mergeCell ref="BV113:CB113"/>
    <mergeCell ref="CC113:CI113"/>
    <mergeCell ref="CJ113:CP113"/>
    <mergeCell ref="AX112:BG112"/>
    <mergeCell ref="BH112:BN112"/>
    <mergeCell ref="BO112:BU112"/>
    <mergeCell ref="BV112:CB112"/>
    <mergeCell ref="CC112:CI112"/>
    <mergeCell ref="CJ112:CP112"/>
    <mergeCell ref="AX111:BG111"/>
    <mergeCell ref="BH111:BN111"/>
    <mergeCell ref="BO111:BU111"/>
    <mergeCell ref="BV111:CB111"/>
    <mergeCell ref="CC111:CI111"/>
    <mergeCell ref="CJ111:CP111"/>
    <mergeCell ref="AX110:BG110"/>
    <mergeCell ref="BH110:BN110"/>
    <mergeCell ref="BO110:BU110"/>
    <mergeCell ref="BV110:CB110"/>
    <mergeCell ref="CC110:CI110"/>
    <mergeCell ref="CJ110:CP110"/>
    <mergeCell ref="AX109:BG109"/>
    <mergeCell ref="BH109:BN109"/>
    <mergeCell ref="BO109:BU109"/>
    <mergeCell ref="BV109:CB109"/>
    <mergeCell ref="CC109:CI109"/>
    <mergeCell ref="CJ109:CP109"/>
    <mergeCell ref="B101:L102"/>
    <mergeCell ref="M101:V101"/>
    <mergeCell ref="W101:AF101"/>
    <mergeCell ref="AG101:AT102"/>
    <mergeCell ref="M102:V102"/>
    <mergeCell ref="W102:AF102"/>
    <mergeCell ref="BS99:CB99"/>
    <mergeCell ref="CC99:CP100"/>
    <mergeCell ref="M100:V100"/>
    <mergeCell ref="W100:AF100"/>
    <mergeCell ref="BI100:BR100"/>
    <mergeCell ref="BS100:CB100"/>
    <mergeCell ref="B99:L100"/>
    <mergeCell ref="M99:V99"/>
    <mergeCell ref="W99:AF99"/>
    <mergeCell ref="AG99:AT100"/>
    <mergeCell ref="AX99:BH100"/>
    <mergeCell ref="BI99:BR99"/>
    <mergeCell ref="AX95:BG95"/>
    <mergeCell ref="BH95:BN95"/>
    <mergeCell ref="BO95:BU95"/>
    <mergeCell ref="BV95:CB95"/>
    <mergeCell ref="CC95:CI95"/>
    <mergeCell ref="CJ95:CP95"/>
    <mergeCell ref="AX94:BG94"/>
    <mergeCell ref="BH94:BN94"/>
    <mergeCell ref="BO94:BU94"/>
    <mergeCell ref="BV94:CB94"/>
    <mergeCell ref="CC94:CI94"/>
    <mergeCell ref="CJ94:CP94"/>
    <mergeCell ref="AX93:BG93"/>
    <mergeCell ref="BH93:BN93"/>
    <mergeCell ref="BO93:BU93"/>
    <mergeCell ref="BV93:CB93"/>
    <mergeCell ref="CC93:CI93"/>
    <mergeCell ref="CJ93:CP93"/>
    <mergeCell ref="AX92:BG92"/>
    <mergeCell ref="BH92:BN92"/>
    <mergeCell ref="BO92:BU92"/>
    <mergeCell ref="BV92:CB92"/>
    <mergeCell ref="CC92:CI92"/>
    <mergeCell ref="CJ92:CP92"/>
    <mergeCell ref="AX91:BG91"/>
    <mergeCell ref="BH91:BN91"/>
    <mergeCell ref="BO91:BU91"/>
    <mergeCell ref="BV91:CB91"/>
    <mergeCell ref="CC91:CI91"/>
    <mergeCell ref="CJ91:CP91"/>
    <mergeCell ref="AX90:BG90"/>
    <mergeCell ref="BH90:BN90"/>
    <mergeCell ref="BO90:BU90"/>
    <mergeCell ref="BV90:CB90"/>
    <mergeCell ref="CC90:CI90"/>
    <mergeCell ref="CJ90:CP90"/>
    <mergeCell ref="AX89:BG89"/>
    <mergeCell ref="BH89:BN89"/>
    <mergeCell ref="BO89:BU89"/>
    <mergeCell ref="BV89:CB89"/>
    <mergeCell ref="CC89:CI89"/>
    <mergeCell ref="CJ89:CP89"/>
    <mergeCell ref="AX88:BG88"/>
    <mergeCell ref="BH88:BN88"/>
    <mergeCell ref="BO88:BU88"/>
    <mergeCell ref="BV88:CB88"/>
    <mergeCell ref="CC88:CI88"/>
    <mergeCell ref="CJ88:CP88"/>
    <mergeCell ref="AX87:BG87"/>
    <mergeCell ref="BH87:BN87"/>
    <mergeCell ref="BO87:BU87"/>
    <mergeCell ref="BV87:CB87"/>
    <mergeCell ref="CC87:CI87"/>
    <mergeCell ref="CJ87:CP87"/>
    <mergeCell ref="AX86:BG86"/>
    <mergeCell ref="BH86:BN86"/>
    <mergeCell ref="BO86:BU86"/>
    <mergeCell ref="BV86:CB86"/>
    <mergeCell ref="CC86:CI86"/>
    <mergeCell ref="CJ86:CP86"/>
    <mergeCell ref="B78:L79"/>
    <mergeCell ref="M78:V78"/>
    <mergeCell ref="W78:AF78"/>
    <mergeCell ref="AG78:AT79"/>
    <mergeCell ref="M79:V79"/>
    <mergeCell ref="W79:AF79"/>
    <mergeCell ref="BS76:CB76"/>
    <mergeCell ref="CC76:CP77"/>
    <mergeCell ref="M77:V77"/>
    <mergeCell ref="W77:AF77"/>
    <mergeCell ref="BI77:BR77"/>
    <mergeCell ref="BS77:CB77"/>
    <mergeCell ref="B76:L77"/>
    <mergeCell ref="M76:V76"/>
    <mergeCell ref="W76:AF76"/>
    <mergeCell ref="AG76:AT77"/>
    <mergeCell ref="AX76:BH77"/>
    <mergeCell ref="BI76:BR76"/>
    <mergeCell ref="AX72:BG72"/>
    <mergeCell ref="BH72:BN72"/>
    <mergeCell ref="BO72:BU72"/>
    <mergeCell ref="BV72:CB72"/>
    <mergeCell ref="CC72:CI72"/>
    <mergeCell ref="CJ72:CP72"/>
    <mergeCell ref="AX71:BG71"/>
    <mergeCell ref="BH71:BN71"/>
    <mergeCell ref="BO71:BU71"/>
    <mergeCell ref="BV71:CB71"/>
    <mergeCell ref="CC71:CI71"/>
    <mergeCell ref="CJ71:CP71"/>
    <mergeCell ref="AX70:BG70"/>
    <mergeCell ref="BH70:BN70"/>
    <mergeCell ref="BO70:BU70"/>
    <mergeCell ref="BV70:CB70"/>
    <mergeCell ref="CC70:CI70"/>
    <mergeCell ref="CJ70:CP70"/>
    <mergeCell ref="AX69:BG69"/>
    <mergeCell ref="BH69:BN69"/>
    <mergeCell ref="BO69:BU69"/>
    <mergeCell ref="BV69:CB69"/>
    <mergeCell ref="CC69:CI69"/>
    <mergeCell ref="CJ69:CP69"/>
    <mergeCell ref="AX68:BG68"/>
    <mergeCell ref="BH68:BN68"/>
    <mergeCell ref="BO68:BU68"/>
    <mergeCell ref="BV68:CB68"/>
    <mergeCell ref="CC68:CI68"/>
    <mergeCell ref="CJ68:CP68"/>
    <mergeCell ref="AX67:BG67"/>
    <mergeCell ref="BH67:BN67"/>
    <mergeCell ref="BO67:BU67"/>
    <mergeCell ref="BV67:CB67"/>
    <mergeCell ref="CC67:CI67"/>
    <mergeCell ref="CJ67:CP67"/>
    <mergeCell ref="AX66:BG66"/>
    <mergeCell ref="BH66:BN66"/>
    <mergeCell ref="BO66:BU66"/>
    <mergeCell ref="BV66:CB66"/>
    <mergeCell ref="CC66:CI66"/>
    <mergeCell ref="CJ66:CP66"/>
    <mergeCell ref="AX65:BG65"/>
    <mergeCell ref="BH65:BN65"/>
    <mergeCell ref="BO65:BU65"/>
    <mergeCell ref="BV65:CB65"/>
    <mergeCell ref="CC65:CI65"/>
    <mergeCell ref="CJ65:CP65"/>
    <mergeCell ref="AX64:BG64"/>
    <mergeCell ref="BH64:BN64"/>
    <mergeCell ref="BO64:BU64"/>
    <mergeCell ref="BV64:CB64"/>
    <mergeCell ref="CC64:CI64"/>
    <mergeCell ref="CJ64:CP64"/>
    <mergeCell ref="AX63:BG63"/>
    <mergeCell ref="BH63:BN63"/>
    <mergeCell ref="BO63:BU63"/>
    <mergeCell ref="BV63:CB63"/>
    <mergeCell ref="CC63:CI63"/>
    <mergeCell ref="CJ63:CP63"/>
    <mergeCell ref="B55:L56"/>
    <mergeCell ref="M55:V55"/>
    <mergeCell ref="W55:AF55"/>
    <mergeCell ref="AG55:AT56"/>
    <mergeCell ref="M56:V56"/>
    <mergeCell ref="W56:AF56"/>
    <mergeCell ref="BS53:CB53"/>
    <mergeCell ref="CC53:CP54"/>
    <mergeCell ref="M54:V54"/>
    <mergeCell ref="W54:AF54"/>
    <mergeCell ref="BI54:BR54"/>
    <mergeCell ref="BS54:CB54"/>
    <mergeCell ref="B53:L54"/>
    <mergeCell ref="M53:V53"/>
    <mergeCell ref="W53:AF53"/>
    <mergeCell ref="AG53:AT54"/>
    <mergeCell ref="AX53:BH54"/>
    <mergeCell ref="BI53:BR53"/>
    <mergeCell ref="AX49:BG49"/>
    <mergeCell ref="BH49:BN49"/>
    <mergeCell ref="BO49:BU49"/>
    <mergeCell ref="BV49:CB49"/>
    <mergeCell ref="CC49:CI49"/>
    <mergeCell ref="CJ49:CP49"/>
    <mergeCell ref="AX48:BG48"/>
    <mergeCell ref="BH48:BN48"/>
    <mergeCell ref="BO48:BU48"/>
    <mergeCell ref="BV48:CB48"/>
    <mergeCell ref="CC48:CI48"/>
    <mergeCell ref="CJ48:CP48"/>
    <mergeCell ref="AX47:BG47"/>
    <mergeCell ref="BH47:BN47"/>
    <mergeCell ref="BO47:BU47"/>
    <mergeCell ref="BV47:CB47"/>
    <mergeCell ref="CC47:CI47"/>
    <mergeCell ref="CJ47:CP47"/>
    <mergeCell ref="AX46:BG46"/>
    <mergeCell ref="BH46:BN46"/>
    <mergeCell ref="BO46:BU46"/>
    <mergeCell ref="BV46:CB46"/>
    <mergeCell ref="CC46:CI46"/>
    <mergeCell ref="CJ46:CP46"/>
    <mergeCell ref="AX45:BG45"/>
    <mergeCell ref="BH45:BN45"/>
    <mergeCell ref="BO45:BU45"/>
    <mergeCell ref="BV45:CB45"/>
    <mergeCell ref="CC45:CI45"/>
    <mergeCell ref="CJ45:CP45"/>
    <mergeCell ref="AX44:BG44"/>
    <mergeCell ref="BH44:BN44"/>
    <mergeCell ref="BO44:BU44"/>
    <mergeCell ref="BV44:CB44"/>
    <mergeCell ref="CC44:CI44"/>
    <mergeCell ref="CJ44:CP44"/>
    <mergeCell ref="AX43:BG43"/>
    <mergeCell ref="BH43:BN43"/>
    <mergeCell ref="BO43:BU43"/>
    <mergeCell ref="BV43:CB43"/>
    <mergeCell ref="CC43:CI43"/>
    <mergeCell ref="CJ43:CP43"/>
    <mergeCell ref="AX42:BG42"/>
    <mergeCell ref="BH42:BN42"/>
    <mergeCell ref="BO42:BU42"/>
    <mergeCell ref="BV42:CB42"/>
    <mergeCell ref="CC42:CI42"/>
    <mergeCell ref="CJ42:CP42"/>
    <mergeCell ref="AX41:BG41"/>
    <mergeCell ref="BH41:BN41"/>
    <mergeCell ref="BO41:BU41"/>
    <mergeCell ref="BV41:CB41"/>
    <mergeCell ref="CC41:CI41"/>
    <mergeCell ref="CJ41:CP41"/>
    <mergeCell ref="AX40:BG40"/>
    <mergeCell ref="BH40:BN40"/>
    <mergeCell ref="BO40:BU40"/>
    <mergeCell ref="BV40:CB40"/>
    <mergeCell ref="CC40:CI40"/>
    <mergeCell ref="CJ40:CP40"/>
    <mergeCell ref="B32:L33"/>
    <mergeCell ref="M32:V32"/>
    <mergeCell ref="W32:AF32"/>
    <mergeCell ref="AG32:AT33"/>
    <mergeCell ref="M33:V33"/>
    <mergeCell ref="W33:AF33"/>
    <mergeCell ref="BS30:CB30"/>
    <mergeCell ref="CC30:CP31"/>
    <mergeCell ref="M31:V31"/>
    <mergeCell ref="W31:AF31"/>
    <mergeCell ref="BI31:BR31"/>
    <mergeCell ref="BS31:CB31"/>
    <mergeCell ref="B30:L31"/>
    <mergeCell ref="M30:V30"/>
    <mergeCell ref="W30:AF30"/>
    <mergeCell ref="AG30:AT31"/>
    <mergeCell ref="AX30:BH31"/>
    <mergeCell ref="BI30:BR30"/>
    <mergeCell ref="AX26:BG26"/>
    <mergeCell ref="BH26:BN26"/>
    <mergeCell ref="BO26:BU26"/>
    <mergeCell ref="BV26:CB26"/>
    <mergeCell ref="CC26:CI26"/>
    <mergeCell ref="CJ26:CP26"/>
    <mergeCell ref="AX25:BG25"/>
    <mergeCell ref="BH25:BN25"/>
    <mergeCell ref="BO25:BU25"/>
    <mergeCell ref="BV25:CB25"/>
    <mergeCell ref="CC25:CI25"/>
    <mergeCell ref="CJ25:CP25"/>
    <mergeCell ref="AX24:BG24"/>
    <mergeCell ref="BH24:BN24"/>
    <mergeCell ref="BO24:BU24"/>
    <mergeCell ref="BV24:CB24"/>
    <mergeCell ref="CC24:CI24"/>
    <mergeCell ref="CJ24:CP24"/>
    <mergeCell ref="AX23:BG23"/>
    <mergeCell ref="BH23:BN23"/>
    <mergeCell ref="BO23:BU23"/>
    <mergeCell ref="BV23:CB23"/>
    <mergeCell ref="CC23:CI23"/>
    <mergeCell ref="CJ23:CP23"/>
    <mergeCell ref="AX22:BG22"/>
    <mergeCell ref="BH22:BN22"/>
    <mergeCell ref="BO22:BU22"/>
    <mergeCell ref="BV22:CB22"/>
    <mergeCell ref="CC22:CI22"/>
    <mergeCell ref="CJ22:CP22"/>
    <mergeCell ref="AX21:BG21"/>
    <mergeCell ref="BH21:BN21"/>
    <mergeCell ref="BO21:BU21"/>
    <mergeCell ref="BV21:CB21"/>
    <mergeCell ref="CC21:CI21"/>
    <mergeCell ref="CJ21:CP21"/>
    <mergeCell ref="AX20:BG20"/>
    <mergeCell ref="BH20:BN20"/>
    <mergeCell ref="BO20:BU20"/>
    <mergeCell ref="BV20:CB20"/>
    <mergeCell ref="CC20:CI20"/>
    <mergeCell ref="CJ20:CP20"/>
    <mergeCell ref="AX19:BG19"/>
    <mergeCell ref="BH19:BN19"/>
    <mergeCell ref="BO19:BU19"/>
    <mergeCell ref="BV19:CB19"/>
    <mergeCell ref="CC19:CI19"/>
    <mergeCell ref="CJ19:CP19"/>
    <mergeCell ref="AX18:BG18"/>
    <mergeCell ref="BH18:BN18"/>
    <mergeCell ref="BO18:BU18"/>
    <mergeCell ref="BV18:CB18"/>
    <mergeCell ref="CC18:CI18"/>
    <mergeCell ref="CJ18:CP18"/>
    <mergeCell ref="AX17:BG17"/>
    <mergeCell ref="BH17:BN17"/>
    <mergeCell ref="BO17:BU17"/>
    <mergeCell ref="BV17:CB17"/>
    <mergeCell ref="CC17:CI17"/>
    <mergeCell ref="CJ17:CP17"/>
    <mergeCell ref="B9:L10"/>
    <mergeCell ref="M9:V9"/>
    <mergeCell ref="W9:AF9"/>
    <mergeCell ref="AG9:AT10"/>
    <mergeCell ref="M10:V10"/>
    <mergeCell ref="W10:AF10"/>
    <mergeCell ref="BS7:CB7"/>
    <mergeCell ref="CC7:CP8"/>
    <mergeCell ref="M8:V8"/>
    <mergeCell ref="W8:AF8"/>
    <mergeCell ref="BI8:BR8"/>
    <mergeCell ref="BS8:CB8"/>
    <mergeCell ref="B7:L8"/>
    <mergeCell ref="M7:V7"/>
    <mergeCell ref="W7:AF7"/>
    <mergeCell ref="AG7:AT8"/>
    <mergeCell ref="AX7:BH8"/>
    <mergeCell ref="BI7:BR7"/>
  </mergeCells>
  <phoneticPr fontId="1"/>
  <conditionalFormatting sqref="K129:K132">
    <cfRule type="containsText" dxfId="311" priority="145" operator="containsText" text="無し">
      <formula>NOT(ISERROR(SEARCH("無し",#REF!)))</formula>
    </cfRule>
    <cfRule type="containsText" dxfId="310" priority="146" operator="containsText" text="変動">
      <formula>NOT(ISERROR(SEARCH("変動",#REF!)))</formula>
    </cfRule>
    <cfRule type="containsText" dxfId="309" priority="147" operator="containsText" text="減少">
      <formula>NOT(ISERROR(SEARCH("減少",#REF!)))</formula>
    </cfRule>
    <cfRule type="containsText" dxfId="308" priority="148" operator="containsText" text="増加">
      <formula>NOT(ISERROR(SEARCH("増加",#REF!)))</formula>
    </cfRule>
    <cfRule type="containsText" dxfId="307" priority="149" operator="containsText" text="安定">
      <formula>NOT(ISERROR(SEARCH("安定",#REF!)))</formula>
    </cfRule>
  </conditionalFormatting>
  <conditionalFormatting sqref="AG7">
    <cfRule type="containsText" dxfId="306" priority="139" operator="containsText" text="―">
      <formula>NOT(ISERROR(SEARCH("―",AG7)))</formula>
    </cfRule>
    <cfRule type="containsText" dxfId="305" priority="140" operator="containsText" text="隔年で">
      <formula>NOT(ISERROR(SEARCH("隔年で",AG7)))</formula>
    </cfRule>
    <cfRule type="containsText" dxfId="304" priority="141" operator="containsText" text="年度により">
      <formula>NOT(ISERROR(SEARCH("年度により",AG7)))</formula>
    </cfRule>
    <cfRule type="containsText" dxfId="303" priority="142" operator="containsText" text="減少傾向">
      <formula>NOT(ISERROR(SEARCH("減少傾向",AG7)))</formula>
    </cfRule>
    <cfRule type="containsText" dxfId="302" priority="143" operator="containsText" text="増加傾向">
      <formula>NOT(ISERROR(SEARCH("増加傾向",AG7)))</formula>
    </cfRule>
    <cfRule type="containsText" dxfId="301" priority="144" operator="containsText" text="同程度">
      <formula>NOT(ISERROR(SEARCH("同程度",AG7)))</formula>
    </cfRule>
  </conditionalFormatting>
  <conditionalFormatting sqref="AG7">
    <cfRule type="containsText" dxfId="300" priority="137" operator="containsText" text="最新年度のみ減少">
      <formula>NOT(ISERROR(SEARCH("最新年度のみ減少",AG7)))</formula>
    </cfRule>
    <cfRule type="containsText" dxfId="299" priority="138" operator="containsText" text="最新年度のみ増加">
      <formula>NOT(ISERROR(SEARCH("最新年度のみ増加",AG7)))</formula>
    </cfRule>
  </conditionalFormatting>
  <conditionalFormatting sqref="AG9">
    <cfRule type="containsText" dxfId="298" priority="131" operator="containsText" text="―">
      <formula>NOT(ISERROR(SEARCH("―",AG9)))</formula>
    </cfRule>
    <cfRule type="containsText" dxfId="297" priority="132" operator="containsText" text="隔年で">
      <formula>NOT(ISERROR(SEARCH("隔年で",AG9)))</formula>
    </cfRule>
    <cfRule type="containsText" dxfId="296" priority="133" operator="containsText" text="年度により">
      <formula>NOT(ISERROR(SEARCH("年度により",AG9)))</formula>
    </cfRule>
    <cfRule type="containsText" dxfId="295" priority="134" operator="containsText" text="減少傾向">
      <formula>NOT(ISERROR(SEARCH("減少傾向",AG9)))</formula>
    </cfRule>
    <cfRule type="containsText" dxfId="294" priority="135" operator="containsText" text="増加傾向">
      <formula>NOT(ISERROR(SEARCH("増加傾向",AG9)))</formula>
    </cfRule>
    <cfRule type="containsText" dxfId="293" priority="136" operator="containsText" text="同程度">
      <formula>NOT(ISERROR(SEARCH("同程度",AG9)))</formula>
    </cfRule>
  </conditionalFormatting>
  <conditionalFormatting sqref="AG9">
    <cfRule type="containsText" dxfId="292" priority="129" operator="containsText" text="最新年度のみ減少">
      <formula>NOT(ISERROR(SEARCH("最新年度のみ減少",AG9)))</formula>
    </cfRule>
    <cfRule type="containsText" dxfId="291" priority="130" operator="containsText" text="最新年度のみ増加">
      <formula>NOT(ISERROR(SEARCH("最新年度のみ増加",AG9)))</formula>
    </cfRule>
  </conditionalFormatting>
  <conditionalFormatting sqref="CC7">
    <cfRule type="containsText" dxfId="290" priority="121" operator="containsText" text="最新年度のみ減少">
      <formula>NOT(ISERROR(SEARCH("最新年度のみ減少",CC7)))</formula>
    </cfRule>
    <cfRule type="containsText" dxfId="289" priority="122" operator="containsText" text="最新年度のみ増加">
      <formula>NOT(ISERROR(SEARCH("最新年度のみ増加",CC7)))</formula>
    </cfRule>
  </conditionalFormatting>
  <conditionalFormatting sqref="CC7">
    <cfRule type="containsText" dxfId="288" priority="123" operator="containsText" text="―">
      <formula>NOT(ISERROR(SEARCH("―",CC7)))</formula>
    </cfRule>
    <cfRule type="containsText" dxfId="287" priority="124" operator="containsText" text="隔年で">
      <formula>NOT(ISERROR(SEARCH("隔年で",CC7)))</formula>
    </cfRule>
    <cfRule type="containsText" dxfId="286" priority="125" operator="containsText" text="年度により">
      <formula>NOT(ISERROR(SEARCH("年度により",CC7)))</formula>
    </cfRule>
    <cfRule type="containsText" dxfId="285" priority="126" operator="containsText" text="減少傾向">
      <formula>NOT(ISERROR(SEARCH("減少傾向",CC7)))</formula>
    </cfRule>
    <cfRule type="containsText" dxfId="284" priority="127" operator="containsText" text="増加傾向">
      <formula>NOT(ISERROR(SEARCH("増加傾向",CC7)))</formula>
    </cfRule>
    <cfRule type="containsText" dxfId="283" priority="128" operator="containsText" text="同程度">
      <formula>NOT(ISERROR(SEARCH("同程度",CC7)))</formula>
    </cfRule>
  </conditionalFormatting>
  <conditionalFormatting sqref="AG30">
    <cfRule type="containsText" dxfId="282" priority="115" operator="containsText" text="―">
      <formula>NOT(ISERROR(SEARCH("―",AG30)))</formula>
    </cfRule>
    <cfRule type="containsText" dxfId="281" priority="116" operator="containsText" text="隔年で">
      <formula>NOT(ISERROR(SEARCH("隔年で",AG30)))</formula>
    </cfRule>
    <cfRule type="containsText" dxfId="280" priority="117" operator="containsText" text="年度により">
      <formula>NOT(ISERROR(SEARCH("年度により",AG30)))</formula>
    </cfRule>
    <cfRule type="containsText" dxfId="279" priority="118" operator="containsText" text="減少傾向">
      <formula>NOT(ISERROR(SEARCH("減少傾向",AG30)))</formula>
    </cfRule>
    <cfRule type="containsText" dxfId="278" priority="119" operator="containsText" text="増加傾向">
      <formula>NOT(ISERROR(SEARCH("増加傾向",AG30)))</formula>
    </cfRule>
    <cfRule type="containsText" dxfId="277" priority="120" operator="containsText" text="同程度">
      <formula>NOT(ISERROR(SEARCH("同程度",AG30)))</formula>
    </cfRule>
  </conditionalFormatting>
  <conditionalFormatting sqref="AG30">
    <cfRule type="containsText" dxfId="276" priority="113" operator="containsText" text="最新年度のみ減少">
      <formula>NOT(ISERROR(SEARCH("最新年度のみ減少",AG30)))</formula>
    </cfRule>
    <cfRule type="containsText" dxfId="275" priority="114" operator="containsText" text="最新年度のみ増加">
      <formula>NOT(ISERROR(SEARCH("最新年度のみ増加",AG30)))</formula>
    </cfRule>
  </conditionalFormatting>
  <conditionalFormatting sqref="CC30">
    <cfRule type="containsText" dxfId="274" priority="105" operator="containsText" text="最新年度のみ減少">
      <formula>NOT(ISERROR(SEARCH("最新年度のみ減少",CC30)))</formula>
    </cfRule>
    <cfRule type="containsText" dxfId="273" priority="106" operator="containsText" text="最新年度のみ増加">
      <formula>NOT(ISERROR(SEARCH("最新年度のみ増加",CC30)))</formula>
    </cfRule>
  </conditionalFormatting>
  <conditionalFormatting sqref="CC30">
    <cfRule type="containsText" dxfId="272" priority="107" operator="containsText" text="―">
      <formula>NOT(ISERROR(SEARCH("―",CC30)))</formula>
    </cfRule>
    <cfRule type="containsText" dxfId="271" priority="108" operator="containsText" text="隔年で">
      <formula>NOT(ISERROR(SEARCH("隔年で",CC30)))</formula>
    </cfRule>
    <cfRule type="containsText" dxfId="270" priority="109" operator="containsText" text="年度により">
      <formula>NOT(ISERROR(SEARCH("年度により",CC30)))</formula>
    </cfRule>
    <cfRule type="containsText" dxfId="269" priority="110" operator="containsText" text="減少傾向">
      <formula>NOT(ISERROR(SEARCH("減少傾向",CC30)))</formula>
    </cfRule>
    <cfRule type="containsText" dxfId="268" priority="111" operator="containsText" text="増加傾向">
      <formula>NOT(ISERROR(SEARCH("増加傾向",CC30)))</formula>
    </cfRule>
    <cfRule type="containsText" dxfId="267" priority="112" operator="containsText" text="同程度">
      <formula>NOT(ISERROR(SEARCH("同程度",CC30)))</formula>
    </cfRule>
  </conditionalFormatting>
  <conditionalFormatting sqref="AG32">
    <cfRule type="containsText" dxfId="266" priority="99" operator="containsText" text="―">
      <formula>NOT(ISERROR(SEARCH("―",AG32)))</formula>
    </cfRule>
    <cfRule type="containsText" dxfId="265" priority="100" operator="containsText" text="隔年で">
      <formula>NOT(ISERROR(SEARCH("隔年で",AG32)))</formula>
    </cfRule>
    <cfRule type="containsText" dxfId="264" priority="101" operator="containsText" text="年度により">
      <formula>NOT(ISERROR(SEARCH("年度により",AG32)))</formula>
    </cfRule>
    <cfRule type="containsText" dxfId="263" priority="102" operator="containsText" text="減少傾向">
      <formula>NOT(ISERROR(SEARCH("減少傾向",AG32)))</formula>
    </cfRule>
    <cfRule type="containsText" dxfId="262" priority="103" operator="containsText" text="増加傾向">
      <formula>NOT(ISERROR(SEARCH("増加傾向",AG32)))</formula>
    </cfRule>
    <cfRule type="containsText" dxfId="261" priority="104" operator="containsText" text="同程度">
      <formula>NOT(ISERROR(SEARCH("同程度",AG32)))</formula>
    </cfRule>
  </conditionalFormatting>
  <conditionalFormatting sqref="AG32">
    <cfRule type="containsText" dxfId="260" priority="97" operator="containsText" text="最新年度のみ減少">
      <formula>NOT(ISERROR(SEARCH("最新年度のみ減少",AG32)))</formula>
    </cfRule>
    <cfRule type="containsText" dxfId="259" priority="98" operator="containsText" text="最新年度のみ増加">
      <formula>NOT(ISERROR(SEARCH("最新年度のみ増加",AG32)))</formula>
    </cfRule>
  </conditionalFormatting>
  <conditionalFormatting sqref="AG53">
    <cfRule type="containsText" dxfId="258" priority="91" operator="containsText" text="―">
      <formula>NOT(ISERROR(SEARCH("―",AG53)))</formula>
    </cfRule>
    <cfRule type="containsText" dxfId="257" priority="92" operator="containsText" text="隔年で">
      <formula>NOT(ISERROR(SEARCH("隔年で",AG53)))</formula>
    </cfRule>
    <cfRule type="containsText" dxfId="256" priority="93" operator="containsText" text="年度により">
      <formula>NOT(ISERROR(SEARCH("年度により",AG53)))</formula>
    </cfRule>
    <cfRule type="containsText" dxfId="255" priority="94" operator="containsText" text="減少傾向">
      <formula>NOT(ISERROR(SEARCH("減少傾向",AG53)))</formula>
    </cfRule>
    <cfRule type="containsText" dxfId="254" priority="95" operator="containsText" text="増加傾向">
      <formula>NOT(ISERROR(SEARCH("増加傾向",AG53)))</formula>
    </cfRule>
    <cfRule type="containsText" dxfId="253" priority="96" operator="containsText" text="同程度">
      <formula>NOT(ISERROR(SEARCH("同程度",AG53)))</formula>
    </cfRule>
  </conditionalFormatting>
  <conditionalFormatting sqref="AG53">
    <cfRule type="containsText" dxfId="252" priority="89" operator="containsText" text="最新年度のみ減少">
      <formula>NOT(ISERROR(SEARCH("最新年度のみ減少",AG53)))</formula>
    </cfRule>
    <cfRule type="containsText" dxfId="251" priority="90" operator="containsText" text="最新年度のみ増加">
      <formula>NOT(ISERROR(SEARCH("最新年度のみ増加",AG53)))</formula>
    </cfRule>
  </conditionalFormatting>
  <conditionalFormatting sqref="AG55">
    <cfRule type="containsText" dxfId="250" priority="83" operator="containsText" text="―">
      <formula>NOT(ISERROR(SEARCH("―",AG55)))</formula>
    </cfRule>
    <cfRule type="containsText" dxfId="249" priority="84" operator="containsText" text="隔年で">
      <formula>NOT(ISERROR(SEARCH("隔年で",AG55)))</formula>
    </cfRule>
    <cfRule type="containsText" dxfId="248" priority="85" operator="containsText" text="年度により">
      <formula>NOT(ISERROR(SEARCH("年度により",AG55)))</formula>
    </cfRule>
    <cfRule type="containsText" dxfId="247" priority="86" operator="containsText" text="減少傾向">
      <formula>NOT(ISERROR(SEARCH("減少傾向",AG55)))</formula>
    </cfRule>
    <cfRule type="containsText" dxfId="246" priority="87" operator="containsText" text="増加傾向">
      <formula>NOT(ISERROR(SEARCH("増加傾向",AG55)))</formula>
    </cfRule>
    <cfRule type="containsText" dxfId="245" priority="88" operator="containsText" text="同程度">
      <formula>NOT(ISERROR(SEARCH("同程度",AG55)))</formula>
    </cfRule>
  </conditionalFormatting>
  <conditionalFormatting sqref="AG55">
    <cfRule type="containsText" dxfId="244" priority="81" operator="containsText" text="最新年度のみ減少">
      <formula>NOT(ISERROR(SEARCH("最新年度のみ減少",AG55)))</formula>
    </cfRule>
    <cfRule type="containsText" dxfId="243" priority="82" operator="containsText" text="最新年度のみ増加">
      <formula>NOT(ISERROR(SEARCH("最新年度のみ増加",AG55)))</formula>
    </cfRule>
  </conditionalFormatting>
  <conditionalFormatting sqref="CC53">
    <cfRule type="containsText" dxfId="242" priority="73" operator="containsText" text="最新年度のみ減少">
      <formula>NOT(ISERROR(SEARCH("最新年度のみ減少",CC53)))</formula>
    </cfRule>
    <cfRule type="containsText" dxfId="241" priority="74" operator="containsText" text="最新年度のみ増加">
      <formula>NOT(ISERROR(SEARCH("最新年度のみ増加",CC53)))</formula>
    </cfRule>
  </conditionalFormatting>
  <conditionalFormatting sqref="CC53">
    <cfRule type="containsText" dxfId="240" priority="75" operator="containsText" text="―">
      <formula>NOT(ISERROR(SEARCH("―",CC53)))</formula>
    </cfRule>
    <cfRule type="containsText" dxfId="239" priority="76" operator="containsText" text="隔年で">
      <formula>NOT(ISERROR(SEARCH("隔年で",CC53)))</formula>
    </cfRule>
    <cfRule type="containsText" dxfId="238" priority="77" operator="containsText" text="年度により">
      <formula>NOT(ISERROR(SEARCH("年度により",CC53)))</formula>
    </cfRule>
    <cfRule type="containsText" dxfId="237" priority="78" operator="containsText" text="減少傾向">
      <formula>NOT(ISERROR(SEARCH("減少傾向",CC53)))</formula>
    </cfRule>
    <cfRule type="containsText" dxfId="236" priority="79" operator="containsText" text="増加傾向">
      <formula>NOT(ISERROR(SEARCH("増加傾向",CC53)))</formula>
    </cfRule>
    <cfRule type="containsText" dxfId="235" priority="80" operator="containsText" text="同程度">
      <formula>NOT(ISERROR(SEARCH("同程度",CC53)))</formula>
    </cfRule>
  </conditionalFormatting>
  <conditionalFormatting sqref="AG76">
    <cfRule type="containsText" dxfId="234" priority="67" operator="containsText" text="―">
      <formula>NOT(ISERROR(SEARCH("―",AG76)))</formula>
    </cfRule>
    <cfRule type="containsText" dxfId="233" priority="68" operator="containsText" text="隔年で">
      <formula>NOT(ISERROR(SEARCH("隔年で",AG76)))</formula>
    </cfRule>
    <cfRule type="containsText" dxfId="232" priority="69" operator="containsText" text="年度により">
      <formula>NOT(ISERROR(SEARCH("年度により",AG76)))</formula>
    </cfRule>
    <cfRule type="containsText" dxfId="231" priority="70" operator="containsText" text="減少傾向">
      <formula>NOT(ISERROR(SEARCH("減少傾向",AG76)))</formula>
    </cfRule>
    <cfRule type="containsText" dxfId="230" priority="71" operator="containsText" text="増加傾向">
      <formula>NOT(ISERROR(SEARCH("増加傾向",AG76)))</formula>
    </cfRule>
    <cfRule type="containsText" dxfId="229" priority="72" operator="containsText" text="同程度">
      <formula>NOT(ISERROR(SEARCH("同程度",AG76)))</formula>
    </cfRule>
  </conditionalFormatting>
  <conditionalFormatting sqref="AG76">
    <cfRule type="containsText" dxfId="228" priority="65" operator="containsText" text="最新年度のみ減少">
      <formula>NOT(ISERROR(SEARCH("最新年度のみ減少",AG76)))</formula>
    </cfRule>
    <cfRule type="containsText" dxfId="227" priority="66" operator="containsText" text="最新年度のみ増加">
      <formula>NOT(ISERROR(SEARCH("最新年度のみ増加",AG76)))</formula>
    </cfRule>
  </conditionalFormatting>
  <conditionalFormatting sqref="CC76">
    <cfRule type="containsText" dxfId="226" priority="57" operator="containsText" text="最新年度のみ減少">
      <formula>NOT(ISERROR(SEARCH("最新年度のみ減少",CC76)))</formula>
    </cfRule>
    <cfRule type="containsText" dxfId="225" priority="58" operator="containsText" text="最新年度のみ増加">
      <formula>NOT(ISERROR(SEARCH("最新年度のみ増加",CC76)))</formula>
    </cfRule>
  </conditionalFormatting>
  <conditionalFormatting sqref="CC76">
    <cfRule type="containsText" dxfId="224" priority="59" operator="containsText" text="―">
      <formula>NOT(ISERROR(SEARCH("―",CC76)))</formula>
    </cfRule>
    <cfRule type="containsText" dxfId="223" priority="60" operator="containsText" text="隔年で">
      <formula>NOT(ISERROR(SEARCH("隔年で",CC76)))</formula>
    </cfRule>
    <cfRule type="containsText" dxfId="222" priority="61" operator="containsText" text="年度により">
      <formula>NOT(ISERROR(SEARCH("年度により",CC76)))</formula>
    </cfRule>
    <cfRule type="containsText" dxfId="221" priority="62" operator="containsText" text="減少傾向">
      <formula>NOT(ISERROR(SEARCH("減少傾向",CC76)))</formula>
    </cfRule>
    <cfRule type="containsText" dxfId="220" priority="63" operator="containsText" text="増加傾向">
      <formula>NOT(ISERROR(SEARCH("増加傾向",CC76)))</formula>
    </cfRule>
    <cfRule type="containsText" dxfId="219" priority="64" operator="containsText" text="同程度">
      <formula>NOT(ISERROR(SEARCH("同程度",CC76)))</formula>
    </cfRule>
  </conditionalFormatting>
  <conditionalFormatting sqref="AG78">
    <cfRule type="containsText" dxfId="218" priority="51" operator="containsText" text="―">
      <formula>NOT(ISERROR(SEARCH("―",AG78)))</formula>
    </cfRule>
    <cfRule type="containsText" dxfId="217" priority="52" operator="containsText" text="隔年で">
      <formula>NOT(ISERROR(SEARCH("隔年で",AG78)))</formula>
    </cfRule>
    <cfRule type="containsText" dxfId="216" priority="53" operator="containsText" text="年度により">
      <formula>NOT(ISERROR(SEARCH("年度により",AG78)))</formula>
    </cfRule>
    <cfRule type="containsText" dxfId="215" priority="54" operator="containsText" text="減少傾向">
      <formula>NOT(ISERROR(SEARCH("減少傾向",AG78)))</formula>
    </cfRule>
    <cfRule type="containsText" dxfId="214" priority="55" operator="containsText" text="増加傾向">
      <formula>NOT(ISERROR(SEARCH("増加傾向",AG78)))</formula>
    </cfRule>
    <cfRule type="containsText" dxfId="213" priority="56" operator="containsText" text="同程度">
      <formula>NOT(ISERROR(SEARCH("同程度",AG78)))</formula>
    </cfRule>
  </conditionalFormatting>
  <conditionalFormatting sqref="AG78">
    <cfRule type="containsText" dxfId="212" priority="49" operator="containsText" text="最新年度のみ減少">
      <formula>NOT(ISERROR(SEARCH("最新年度のみ減少",AG78)))</formula>
    </cfRule>
    <cfRule type="containsText" dxfId="211" priority="50" operator="containsText" text="最新年度のみ増加">
      <formula>NOT(ISERROR(SEARCH("最新年度のみ増加",AG78)))</formula>
    </cfRule>
  </conditionalFormatting>
  <conditionalFormatting sqref="AG99">
    <cfRule type="containsText" dxfId="210" priority="43" operator="containsText" text="―">
      <formula>NOT(ISERROR(SEARCH("―",AG99)))</formula>
    </cfRule>
    <cfRule type="containsText" dxfId="209" priority="44" operator="containsText" text="隔年で">
      <formula>NOT(ISERROR(SEARCH("隔年で",AG99)))</formula>
    </cfRule>
    <cfRule type="containsText" dxfId="208" priority="45" operator="containsText" text="年度により">
      <formula>NOT(ISERROR(SEARCH("年度により",AG99)))</formula>
    </cfRule>
    <cfRule type="containsText" dxfId="207" priority="46" operator="containsText" text="減少傾向">
      <formula>NOT(ISERROR(SEARCH("減少傾向",AG99)))</formula>
    </cfRule>
    <cfRule type="containsText" dxfId="206" priority="47" operator="containsText" text="増加傾向">
      <formula>NOT(ISERROR(SEARCH("増加傾向",AG99)))</formula>
    </cfRule>
    <cfRule type="containsText" dxfId="205" priority="48" operator="containsText" text="同程度">
      <formula>NOT(ISERROR(SEARCH("同程度",AG99)))</formula>
    </cfRule>
  </conditionalFormatting>
  <conditionalFormatting sqref="AG99">
    <cfRule type="containsText" dxfId="204" priority="41" operator="containsText" text="最新年度のみ減少">
      <formula>NOT(ISERROR(SEARCH("最新年度のみ減少",AG99)))</formula>
    </cfRule>
    <cfRule type="containsText" dxfId="203" priority="42" operator="containsText" text="最新年度のみ増加">
      <formula>NOT(ISERROR(SEARCH("最新年度のみ増加",AG99)))</formula>
    </cfRule>
  </conditionalFormatting>
  <conditionalFormatting sqref="AG101">
    <cfRule type="containsText" dxfId="202" priority="35" operator="containsText" text="―">
      <formula>NOT(ISERROR(SEARCH("―",AG101)))</formula>
    </cfRule>
    <cfRule type="containsText" dxfId="201" priority="36" operator="containsText" text="隔年で">
      <formula>NOT(ISERROR(SEARCH("隔年で",AG101)))</formula>
    </cfRule>
    <cfRule type="containsText" dxfId="200" priority="37" operator="containsText" text="年度により">
      <formula>NOT(ISERROR(SEARCH("年度により",AG101)))</formula>
    </cfRule>
    <cfRule type="containsText" dxfId="199" priority="38" operator="containsText" text="減少傾向">
      <formula>NOT(ISERROR(SEARCH("減少傾向",AG101)))</formula>
    </cfRule>
    <cfRule type="containsText" dxfId="198" priority="39" operator="containsText" text="増加傾向">
      <formula>NOT(ISERROR(SEARCH("増加傾向",AG101)))</formula>
    </cfRule>
    <cfRule type="containsText" dxfId="197" priority="40" operator="containsText" text="同程度">
      <formula>NOT(ISERROR(SEARCH("同程度",AG101)))</formula>
    </cfRule>
  </conditionalFormatting>
  <conditionalFormatting sqref="AG101">
    <cfRule type="containsText" dxfId="196" priority="33" operator="containsText" text="最新年度のみ減少">
      <formula>NOT(ISERROR(SEARCH("最新年度のみ減少",AG101)))</formula>
    </cfRule>
    <cfRule type="containsText" dxfId="195" priority="34" operator="containsText" text="最新年度のみ増加">
      <formula>NOT(ISERROR(SEARCH("最新年度のみ増加",AG101)))</formula>
    </cfRule>
  </conditionalFormatting>
  <conditionalFormatting sqref="CC99">
    <cfRule type="containsText" dxfId="194" priority="25" operator="containsText" text="最新年度のみ減少">
      <formula>NOT(ISERROR(SEARCH("最新年度のみ減少",CC99)))</formula>
    </cfRule>
    <cfRule type="containsText" dxfId="193" priority="26" operator="containsText" text="最新年度のみ増加">
      <formula>NOT(ISERROR(SEARCH("最新年度のみ増加",CC99)))</formula>
    </cfRule>
  </conditionalFormatting>
  <conditionalFormatting sqref="CC99">
    <cfRule type="containsText" dxfId="192" priority="27" operator="containsText" text="―">
      <formula>NOT(ISERROR(SEARCH("―",CC99)))</formula>
    </cfRule>
    <cfRule type="containsText" dxfId="191" priority="28" operator="containsText" text="隔年で">
      <formula>NOT(ISERROR(SEARCH("隔年で",CC99)))</formula>
    </cfRule>
    <cfRule type="containsText" dxfId="190" priority="29" operator="containsText" text="年度により">
      <formula>NOT(ISERROR(SEARCH("年度により",CC99)))</formula>
    </cfRule>
    <cfRule type="containsText" dxfId="189" priority="30" operator="containsText" text="減少傾向">
      <formula>NOT(ISERROR(SEARCH("減少傾向",CC99)))</formula>
    </cfRule>
    <cfRule type="containsText" dxfId="188" priority="31" operator="containsText" text="増加傾向">
      <formula>NOT(ISERROR(SEARCH("増加傾向",CC99)))</formula>
    </cfRule>
    <cfRule type="containsText" dxfId="187" priority="32" operator="containsText" text="同程度">
      <formula>NOT(ISERROR(SEARCH("同程度",CC99)))</formula>
    </cfRule>
  </conditionalFormatting>
  <hyperlinks>
    <hyperlink ref="CS1" location="目次!A1" display="目次に戻る" xr:uid="{0F9E50C7-7A36-4F47-B943-5437DE28F2CC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X51"/>
  <sheetViews>
    <sheetView view="pageBreakPreview" zoomScaleNormal="100" zoomScaleSheetLayoutView="100" workbookViewId="0">
      <selection activeCell="CS1" sqref="CS1"/>
    </sheetView>
  </sheetViews>
  <sheetFormatPr defaultRowHeight="13.5" x14ac:dyDescent="0.15"/>
  <cols>
    <col min="1" max="1" width="0.625" customWidth="1"/>
    <col min="2" max="94" width="1" customWidth="1"/>
    <col min="95" max="95" width="0.625" customWidth="1"/>
    <col min="96" max="96" width="2" customWidth="1"/>
    <col min="97" max="97" width="20.5" bestFit="1" customWidth="1"/>
    <col min="98" max="98" width="12.625" bestFit="1" customWidth="1"/>
    <col min="99" max="102" width="8.625" bestFit="1" customWidth="1"/>
  </cols>
  <sheetData>
    <row r="1" spans="1:102" ht="24" customHeight="1" thickBot="1" x14ac:dyDescent="0.2">
      <c r="A1" s="1" t="s">
        <v>92</v>
      </c>
      <c r="B1" s="1"/>
      <c r="C1" s="7"/>
      <c r="D1" s="10"/>
      <c r="E1" s="1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0"/>
      <c r="CS1" s="13" t="s">
        <v>50</v>
      </c>
    </row>
    <row r="2" spans="1:102" ht="24" customHeight="1" x14ac:dyDescent="0.15">
      <c r="A2" s="1" t="s">
        <v>235</v>
      </c>
      <c r="B2" s="1"/>
      <c r="C2" s="7"/>
      <c r="D2" s="10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0"/>
    </row>
    <row r="3" spans="1:102" ht="24" customHeight="1" x14ac:dyDescent="0.15">
      <c r="A3" s="7"/>
      <c r="B3" s="7" t="s">
        <v>118</v>
      </c>
      <c r="C3" s="7"/>
      <c r="D3" s="10"/>
      <c r="E3" s="10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4">
        <v>32</v>
      </c>
      <c r="CR3" s="10"/>
    </row>
    <row r="4" spans="1:102" ht="13.5" customHeight="1" x14ac:dyDescent="0.15">
      <c r="A4" s="7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CQ4" s="7"/>
      <c r="CR4" s="10"/>
    </row>
    <row r="5" spans="1:102" s="3" customFormat="1" ht="18.75" customHeight="1" x14ac:dyDescent="0.15">
      <c r="A5" s="14"/>
      <c r="B5" s="7" t="s">
        <v>33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CQ5" s="14"/>
      <c r="CR5" s="14"/>
    </row>
    <row r="6" spans="1:102" s="3" customFormat="1" ht="17.25" customHeight="1" x14ac:dyDescent="0.15">
      <c r="A6" s="19"/>
      <c r="B6" s="245" t="s">
        <v>232</v>
      </c>
      <c r="C6" s="246"/>
      <c r="D6" s="246"/>
      <c r="E6" s="246"/>
      <c r="F6" s="246"/>
      <c r="G6" s="246"/>
      <c r="H6" s="246"/>
      <c r="I6" s="246"/>
      <c r="J6" s="246"/>
      <c r="K6" s="246"/>
      <c r="L6" s="247"/>
      <c r="M6" s="258" t="s">
        <v>233</v>
      </c>
      <c r="N6" s="258"/>
      <c r="O6" s="258"/>
      <c r="P6" s="258"/>
      <c r="Q6" s="258"/>
      <c r="R6" s="258"/>
      <c r="S6" s="258"/>
      <c r="T6" s="258"/>
      <c r="U6" s="258"/>
      <c r="V6" s="258"/>
      <c r="W6" s="260">
        <f>AVERAGE('20.グラフデータ'!D281:H281)</f>
        <v>150</v>
      </c>
      <c r="X6" s="260"/>
      <c r="Y6" s="260"/>
      <c r="Z6" s="260"/>
      <c r="AA6" s="260"/>
      <c r="AB6" s="260"/>
      <c r="AC6" s="260"/>
      <c r="AD6" s="260"/>
      <c r="AE6" s="260"/>
      <c r="AF6" s="260"/>
      <c r="AG6" s="265" t="str">
        <f>'20.グラフデータ'!AD281</f>
        <v>最新年度のみ増加</v>
      </c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7"/>
      <c r="AU6" s="19"/>
      <c r="AV6" s="19"/>
      <c r="AW6" s="19"/>
      <c r="AX6" s="245" t="s">
        <v>252</v>
      </c>
      <c r="AY6" s="246"/>
      <c r="AZ6" s="246"/>
      <c r="BA6" s="246"/>
      <c r="BB6" s="246"/>
      <c r="BC6" s="246"/>
      <c r="BD6" s="246"/>
      <c r="BE6" s="246"/>
      <c r="BF6" s="246"/>
      <c r="BG6" s="246"/>
      <c r="BH6" s="247"/>
      <c r="BI6" s="258" t="s">
        <v>233</v>
      </c>
      <c r="BJ6" s="258"/>
      <c r="BK6" s="258"/>
      <c r="BL6" s="258"/>
      <c r="BM6" s="258"/>
      <c r="BN6" s="258"/>
      <c r="BO6" s="258"/>
      <c r="BP6" s="258"/>
      <c r="BQ6" s="258"/>
      <c r="BR6" s="258"/>
      <c r="BS6" s="260">
        <f>AVERAGE('20.グラフデータ'!D279:H279)</f>
        <v>124</v>
      </c>
      <c r="BT6" s="260"/>
      <c r="BU6" s="260"/>
      <c r="BV6" s="260"/>
      <c r="BW6" s="260"/>
      <c r="BX6" s="260"/>
      <c r="BY6" s="260"/>
      <c r="BZ6" s="260"/>
      <c r="CA6" s="260"/>
      <c r="CB6" s="260"/>
      <c r="CC6" s="251" t="str">
        <f>'20.グラフデータ'!AD279</f>
        <v>最新年度のみ増加</v>
      </c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19"/>
      <c r="CR6" s="15"/>
    </row>
    <row r="7" spans="1:102" s="3" customFormat="1" ht="17.25" customHeight="1" x14ac:dyDescent="0.15">
      <c r="A7" s="19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50"/>
      <c r="M7" s="256" t="s">
        <v>234</v>
      </c>
      <c r="N7" s="256"/>
      <c r="O7" s="256"/>
      <c r="P7" s="256"/>
      <c r="Q7" s="256"/>
      <c r="R7" s="256"/>
      <c r="S7" s="256"/>
      <c r="T7" s="256"/>
      <c r="U7" s="256"/>
      <c r="V7" s="256"/>
      <c r="W7" s="261">
        <f>'20.グラフデータ'!H281-'20.グラフデータ'!D281</f>
        <v>-23</v>
      </c>
      <c r="X7" s="261"/>
      <c r="Y7" s="261"/>
      <c r="Z7" s="261"/>
      <c r="AA7" s="261"/>
      <c r="AB7" s="261"/>
      <c r="AC7" s="261"/>
      <c r="AD7" s="261"/>
      <c r="AE7" s="261"/>
      <c r="AF7" s="261"/>
      <c r="AG7" s="268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70"/>
      <c r="AU7" s="19"/>
      <c r="AV7" s="19"/>
      <c r="AW7" s="19"/>
      <c r="AX7" s="248"/>
      <c r="AY7" s="249"/>
      <c r="AZ7" s="249"/>
      <c r="BA7" s="249"/>
      <c r="BB7" s="249"/>
      <c r="BC7" s="249"/>
      <c r="BD7" s="249"/>
      <c r="BE7" s="249"/>
      <c r="BF7" s="249"/>
      <c r="BG7" s="249"/>
      <c r="BH7" s="250"/>
      <c r="BI7" s="256" t="s">
        <v>234</v>
      </c>
      <c r="BJ7" s="256"/>
      <c r="BK7" s="256"/>
      <c r="BL7" s="256"/>
      <c r="BM7" s="256"/>
      <c r="BN7" s="256"/>
      <c r="BO7" s="256"/>
      <c r="BP7" s="256"/>
      <c r="BQ7" s="256"/>
      <c r="BR7" s="256"/>
      <c r="BS7" s="261">
        <f>'20.グラフデータ'!H279-'20.グラフデータ'!D279</f>
        <v>-36</v>
      </c>
      <c r="BT7" s="261"/>
      <c r="BU7" s="261"/>
      <c r="BV7" s="261"/>
      <c r="BW7" s="261"/>
      <c r="BX7" s="261"/>
      <c r="BY7" s="261"/>
      <c r="BZ7" s="261"/>
      <c r="CA7" s="261"/>
      <c r="CB7" s="26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19"/>
      <c r="CR7" s="15"/>
    </row>
    <row r="8" spans="1:102" s="3" customFormat="1" x14ac:dyDescent="0.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</row>
    <row r="9" spans="1:102" s="3" customFormat="1" ht="18.75" customHeight="1" x14ac:dyDescent="0.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V9" s="6"/>
      <c r="CW9" s="6"/>
      <c r="CX9" s="6"/>
    </row>
    <row r="10" spans="1:102" s="3" customFormat="1" ht="18.75" customHeight="1" x14ac:dyDescent="0.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</row>
    <row r="11" spans="1:102" s="3" customFormat="1" ht="18.75" customHeight="1" x14ac:dyDescent="0.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</row>
    <row r="12" spans="1:102" s="3" customFormat="1" ht="18.75" customHeight="1" x14ac:dyDescent="0.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</row>
    <row r="13" spans="1:102" s="3" customFormat="1" ht="18.75" customHeight="1" x14ac:dyDescent="0.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/>
    </row>
    <row r="14" spans="1:102" s="3" customFormat="1" x14ac:dyDescent="0.1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/>
    </row>
    <row r="15" spans="1:102" s="3" customFormat="1" x14ac:dyDescent="0.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/>
    </row>
    <row r="16" spans="1:102" s="3" customFormat="1" x14ac:dyDescent="0.1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/>
    </row>
    <row r="17" spans="1:99" s="3" customFormat="1" x14ac:dyDescent="0.1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/>
    </row>
    <row r="18" spans="1:99" s="3" customFormat="1" x14ac:dyDescent="0.1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/>
    </row>
    <row r="19" spans="1:99" s="3" customFormat="1" x14ac:dyDescent="0.1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/>
    </row>
    <row r="20" spans="1:99" s="3" customForma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</row>
    <row r="21" spans="1:99" s="3" customForma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</row>
    <row r="22" spans="1:99" s="3" customForma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</row>
    <row r="23" spans="1:99" s="3" customFormat="1" x14ac:dyDescent="0.1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/>
    </row>
    <row r="25" spans="1:99" x14ac:dyDescent="0.15">
      <c r="B25" s="7" t="s">
        <v>51</v>
      </c>
    </row>
    <row r="26" spans="1:99" s="3" customFormat="1" ht="17.25" customHeight="1" x14ac:dyDescent="0.15">
      <c r="A26" s="19"/>
      <c r="B26" s="245" t="s">
        <v>245</v>
      </c>
      <c r="C26" s="246"/>
      <c r="D26" s="246"/>
      <c r="E26" s="246"/>
      <c r="F26" s="246"/>
      <c r="G26" s="246"/>
      <c r="H26" s="246"/>
      <c r="I26" s="246"/>
      <c r="J26" s="246"/>
      <c r="K26" s="246"/>
      <c r="L26" s="247"/>
      <c r="M26" s="258" t="s">
        <v>233</v>
      </c>
      <c r="N26" s="258"/>
      <c r="O26" s="258"/>
      <c r="P26" s="258"/>
      <c r="Q26" s="258"/>
      <c r="R26" s="258"/>
      <c r="S26" s="258"/>
      <c r="T26" s="258"/>
      <c r="U26" s="258"/>
      <c r="V26" s="258"/>
      <c r="W26" s="259">
        <f>AVERAGE('20.グラフデータ'!D285:H285)</f>
        <v>1.6579999999999999</v>
      </c>
      <c r="X26" s="259"/>
      <c r="Y26" s="259"/>
      <c r="Z26" s="259"/>
      <c r="AA26" s="259"/>
      <c r="AB26" s="259"/>
      <c r="AC26" s="259"/>
      <c r="AD26" s="259"/>
      <c r="AE26" s="259"/>
      <c r="AF26" s="259"/>
      <c r="AG26" s="251" t="str">
        <f>'20.グラフデータ'!AD285</f>
        <v>隔年で増減</v>
      </c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19"/>
      <c r="AV26" s="19"/>
      <c r="AW26" s="19"/>
      <c r="AX26"/>
      <c r="AY26"/>
      <c r="AZ26"/>
      <c r="BA26"/>
      <c r="BB26"/>
      <c r="BC26"/>
      <c r="BD26"/>
      <c r="BE26"/>
      <c r="BF26"/>
      <c r="BG26"/>
      <c r="BH26"/>
      <c r="CQ26" s="19"/>
      <c r="CR26" s="20"/>
    </row>
    <row r="27" spans="1:99" s="3" customFormat="1" ht="17.25" customHeight="1" x14ac:dyDescent="0.15">
      <c r="A27" s="19"/>
      <c r="B27" s="248"/>
      <c r="C27" s="249"/>
      <c r="D27" s="249"/>
      <c r="E27" s="249"/>
      <c r="F27" s="249"/>
      <c r="G27" s="249"/>
      <c r="H27" s="249"/>
      <c r="I27" s="249"/>
      <c r="J27" s="249"/>
      <c r="K27" s="249"/>
      <c r="L27" s="250"/>
      <c r="M27" s="256" t="s">
        <v>234</v>
      </c>
      <c r="N27" s="256"/>
      <c r="O27" s="256"/>
      <c r="P27" s="256"/>
      <c r="Q27" s="256"/>
      <c r="R27" s="256"/>
      <c r="S27" s="256"/>
      <c r="T27" s="256"/>
      <c r="U27" s="256"/>
      <c r="V27" s="256"/>
      <c r="W27" s="257">
        <f>'20.グラフデータ'!H285-'20.グラフデータ'!D285</f>
        <v>-0.15000000000000013</v>
      </c>
      <c r="X27" s="257"/>
      <c r="Y27" s="257"/>
      <c r="Z27" s="257"/>
      <c r="AA27" s="257"/>
      <c r="AB27" s="257"/>
      <c r="AC27" s="257"/>
      <c r="AD27" s="257"/>
      <c r="AE27" s="257"/>
      <c r="AF27" s="257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19"/>
      <c r="AV27" s="19"/>
      <c r="AW27" s="19"/>
      <c r="AX27"/>
      <c r="AY27"/>
      <c r="AZ27"/>
      <c r="BA27"/>
      <c r="BB27"/>
      <c r="BC27"/>
      <c r="BD27"/>
      <c r="BE27"/>
      <c r="BF27"/>
      <c r="BG27"/>
      <c r="BH27"/>
      <c r="CQ27" s="19"/>
      <c r="CR27" s="20"/>
    </row>
    <row r="28" spans="1:99" s="3" customFormat="1" ht="17.25" customHeight="1" x14ac:dyDescent="0.15">
      <c r="A28" s="19"/>
      <c r="B28" s="245" t="s">
        <v>246</v>
      </c>
      <c r="C28" s="246"/>
      <c r="D28" s="246"/>
      <c r="E28" s="246"/>
      <c r="F28" s="246"/>
      <c r="G28" s="246"/>
      <c r="H28" s="246"/>
      <c r="I28" s="246"/>
      <c r="J28" s="246"/>
      <c r="K28" s="246"/>
      <c r="L28" s="247"/>
      <c r="M28" s="258" t="s">
        <v>233</v>
      </c>
      <c r="N28" s="258"/>
      <c r="O28" s="258"/>
      <c r="P28" s="258"/>
      <c r="Q28" s="258"/>
      <c r="R28" s="258"/>
      <c r="S28" s="258"/>
      <c r="T28" s="258"/>
      <c r="U28" s="258"/>
      <c r="V28" s="258"/>
      <c r="W28" s="259">
        <f>AVERAGE('20.グラフデータ'!D286:H286)</f>
        <v>1.6800000000000002</v>
      </c>
      <c r="X28" s="259"/>
      <c r="Y28" s="259"/>
      <c r="Z28" s="259"/>
      <c r="AA28" s="259"/>
      <c r="AB28" s="259"/>
      <c r="AC28" s="259"/>
      <c r="AD28" s="259"/>
      <c r="AE28" s="259"/>
      <c r="AF28" s="259"/>
      <c r="AG28" s="251" t="str">
        <f>'20.グラフデータ'!AD286</f>
        <v>隔年で増減</v>
      </c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19"/>
      <c r="AV28" s="19"/>
      <c r="AW28" s="19"/>
      <c r="AX28" s="245" t="s">
        <v>243</v>
      </c>
      <c r="AY28" s="246"/>
      <c r="AZ28" s="246"/>
      <c r="BA28" s="246"/>
      <c r="BB28" s="246"/>
      <c r="BC28" s="246"/>
      <c r="BD28" s="246"/>
      <c r="BE28" s="246"/>
      <c r="BF28" s="246"/>
      <c r="BG28" s="246"/>
      <c r="BH28" s="247"/>
      <c r="BI28" s="258" t="s">
        <v>233</v>
      </c>
      <c r="BJ28" s="258"/>
      <c r="BK28" s="258"/>
      <c r="BL28" s="258"/>
      <c r="BM28" s="258"/>
      <c r="BN28" s="258"/>
      <c r="BO28" s="258"/>
      <c r="BP28" s="258"/>
      <c r="BQ28" s="258"/>
      <c r="BR28" s="258"/>
      <c r="BS28" s="259">
        <f>AVERAGE('20.グラフデータ'!D287:H287)</f>
        <v>1.514</v>
      </c>
      <c r="BT28" s="259"/>
      <c r="BU28" s="259"/>
      <c r="BV28" s="259"/>
      <c r="BW28" s="259"/>
      <c r="BX28" s="259"/>
      <c r="BY28" s="259"/>
      <c r="BZ28" s="259"/>
      <c r="CA28" s="259"/>
      <c r="CB28" s="259"/>
      <c r="CC28" s="251" t="str">
        <f>'20.グラフデータ'!AD287</f>
        <v>年度により増減</v>
      </c>
      <c r="CD28" s="251"/>
      <c r="CE28" s="251"/>
      <c r="CF28" s="251"/>
      <c r="CG28" s="251"/>
      <c r="CH28" s="251"/>
      <c r="CI28" s="251"/>
      <c r="CJ28" s="251"/>
      <c r="CK28" s="251"/>
      <c r="CL28" s="251"/>
      <c r="CM28" s="251"/>
      <c r="CN28" s="251"/>
      <c r="CO28" s="251"/>
      <c r="CP28" s="251"/>
      <c r="CQ28" s="19"/>
      <c r="CR28" s="21"/>
      <c r="CS28" s="22"/>
      <c r="CT28" s="22"/>
      <c r="CU28" s="22"/>
    </row>
    <row r="29" spans="1:99" s="3" customFormat="1" ht="17.25" customHeight="1" x14ac:dyDescent="0.15">
      <c r="A29" s="19"/>
      <c r="B29" s="248"/>
      <c r="C29" s="249"/>
      <c r="D29" s="249"/>
      <c r="E29" s="249"/>
      <c r="F29" s="249"/>
      <c r="G29" s="249"/>
      <c r="H29" s="249"/>
      <c r="I29" s="249"/>
      <c r="J29" s="249"/>
      <c r="K29" s="249"/>
      <c r="L29" s="250"/>
      <c r="M29" s="256" t="s">
        <v>234</v>
      </c>
      <c r="N29" s="256"/>
      <c r="O29" s="256"/>
      <c r="P29" s="256"/>
      <c r="Q29" s="256"/>
      <c r="R29" s="256"/>
      <c r="S29" s="256"/>
      <c r="T29" s="256"/>
      <c r="U29" s="256"/>
      <c r="V29" s="256"/>
      <c r="W29" s="257">
        <f>'20.グラフデータ'!H286-'20.グラフデータ'!D286</f>
        <v>-0.22999999999999998</v>
      </c>
      <c r="X29" s="257"/>
      <c r="Y29" s="257"/>
      <c r="Z29" s="257"/>
      <c r="AA29" s="257"/>
      <c r="AB29" s="257"/>
      <c r="AC29" s="257"/>
      <c r="AD29" s="257"/>
      <c r="AE29" s="257"/>
      <c r="AF29" s="257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  <c r="AT29" s="251"/>
      <c r="AU29" s="19"/>
      <c r="AV29" s="19"/>
      <c r="AW29" s="19"/>
      <c r="AX29" s="248"/>
      <c r="AY29" s="249"/>
      <c r="AZ29" s="249"/>
      <c r="BA29" s="249"/>
      <c r="BB29" s="249"/>
      <c r="BC29" s="249"/>
      <c r="BD29" s="249"/>
      <c r="BE29" s="249"/>
      <c r="BF29" s="249"/>
      <c r="BG29" s="249"/>
      <c r="BH29" s="250"/>
      <c r="BI29" s="256" t="s">
        <v>234</v>
      </c>
      <c r="BJ29" s="256"/>
      <c r="BK29" s="256"/>
      <c r="BL29" s="256"/>
      <c r="BM29" s="256"/>
      <c r="BN29" s="256"/>
      <c r="BO29" s="256"/>
      <c r="BP29" s="256"/>
      <c r="BQ29" s="256"/>
      <c r="BR29" s="256"/>
      <c r="BS29" s="257">
        <f>'20.グラフデータ'!H287-'20.グラフデータ'!D287</f>
        <v>0.35000000000000009</v>
      </c>
      <c r="BT29" s="257"/>
      <c r="BU29" s="257"/>
      <c r="BV29" s="257"/>
      <c r="BW29" s="257"/>
      <c r="BX29" s="257"/>
      <c r="BY29" s="257"/>
      <c r="BZ29" s="257"/>
      <c r="CA29" s="257"/>
      <c r="CB29" s="257"/>
      <c r="CC29" s="251"/>
      <c r="CD29" s="251"/>
      <c r="CE29" s="251"/>
      <c r="CF29" s="251"/>
      <c r="CG29" s="251"/>
      <c r="CH29" s="251"/>
      <c r="CI29" s="251"/>
      <c r="CJ29" s="251"/>
      <c r="CK29" s="251"/>
      <c r="CL29" s="251"/>
      <c r="CM29" s="251"/>
      <c r="CN29" s="251"/>
      <c r="CO29" s="251"/>
      <c r="CP29" s="251"/>
      <c r="CQ29" s="19"/>
      <c r="CR29" s="21"/>
      <c r="CS29" s="22"/>
      <c r="CT29" s="22"/>
      <c r="CU29" s="22"/>
    </row>
    <row r="30" spans="1:99" s="3" customFormat="1" x14ac:dyDescent="0.1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</row>
    <row r="31" spans="1:99" s="3" customFormat="1" ht="18.75" customHeight="1" x14ac:dyDescent="0.1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</row>
    <row r="32" spans="1:99" s="3" customFormat="1" ht="18.75" customHeight="1" x14ac:dyDescent="0.1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</row>
    <row r="33" spans="1:96" s="3" customFormat="1" ht="18.75" customHeight="1" x14ac:dyDescent="0.1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</row>
    <row r="34" spans="1:96" s="3" customFormat="1" ht="18.75" customHeight="1" x14ac:dyDescent="0.1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</row>
    <row r="35" spans="1:96" s="3" customFormat="1" ht="18.75" customHeight="1" x14ac:dyDescent="0.1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</row>
    <row r="36" spans="1:96" s="3" customFormat="1" ht="18.75" customHeight="1" x14ac:dyDescent="0.1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</row>
    <row r="37" spans="1:96" s="3" customFormat="1" ht="18.75" customHeight="1" x14ac:dyDescent="0.1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/>
    </row>
    <row r="41" spans="1:96" x14ac:dyDescent="0.15"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 t="str">
        <f>'20.グラフデータ'!D14</f>
        <v>R2</v>
      </c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 t="str">
        <f>'20.グラフデータ'!E14</f>
        <v>R3</v>
      </c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 t="str">
        <f>'20.グラフデータ'!F14</f>
        <v>R4</v>
      </c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 t="str">
        <f>'20.グラフデータ'!G14</f>
        <v>R5</v>
      </c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262"/>
      <c r="CB41" s="262"/>
      <c r="CC41" s="262" t="str">
        <f>'20.グラフデータ'!H14</f>
        <v>R6</v>
      </c>
      <c r="CD41" s="262"/>
      <c r="CE41" s="262"/>
      <c r="CF41" s="262"/>
      <c r="CG41" s="262"/>
      <c r="CH41" s="262"/>
      <c r="CI41" s="262"/>
      <c r="CJ41" s="262"/>
      <c r="CK41" s="262"/>
      <c r="CL41" s="262"/>
      <c r="CM41" s="262"/>
      <c r="CN41" s="262"/>
      <c r="CO41" s="262"/>
      <c r="CP41" s="262"/>
    </row>
    <row r="42" spans="1:96" x14ac:dyDescent="0.15">
      <c r="B42" s="262" t="s">
        <v>101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3">
        <f>'20.グラフデータ'!D285</f>
        <v>1.85</v>
      </c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>
        <f>'20.グラフデータ'!E285</f>
        <v>1.64</v>
      </c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>
        <f>'20.グラフデータ'!F285</f>
        <v>1.67</v>
      </c>
      <c r="BB42" s="263"/>
      <c r="BC42" s="263"/>
      <c r="BD42" s="263"/>
      <c r="BE42" s="263"/>
      <c r="BF42" s="263"/>
      <c r="BG42" s="263"/>
      <c r="BH42" s="263"/>
      <c r="BI42" s="263"/>
      <c r="BJ42" s="263"/>
      <c r="BK42" s="263"/>
      <c r="BL42" s="263"/>
      <c r="BM42" s="263"/>
      <c r="BN42" s="263"/>
      <c r="BO42" s="263">
        <f>'20.グラフデータ'!G285</f>
        <v>1.43</v>
      </c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>
        <f>'20.グラフデータ'!H285</f>
        <v>1.7</v>
      </c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</row>
    <row r="43" spans="1:96" x14ac:dyDescent="0.15">
      <c r="B43" s="262" t="s">
        <v>97</v>
      </c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3">
        <f>'20.グラフデータ'!D286</f>
        <v>1.9</v>
      </c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>
        <f>'20.グラフデータ'!E286</f>
        <v>1.64</v>
      </c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>
        <f>'20.グラフデータ'!F286</f>
        <v>1.69</v>
      </c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>
        <f>'20.グラフデータ'!G286</f>
        <v>1.5</v>
      </c>
      <c r="BP43" s="263"/>
      <c r="BQ43" s="263"/>
      <c r="BR43" s="263"/>
      <c r="BS43" s="263"/>
      <c r="BT43" s="263"/>
      <c r="BU43" s="263"/>
      <c r="BV43" s="263"/>
      <c r="BW43" s="263"/>
      <c r="BX43" s="263"/>
      <c r="BY43" s="263"/>
      <c r="BZ43" s="263"/>
      <c r="CA43" s="263"/>
      <c r="CB43" s="263"/>
      <c r="CC43" s="263">
        <f>'20.グラフデータ'!H286</f>
        <v>1.67</v>
      </c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</row>
    <row r="44" spans="1:96" x14ac:dyDescent="0.15">
      <c r="B44" s="262" t="s">
        <v>98</v>
      </c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3">
        <f>'20.グラフデータ'!D287</f>
        <v>1.5</v>
      </c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>
        <f>'20.グラフデータ'!E287</f>
        <v>1.67</v>
      </c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>
        <f>'20.グラフデータ'!F287</f>
        <v>1.55</v>
      </c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>
        <f>'20.グラフデータ'!G287</f>
        <v>1</v>
      </c>
      <c r="BP44" s="263"/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>
        <f>'20.グラフデータ'!H287</f>
        <v>1.85</v>
      </c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</row>
    <row r="45" spans="1:96" x14ac:dyDescent="0.15">
      <c r="B45" s="262" t="s">
        <v>60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4">
        <f>'20.グラフデータ'!D288</f>
        <v>174</v>
      </c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>
        <f>'20.グラフデータ'!E288</f>
        <v>148</v>
      </c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>
        <f>'20.グラフデータ'!F288</f>
        <v>147</v>
      </c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>
        <f>'20.グラフデータ'!G288</f>
        <v>130</v>
      </c>
      <c r="BP45" s="264"/>
      <c r="BQ45" s="264"/>
      <c r="BR45" s="264"/>
      <c r="BS45" s="264"/>
      <c r="BT45" s="264"/>
      <c r="BU45" s="264"/>
      <c r="BV45" s="264"/>
      <c r="BW45" s="264"/>
      <c r="BX45" s="264"/>
      <c r="BY45" s="264"/>
      <c r="BZ45" s="264"/>
      <c r="CA45" s="264"/>
      <c r="CB45" s="264"/>
      <c r="CC45" s="264">
        <f>'20.グラフデータ'!H288</f>
        <v>151</v>
      </c>
      <c r="CD45" s="264"/>
      <c r="CE45" s="264"/>
      <c r="CF45" s="264"/>
      <c r="CG45" s="264"/>
      <c r="CH45" s="264"/>
      <c r="CI45" s="264"/>
      <c r="CJ45" s="264"/>
      <c r="CK45" s="264"/>
      <c r="CL45" s="264"/>
      <c r="CM45" s="264"/>
      <c r="CN45" s="264"/>
      <c r="CO45" s="264"/>
      <c r="CP45" s="264"/>
    </row>
    <row r="46" spans="1:96" x14ac:dyDescent="0.15">
      <c r="B46" s="262" t="s">
        <v>99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4">
        <f>'20.グラフデータ'!D289</f>
        <v>94</v>
      </c>
      <c r="Z46" s="264"/>
      <c r="AA46" s="264"/>
      <c r="AB46" s="264"/>
      <c r="AC46" s="264"/>
      <c r="AD46" s="264"/>
      <c r="AE46" s="264"/>
      <c r="AF46" s="264"/>
      <c r="AG46" s="264"/>
      <c r="AH46" s="264"/>
      <c r="AI46" s="264"/>
      <c r="AJ46" s="264"/>
      <c r="AK46" s="264"/>
      <c r="AL46" s="264"/>
      <c r="AM46" s="264">
        <f>'20.グラフデータ'!E289</f>
        <v>90</v>
      </c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>
        <f>'20.グラフデータ'!F289</f>
        <v>88</v>
      </c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>
        <f>'20.グラフデータ'!G289</f>
        <v>91</v>
      </c>
      <c r="BP46" s="264"/>
      <c r="BQ46" s="264"/>
      <c r="BR46" s="264"/>
      <c r="BS46" s="264"/>
      <c r="BT46" s="264"/>
      <c r="BU46" s="264"/>
      <c r="BV46" s="264"/>
      <c r="BW46" s="264"/>
      <c r="BX46" s="264"/>
      <c r="BY46" s="264"/>
      <c r="BZ46" s="264"/>
      <c r="CA46" s="264"/>
      <c r="CB46" s="264"/>
      <c r="CC46" s="264">
        <f>'20.グラフデータ'!H289</f>
        <v>89</v>
      </c>
      <c r="CD46" s="264"/>
      <c r="CE46" s="264"/>
      <c r="CF46" s="264"/>
      <c r="CG46" s="264"/>
      <c r="CH46" s="264"/>
      <c r="CI46" s="264"/>
      <c r="CJ46" s="264"/>
      <c r="CK46" s="264"/>
      <c r="CL46" s="264"/>
      <c r="CM46" s="264"/>
      <c r="CN46" s="264"/>
      <c r="CO46" s="264"/>
      <c r="CP46" s="264"/>
    </row>
    <row r="47" spans="1:96" x14ac:dyDescent="0.15">
      <c r="B47" s="262" t="s">
        <v>72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4">
        <f>'20.グラフデータ'!D290</f>
        <v>156</v>
      </c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>
        <f>'20.グラフデータ'!E290</f>
        <v>128</v>
      </c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>
        <f>'20.グラフデータ'!F290</f>
        <v>130</v>
      </c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>
        <f>'20.グラフデータ'!G290</f>
        <v>117</v>
      </c>
      <c r="BP47" s="264"/>
      <c r="BQ47" s="264"/>
      <c r="BR47" s="264"/>
      <c r="BS47" s="264"/>
      <c r="BT47" s="264"/>
      <c r="BU47" s="264"/>
      <c r="BV47" s="264"/>
      <c r="BW47" s="264"/>
      <c r="BX47" s="264"/>
      <c r="BY47" s="264"/>
      <c r="BZ47" s="264"/>
      <c r="CA47" s="264"/>
      <c r="CB47" s="264"/>
      <c r="CC47" s="264">
        <f>'20.グラフデータ'!H290</f>
        <v>127</v>
      </c>
      <c r="CD47" s="264"/>
      <c r="CE47" s="264"/>
      <c r="CF47" s="264"/>
      <c r="CG47" s="264"/>
      <c r="CH47" s="264"/>
      <c r="CI47" s="264"/>
      <c r="CJ47" s="264"/>
      <c r="CK47" s="264"/>
      <c r="CL47" s="264"/>
      <c r="CM47" s="264"/>
      <c r="CN47" s="264"/>
      <c r="CO47" s="264"/>
      <c r="CP47" s="264"/>
    </row>
    <row r="48" spans="1:96" x14ac:dyDescent="0.15">
      <c r="B48" s="262" t="s">
        <v>73</v>
      </c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4">
        <f>'20.グラフデータ'!D291</f>
        <v>18</v>
      </c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264"/>
      <c r="AL48" s="264"/>
      <c r="AM48" s="264">
        <f>'20.グラフデータ'!E291</f>
        <v>20</v>
      </c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>
        <f>'20.グラフデータ'!F291</f>
        <v>17</v>
      </c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>
        <f>'20.グラフデータ'!G291</f>
        <v>13</v>
      </c>
      <c r="BP48" s="264"/>
      <c r="BQ48" s="264"/>
      <c r="BR48" s="264"/>
      <c r="BS48" s="264"/>
      <c r="BT48" s="264"/>
      <c r="BU48" s="264"/>
      <c r="BV48" s="264"/>
      <c r="BW48" s="264"/>
      <c r="BX48" s="264"/>
      <c r="BY48" s="264"/>
      <c r="BZ48" s="264"/>
      <c r="CA48" s="264"/>
      <c r="CB48" s="264"/>
      <c r="CC48" s="264">
        <f>'20.グラフデータ'!H291</f>
        <v>24</v>
      </c>
      <c r="CD48" s="264"/>
      <c r="CE48" s="264"/>
      <c r="CF48" s="264"/>
      <c r="CG48" s="264"/>
      <c r="CH48" s="264"/>
      <c r="CI48" s="264"/>
      <c r="CJ48" s="264"/>
      <c r="CK48" s="264"/>
      <c r="CL48" s="264"/>
      <c r="CM48" s="264"/>
      <c r="CN48" s="264"/>
      <c r="CO48" s="264"/>
      <c r="CP48" s="264"/>
    </row>
    <row r="49" spans="2:94" x14ac:dyDescent="0.15">
      <c r="B49" s="262" t="s">
        <v>70</v>
      </c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4">
        <f>'20.グラフデータ'!D292</f>
        <v>82</v>
      </c>
      <c r="Z49" s="264"/>
      <c r="AA49" s="264"/>
      <c r="AB49" s="264"/>
      <c r="AC49" s="264"/>
      <c r="AD49" s="264"/>
      <c r="AE49" s="264"/>
      <c r="AF49" s="264"/>
      <c r="AG49" s="264"/>
      <c r="AH49" s="264"/>
      <c r="AI49" s="264"/>
      <c r="AJ49" s="264"/>
      <c r="AK49" s="264"/>
      <c r="AL49" s="264"/>
      <c r="AM49" s="264">
        <f>'20.グラフデータ'!E292</f>
        <v>78</v>
      </c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  <c r="AZ49" s="264"/>
      <c r="BA49" s="264">
        <f>'20.グラフデータ'!F292</f>
        <v>77</v>
      </c>
      <c r="BB49" s="264"/>
      <c r="BC49" s="264"/>
      <c r="BD49" s="264"/>
      <c r="BE49" s="264"/>
      <c r="BF49" s="264"/>
      <c r="BG49" s="264"/>
      <c r="BH49" s="264"/>
      <c r="BI49" s="264"/>
      <c r="BJ49" s="264"/>
      <c r="BK49" s="264"/>
      <c r="BL49" s="264"/>
      <c r="BM49" s="264"/>
      <c r="BN49" s="264"/>
      <c r="BO49" s="264">
        <f>'20.グラフデータ'!G292</f>
        <v>78</v>
      </c>
      <c r="BP49" s="264"/>
      <c r="BQ49" s="264"/>
      <c r="BR49" s="264"/>
      <c r="BS49" s="264"/>
      <c r="BT49" s="264"/>
      <c r="BU49" s="264"/>
      <c r="BV49" s="264"/>
      <c r="BW49" s="264"/>
      <c r="BX49" s="264"/>
      <c r="BY49" s="264"/>
      <c r="BZ49" s="264"/>
      <c r="CA49" s="264"/>
      <c r="CB49" s="264"/>
      <c r="CC49" s="264">
        <f>'20.グラフデータ'!H292</f>
        <v>76</v>
      </c>
      <c r="CD49" s="264"/>
      <c r="CE49" s="264"/>
      <c r="CF49" s="264"/>
      <c r="CG49" s="264"/>
      <c r="CH49" s="264"/>
      <c r="CI49" s="264"/>
      <c r="CJ49" s="264"/>
      <c r="CK49" s="264"/>
      <c r="CL49" s="264"/>
      <c r="CM49" s="264"/>
      <c r="CN49" s="264"/>
      <c r="CO49" s="264"/>
      <c r="CP49" s="264"/>
    </row>
    <row r="50" spans="2:94" x14ac:dyDescent="0.15">
      <c r="B50" s="262" t="s">
        <v>71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4">
        <f>'20.グラフデータ'!D293</f>
        <v>12</v>
      </c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>
        <f>'20.グラフデータ'!E293</f>
        <v>12</v>
      </c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>
        <f>'20.グラフデータ'!F293</f>
        <v>11</v>
      </c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>
        <f>'20.グラフデータ'!G293</f>
        <v>13</v>
      </c>
      <c r="BP50" s="264"/>
      <c r="BQ50" s="264"/>
      <c r="BR50" s="264"/>
      <c r="BS50" s="264"/>
      <c r="BT50" s="264"/>
      <c r="BU50" s="264"/>
      <c r="BV50" s="264"/>
      <c r="BW50" s="264"/>
      <c r="BX50" s="264"/>
      <c r="BY50" s="264"/>
      <c r="BZ50" s="264"/>
      <c r="CA50" s="264"/>
      <c r="CB50" s="264"/>
      <c r="CC50" s="264">
        <f>'20.グラフデータ'!H293</f>
        <v>13</v>
      </c>
      <c r="CD50" s="264"/>
      <c r="CE50" s="264"/>
      <c r="CF50" s="264"/>
      <c r="CG50" s="264"/>
      <c r="CH50" s="264"/>
      <c r="CI50" s="264"/>
      <c r="CJ50" s="264"/>
      <c r="CK50" s="264"/>
      <c r="CL50" s="264"/>
      <c r="CM50" s="264"/>
      <c r="CN50" s="264"/>
      <c r="CO50" s="264"/>
      <c r="CP50" s="264"/>
    </row>
    <row r="51" spans="2:94" ht="7.5" customHeight="1" x14ac:dyDescent="0.15"/>
  </sheetData>
  <mergeCells count="90">
    <mergeCell ref="Y50:AL50"/>
    <mergeCell ref="AM50:AZ50"/>
    <mergeCell ref="BA50:BN50"/>
    <mergeCell ref="BO50:CB50"/>
    <mergeCell ref="CC50:CP50"/>
    <mergeCell ref="Y49:AL49"/>
    <mergeCell ref="AM49:AZ49"/>
    <mergeCell ref="BA49:BN49"/>
    <mergeCell ref="BO49:CB49"/>
    <mergeCell ref="CC49:CP49"/>
    <mergeCell ref="Y48:AL48"/>
    <mergeCell ref="AM48:AZ48"/>
    <mergeCell ref="BA48:BN48"/>
    <mergeCell ref="BO48:CB48"/>
    <mergeCell ref="CC48:CP48"/>
    <mergeCell ref="Y47:AL47"/>
    <mergeCell ref="AM47:AZ47"/>
    <mergeCell ref="BA47:BN47"/>
    <mergeCell ref="BO47:CB47"/>
    <mergeCell ref="CC47:CP47"/>
    <mergeCell ref="Y46:AL46"/>
    <mergeCell ref="AM46:AZ46"/>
    <mergeCell ref="BA46:BN46"/>
    <mergeCell ref="BO46:CB46"/>
    <mergeCell ref="CC46:CP46"/>
    <mergeCell ref="B6:L7"/>
    <mergeCell ref="M6:V6"/>
    <mergeCell ref="AX6:BH7"/>
    <mergeCell ref="BI6:BR6"/>
    <mergeCell ref="M7:V7"/>
    <mergeCell ref="BI7:BR7"/>
    <mergeCell ref="W6:AF6"/>
    <mergeCell ref="AG6:AT7"/>
    <mergeCell ref="W7:AF7"/>
    <mergeCell ref="M29:V29"/>
    <mergeCell ref="W29:AF29"/>
    <mergeCell ref="BI29:BR29"/>
    <mergeCell ref="B26:L27"/>
    <mergeCell ref="M26:V26"/>
    <mergeCell ref="W26:AF26"/>
    <mergeCell ref="AG26:AT27"/>
    <mergeCell ref="M27:V27"/>
    <mergeCell ref="W27:AF27"/>
    <mergeCell ref="B28:L29"/>
    <mergeCell ref="M28:V28"/>
    <mergeCell ref="W28:AF28"/>
    <mergeCell ref="AG28:AT29"/>
    <mergeCell ref="AX28:BH29"/>
    <mergeCell ref="BI28:BR28"/>
    <mergeCell ref="B45:X45"/>
    <mergeCell ref="B44:X44"/>
    <mergeCell ref="B43:X43"/>
    <mergeCell ref="CC41:CP41"/>
    <mergeCell ref="B42:X42"/>
    <mergeCell ref="B41:X41"/>
    <mergeCell ref="Y41:AL41"/>
    <mergeCell ref="AM41:AZ41"/>
    <mergeCell ref="BA41:BN41"/>
    <mergeCell ref="BO41:CB41"/>
    <mergeCell ref="Y43:AL43"/>
    <mergeCell ref="AM43:AZ43"/>
    <mergeCell ref="BA43:BN43"/>
    <mergeCell ref="BO43:CB43"/>
    <mergeCell ref="CC43:CP43"/>
    <mergeCell ref="Y44:AL44"/>
    <mergeCell ref="B50:X50"/>
    <mergeCell ref="B49:X49"/>
    <mergeCell ref="B48:X48"/>
    <mergeCell ref="B47:X47"/>
    <mergeCell ref="B46:X46"/>
    <mergeCell ref="BS6:CB6"/>
    <mergeCell ref="CC6:CP7"/>
    <mergeCell ref="BS7:CB7"/>
    <mergeCell ref="BS28:CB28"/>
    <mergeCell ref="CC28:CP29"/>
    <mergeCell ref="BS29:CB29"/>
    <mergeCell ref="Y42:AL42"/>
    <mergeCell ref="AM42:AZ42"/>
    <mergeCell ref="BA42:BN42"/>
    <mergeCell ref="BO42:CB42"/>
    <mergeCell ref="CC42:CP42"/>
    <mergeCell ref="BA44:BN44"/>
    <mergeCell ref="BO44:CB44"/>
    <mergeCell ref="CC44:CP44"/>
    <mergeCell ref="Y45:AL45"/>
    <mergeCell ref="AM45:AZ45"/>
    <mergeCell ref="BA45:BN45"/>
    <mergeCell ref="BO45:CB45"/>
    <mergeCell ref="CC45:CP45"/>
    <mergeCell ref="AM44:AZ44"/>
  </mergeCells>
  <phoneticPr fontId="1"/>
  <conditionalFormatting sqref="CR6:CR7">
    <cfRule type="containsText" dxfId="186" priority="222" operator="containsText" text="無し">
      <formula>NOT(ISERROR(SEARCH("無し",CR6)))</formula>
    </cfRule>
    <cfRule type="containsText" dxfId="185" priority="223" operator="containsText" text="変動">
      <formula>NOT(ISERROR(SEARCH("変動",CR6)))</formula>
    </cfRule>
    <cfRule type="containsText" dxfId="184" priority="224" operator="containsText" text="減少">
      <formula>NOT(ISERROR(SEARCH("減少",CR6)))</formula>
    </cfRule>
    <cfRule type="containsText" dxfId="183" priority="225" operator="containsText" text="増加">
      <formula>NOT(ISERROR(SEARCH("増加",CR6)))</formula>
    </cfRule>
    <cfRule type="containsText" dxfId="182" priority="226" operator="containsText" text="安定">
      <formula>NOT(ISERROR(SEARCH("安定",CR6)))</formula>
    </cfRule>
  </conditionalFormatting>
  <conditionalFormatting sqref="CR28:CR29">
    <cfRule type="containsText" dxfId="181" priority="212" operator="containsText" text="無し">
      <formula>NOT(ISERROR(SEARCH("無し",CR28)))</formula>
    </cfRule>
    <cfRule type="containsText" dxfId="180" priority="213" operator="containsText" text="変動">
      <formula>NOT(ISERROR(SEARCH("変動",CR28)))</formula>
    </cfRule>
    <cfRule type="containsText" dxfId="179" priority="214" operator="containsText" text="減少">
      <formula>NOT(ISERROR(SEARCH("減少",CR28)))</formula>
    </cfRule>
    <cfRule type="containsText" dxfId="178" priority="215" operator="containsText" text="増加">
      <formula>NOT(ISERROR(SEARCH("増加",CR28)))</formula>
    </cfRule>
    <cfRule type="containsText" dxfId="177" priority="216" operator="containsText" text="安定">
      <formula>NOT(ISERROR(SEARCH("安定",CR28)))</formula>
    </cfRule>
  </conditionalFormatting>
  <conditionalFormatting sqref="CR26:CR27">
    <cfRule type="containsText" dxfId="176" priority="174" operator="containsText" text="無し">
      <formula>NOT(ISERROR(SEARCH("無し",CR26)))</formula>
    </cfRule>
    <cfRule type="containsText" dxfId="175" priority="175" operator="containsText" text="変動">
      <formula>NOT(ISERROR(SEARCH("変動",CR26)))</formula>
    </cfRule>
    <cfRule type="containsText" dxfId="174" priority="176" operator="containsText" text="減少">
      <formula>NOT(ISERROR(SEARCH("減少",CR26)))</formula>
    </cfRule>
    <cfRule type="containsText" dxfId="173" priority="177" operator="containsText" text="増加">
      <formula>NOT(ISERROR(SEARCH("増加",CR26)))</formula>
    </cfRule>
    <cfRule type="containsText" dxfId="172" priority="178" operator="containsText" text="安定">
      <formula>NOT(ISERROR(SEARCH("安定",CR26)))</formula>
    </cfRule>
  </conditionalFormatting>
  <conditionalFormatting sqref="AG6">
    <cfRule type="containsText" dxfId="171" priority="33" operator="containsText" text="最新年度のみ減少">
      <formula>NOT(ISERROR(SEARCH("最新年度のみ減少",AG6)))</formula>
    </cfRule>
    <cfRule type="containsText" dxfId="170" priority="34" operator="containsText" text="最新年度のみ増加">
      <formula>NOT(ISERROR(SEARCH("最新年度のみ増加",AG6)))</formula>
    </cfRule>
  </conditionalFormatting>
  <conditionalFormatting sqref="AG6">
    <cfRule type="containsText" dxfId="169" priority="35" operator="containsText" text="―">
      <formula>NOT(ISERROR(SEARCH("―",AG6)))</formula>
    </cfRule>
    <cfRule type="containsText" dxfId="168" priority="36" operator="containsText" text="隔年で">
      <formula>NOT(ISERROR(SEARCH("隔年で",AG6)))</formula>
    </cfRule>
    <cfRule type="containsText" dxfId="167" priority="37" operator="containsText" text="年度により">
      <formula>NOT(ISERROR(SEARCH("年度により",AG6)))</formula>
    </cfRule>
    <cfRule type="containsText" dxfId="166" priority="38" operator="containsText" text="減少傾向">
      <formula>NOT(ISERROR(SEARCH("減少傾向",AG6)))</formula>
    </cfRule>
    <cfRule type="containsText" dxfId="165" priority="39" operator="containsText" text="増加傾向">
      <formula>NOT(ISERROR(SEARCH("増加傾向",AG6)))</formula>
    </cfRule>
    <cfRule type="containsText" dxfId="164" priority="40" operator="containsText" text="同程度">
      <formula>NOT(ISERROR(SEARCH("同程度",AG6)))</formula>
    </cfRule>
  </conditionalFormatting>
  <conditionalFormatting sqref="CC6">
    <cfRule type="containsText" dxfId="163" priority="27" operator="containsText" text="―">
      <formula>NOT(ISERROR(SEARCH("―",CC6)))</formula>
    </cfRule>
    <cfRule type="containsText" dxfId="162" priority="28" operator="containsText" text="隔年で">
      <formula>NOT(ISERROR(SEARCH("隔年で",CC6)))</formula>
    </cfRule>
    <cfRule type="containsText" dxfId="161" priority="29" operator="containsText" text="年度により">
      <formula>NOT(ISERROR(SEARCH("年度により",CC6)))</formula>
    </cfRule>
    <cfRule type="containsText" dxfId="160" priority="30" operator="containsText" text="減少傾向">
      <formula>NOT(ISERROR(SEARCH("減少傾向",CC6)))</formula>
    </cfRule>
    <cfRule type="containsText" dxfId="159" priority="31" operator="containsText" text="増加傾向">
      <formula>NOT(ISERROR(SEARCH("増加傾向",CC6)))</formula>
    </cfRule>
    <cfRule type="containsText" dxfId="158" priority="32" operator="containsText" text="同程度">
      <formula>NOT(ISERROR(SEARCH("同程度",CC6)))</formula>
    </cfRule>
  </conditionalFormatting>
  <conditionalFormatting sqref="CC6">
    <cfRule type="containsText" dxfId="157" priority="25" operator="containsText" text="最新年度のみ減少">
      <formula>NOT(ISERROR(SEARCH("最新年度のみ減少",CC6)))</formula>
    </cfRule>
    <cfRule type="containsText" dxfId="156" priority="26" operator="containsText" text="最新年度のみ増加">
      <formula>NOT(ISERROR(SEARCH("最新年度のみ増加",CC6)))</formula>
    </cfRule>
  </conditionalFormatting>
  <conditionalFormatting sqref="CC28">
    <cfRule type="containsText" dxfId="155" priority="17" operator="containsText" text="最新年度のみ減少">
      <formula>NOT(ISERROR(SEARCH("最新年度のみ減少",CC28)))</formula>
    </cfRule>
    <cfRule type="containsText" dxfId="154" priority="18" operator="containsText" text="最新年度のみ増加">
      <formula>NOT(ISERROR(SEARCH("最新年度のみ増加",CC28)))</formula>
    </cfRule>
  </conditionalFormatting>
  <conditionalFormatting sqref="CC28">
    <cfRule type="containsText" dxfId="153" priority="19" operator="containsText" text="―">
      <formula>NOT(ISERROR(SEARCH("―",CC28)))</formula>
    </cfRule>
    <cfRule type="containsText" dxfId="152" priority="20" operator="containsText" text="隔年で">
      <formula>NOT(ISERROR(SEARCH("隔年で",CC28)))</formula>
    </cfRule>
    <cfRule type="containsText" dxfId="151" priority="21" operator="containsText" text="年度により">
      <formula>NOT(ISERROR(SEARCH("年度により",CC28)))</formula>
    </cfRule>
    <cfRule type="containsText" dxfId="150" priority="22" operator="containsText" text="減少傾向">
      <formula>NOT(ISERROR(SEARCH("減少傾向",CC28)))</formula>
    </cfRule>
    <cfRule type="containsText" dxfId="149" priority="23" operator="containsText" text="増加傾向">
      <formula>NOT(ISERROR(SEARCH("増加傾向",CC28)))</formula>
    </cfRule>
    <cfRule type="containsText" dxfId="148" priority="24" operator="containsText" text="同程度">
      <formula>NOT(ISERROR(SEARCH("同程度",CC28)))</formula>
    </cfRule>
  </conditionalFormatting>
  <conditionalFormatting sqref="AG26">
    <cfRule type="containsText" dxfId="147" priority="11" operator="containsText" text="―">
      <formula>NOT(ISERROR(SEARCH("―",AG26)))</formula>
    </cfRule>
    <cfRule type="containsText" dxfId="146" priority="12" operator="containsText" text="隔年で">
      <formula>NOT(ISERROR(SEARCH("隔年で",AG26)))</formula>
    </cfRule>
    <cfRule type="containsText" dxfId="145" priority="13" operator="containsText" text="年度により">
      <formula>NOT(ISERROR(SEARCH("年度により",AG26)))</formula>
    </cfRule>
    <cfRule type="containsText" dxfId="144" priority="14" operator="containsText" text="減少傾向">
      <formula>NOT(ISERROR(SEARCH("減少傾向",AG26)))</formula>
    </cfRule>
    <cfRule type="containsText" dxfId="143" priority="15" operator="containsText" text="増加傾向">
      <formula>NOT(ISERROR(SEARCH("増加傾向",AG26)))</formula>
    </cfRule>
    <cfRule type="containsText" dxfId="142" priority="16" operator="containsText" text="同程度">
      <formula>NOT(ISERROR(SEARCH("同程度",AG26)))</formula>
    </cfRule>
  </conditionalFormatting>
  <conditionalFormatting sqref="AG26">
    <cfRule type="containsText" dxfId="141" priority="9" operator="containsText" text="最新年度のみ減少">
      <formula>NOT(ISERROR(SEARCH("最新年度のみ減少",AG26)))</formula>
    </cfRule>
    <cfRule type="containsText" dxfId="140" priority="10" operator="containsText" text="最新年度のみ増加">
      <formula>NOT(ISERROR(SEARCH("最新年度のみ増加",AG26)))</formula>
    </cfRule>
  </conditionalFormatting>
  <conditionalFormatting sqref="AG28">
    <cfRule type="containsText" dxfId="139" priority="3" operator="containsText" text="―">
      <formula>NOT(ISERROR(SEARCH("―",AG28)))</formula>
    </cfRule>
    <cfRule type="containsText" dxfId="138" priority="4" operator="containsText" text="隔年で">
      <formula>NOT(ISERROR(SEARCH("隔年で",AG28)))</formula>
    </cfRule>
    <cfRule type="containsText" dxfId="137" priority="5" operator="containsText" text="年度により">
      <formula>NOT(ISERROR(SEARCH("年度により",AG28)))</formula>
    </cfRule>
    <cfRule type="containsText" dxfId="136" priority="6" operator="containsText" text="減少傾向">
      <formula>NOT(ISERROR(SEARCH("減少傾向",AG28)))</formula>
    </cfRule>
    <cfRule type="containsText" dxfId="135" priority="7" operator="containsText" text="増加傾向">
      <formula>NOT(ISERROR(SEARCH("増加傾向",AG28)))</formula>
    </cfRule>
    <cfRule type="containsText" dxfId="134" priority="8" operator="containsText" text="同程度">
      <formula>NOT(ISERROR(SEARCH("同程度",AG28)))</formula>
    </cfRule>
  </conditionalFormatting>
  <conditionalFormatting sqref="AG28">
    <cfRule type="containsText" dxfId="133" priority="1" operator="containsText" text="最新年度のみ減少">
      <formula>NOT(ISERROR(SEARCH("最新年度のみ減少",AG28)))</formula>
    </cfRule>
    <cfRule type="containsText" dxfId="132" priority="2" operator="containsText" text="最新年度のみ増加">
      <formula>NOT(ISERROR(SEARCH("最新年度のみ増加",AG28)))</formula>
    </cfRule>
  </conditionalFormatting>
  <hyperlinks>
    <hyperlink ref="CS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&amp;R&amp;6出典：【高知大学】教員活動の記録・評価システムが保有するデータ
高知大学概要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14</vt:i4>
      </vt:variant>
    </vt:vector>
  </HeadingPairs>
  <TitlesOfParts>
    <vt:vector size="27" baseType="lpstr">
      <vt:lpstr>目次</vt:lpstr>
      <vt:lpstr>20-1-1.全学系</vt:lpstr>
      <vt:lpstr>20-2-1.人文社会科学系</vt:lpstr>
      <vt:lpstr>20-2-2.人文社会科学系 (部門別)</vt:lpstr>
      <vt:lpstr>20-3-1.自然科学系</vt:lpstr>
      <vt:lpstr>20-3-2.自然科学系 (部門別)</vt:lpstr>
      <vt:lpstr>20-4-1.医療学系</vt:lpstr>
      <vt:lpstr>20-4-2.医療学系 (部門別)</vt:lpstr>
      <vt:lpstr>20-5-1.総合科学系</vt:lpstr>
      <vt:lpstr>20-5-2.総合科学系 (部門別)</vt:lpstr>
      <vt:lpstr>20.グラフデータ</vt:lpstr>
      <vt:lpstr>20.経年データ【高知大】</vt:lpstr>
      <vt:lpstr>20.教員数【大学概要】</vt:lpstr>
      <vt:lpstr>'20.グラフデータ'!Print_Area</vt:lpstr>
      <vt:lpstr>'20-1-1.全学系'!Print_Area</vt:lpstr>
      <vt:lpstr>'20-2-1.人文社会科学系'!Print_Area</vt:lpstr>
      <vt:lpstr>'20-2-2.人文社会科学系 (部門別)'!Print_Area</vt:lpstr>
      <vt:lpstr>'20-3-1.自然科学系'!Print_Area</vt:lpstr>
      <vt:lpstr>'20-3-2.自然科学系 (部門別)'!Print_Area</vt:lpstr>
      <vt:lpstr>'20-4-1.医療学系'!Print_Area</vt:lpstr>
      <vt:lpstr>'20-4-2.医療学系 (部門別)'!Print_Area</vt:lpstr>
      <vt:lpstr>'20-5-1.総合科学系'!Print_Area</vt:lpstr>
      <vt:lpstr>'20-5-2.総合科学系 (部門別)'!Print_Area</vt:lpstr>
      <vt:lpstr>'20-2-2.人文社会科学系 (部門別)'!Print_Titles</vt:lpstr>
      <vt:lpstr>'20-3-2.自然科学系 (部門別)'!Print_Titles</vt:lpstr>
      <vt:lpstr>'20-4-2.医療学系 (部門別)'!Print_Titles</vt:lpstr>
      <vt:lpstr>'20-5-2.総合科学系 (部門別)'!Print_Titles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2025-10-01T04:33:14Z</cp:lastPrinted>
  <dcterms:created xsi:type="dcterms:W3CDTF">2022-12-06T08:39:19Z</dcterms:created>
  <dcterms:modified xsi:type="dcterms:W3CDTF">2025-10-22T00:59:14Z</dcterms:modified>
</cp:coreProperties>
</file>