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01E3C957-3C1E-4DB1-90F1-0EEF7432F8EC}" xr6:coauthVersionLast="47" xr6:coauthVersionMax="47" xr10:uidLastSave="{00000000-0000-0000-0000-000000000000}"/>
  <bookViews>
    <workbookView xWindow="-120" yWindow="-120" windowWidth="29040" windowHeight="15720" tabRatio="347" xr2:uid="{924FA9C9-95C6-49DD-B1E0-50C4096FCABB}"/>
  </bookViews>
  <sheets>
    <sheet name="目次" sheetId="54" r:id="rId1"/>
    <sheet name="6-1-1.学士課程" sheetId="7" r:id="rId2"/>
    <sheet name="6-1-2.学士課程(平均)" sheetId="90" r:id="rId3"/>
    <sheet name="6-1-3.学士課程 (学部別)" sheetId="88" r:id="rId4"/>
    <sheet name="6.グラフデータ" sheetId="22" r:id="rId5"/>
    <sheet name="6.経年データ（学部単位）" sheetId="12" r:id="rId6"/>
    <sheet name="6-1.2020" sheetId="64" r:id="rId7"/>
    <sheet name="6-1.2021" sheetId="65" r:id="rId8"/>
    <sheet name="6-1.2022" sheetId="91" r:id="rId9"/>
    <sheet name="6-1.2023" sheetId="92" r:id="rId10"/>
    <sheet name="6-1.2024" sheetId="93" r:id="rId11"/>
  </sheets>
  <definedNames>
    <definedName name="_xlnm._FilterDatabase" localSheetId="6" hidden="1">'6-1.2020'!$A$11:$BU$11</definedName>
    <definedName name="_xlnm._FilterDatabase" localSheetId="7" hidden="1">'6-1.2021'!$A$11:$BU$11</definedName>
    <definedName name="_xlnm._FilterDatabase" localSheetId="8" hidden="1">'6-1.2022'!$A$11:$BU$97</definedName>
    <definedName name="_xlnm._FilterDatabase" localSheetId="9" hidden="1">'6-1.2023'!$A$11:$BU$97</definedName>
    <definedName name="_xlnm._FilterDatabase" localSheetId="10" hidden="1">'6-1.2024'!$A$11:$BU$97</definedName>
    <definedName name="FilterTitle" localSheetId="8">#REF!</definedName>
    <definedName name="FilterTitle" localSheetId="9">#REF!</definedName>
    <definedName name="FilterTitle" localSheetId="10">#REF!</definedName>
    <definedName name="FilterTitle" localSheetId="3">#REF!</definedName>
    <definedName name="FilterTitle">#REF!</definedName>
    <definedName name="_xlnm.Print_Area" localSheetId="4">'6.グラフデータ'!$C$1:$AF$125</definedName>
    <definedName name="_xlnm.Print_Area" localSheetId="6">'6-1.2020'!$A$1:$N$97</definedName>
    <definedName name="_xlnm.Print_Area" localSheetId="7">'6-1.2021'!$A$1:$N$97</definedName>
    <definedName name="_xlnm.Print_Area" localSheetId="8">'6-1.2022'!$A$1:$N$97</definedName>
    <definedName name="_xlnm.Print_Area" localSheetId="9">'6-1.2023'!$A$1:$N$97</definedName>
    <definedName name="_xlnm.Print_Area" localSheetId="10">'6-1.2024'!$A$1:$N$97</definedName>
    <definedName name="_xlnm.Print_Area" localSheetId="1">'6-1-1.学士課程'!$A$1:$AG$50</definedName>
    <definedName name="_xlnm.Print_Area" localSheetId="2">'6-1-2.学士課程(平均)'!$A$1:$AG$25</definedName>
    <definedName name="_xlnm.Print_Area" localSheetId="3">'6-1-3.学士課程 (学部別)'!$A$1:$O$79</definedName>
    <definedName name="_xlnm.Print_Area" localSheetId="0">目次!$A$1:$D$28</definedName>
    <definedName name="_xlnm.Print_Titles" localSheetId="6">'6-1.2020'!$11:$11</definedName>
    <definedName name="_xlnm.Print_Titles" localSheetId="7">'6-1.2021'!$11:$11</definedName>
    <definedName name="_xlnm.Print_Titles" localSheetId="8">'6-1.2022'!$11:$11</definedName>
    <definedName name="_xlnm.Print_Titles" localSheetId="9">'6-1.2023'!$11:$11</definedName>
    <definedName name="_xlnm.Print_Titles" localSheetId="10">'6-1.2024'!$11:$11</definedName>
    <definedName name="_xlnm.Print_Titles" localSheetId="2">'6-1-2.学士課程(平均)'!$1:$3</definedName>
    <definedName name="_xlnm.Print_Titles" localSheetId="3">'6-1-3.学士課程 (学部別)'!$1:$4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9" i="92" l="1"/>
  <c r="L8" i="64"/>
  <c r="K8" i="64"/>
  <c r="J8" i="64"/>
  <c r="I8" i="64"/>
  <c r="H8" i="64"/>
  <c r="G8" i="64"/>
  <c r="F8" i="64"/>
  <c r="E8" i="64"/>
  <c r="D8" i="64"/>
  <c r="L7" i="64"/>
  <c r="K7" i="64"/>
  <c r="J7" i="64"/>
  <c r="I7" i="64"/>
  <c r="H7" i="64"/>
  <c r="G7" i="64"/>
  <c r="F7" i="64"/>
  <c r="E7" i="64"/>
  <c r="D7" i="64"/>
  <c r="L8" i="65"/>
  <c r="K8" i="65"/>
  <c r="J8" i="65"/>
  <c r="I8" i="65"/>
  <c r="H8" i="65"/>
  <c r="G8" i="65"/>
  <c r="F8" i="65"/>
  <c r="E8" i="65"/>
  <c r="D8" i="65"/>
  <c r="L7" i="65"/>
  <c r="K7" i="65"/>
  <c r="J7" i="65"/>
  <c r="I7" i="65"/>
  <c r="H7" i="65"/>
  <c r="G7" i="65"/>
  <c r="F7" i="65"/>
  <c r="E7" i="65"/>
  <c r="D7" i="65"/>
  <c r="L8" i="91"/>
  <c r="K8" i="91"/>
  <c r="J8" i="91"/>
  <c r="I8" i="91"/>
  <c r="H8" i="91"/>
  <c r="G8" i="91"/>
  <c r="F8" i="91"/>
  <c r="E8" i="91"/>
  <c r="D8" i="91"/>
  <c r="L7" i="91"/>
  <c r="K7" i="91"/>
  <c r="J7" i="91"/>
  <c r="I7" i="91"/>
  <c r="H7" i="91"/>
  <c r="G7" i="91"/>
  <c r="F7" i="91"/>
  <c r="E7" i="91"/>
  <c r="D7" i="91"/>
  <c r="L8" i="92"/>
  <c r="K8" i="92"/>
  <c r="J8" i="92"/>
  <c r="I8" i="92"/>
  <c r="H8" i="92"/>
  <c r="G8" i="92"/>
  <c r="F8" i="92"/>
  <c r="E8" i="92"/>
  <c r="D8" i="92"/>
  <c r="L7" i="92"/>
  <c r="K7" i="92"/>
  <c r="J7" i="92"/>
  <c r="I7" i="92"/>
  <c r="H7" i="92"/>
  <c r="G7" i="92"/>
  <c r="F7" i="92"/>
  <c r="E7" i="92"/>
  <c r="D7" i="92"/>
  <c r="E7" i="93"/>
  <c r="F7" i="93"/>
  <c r="G7" i="93"/>
  <c r="H7" i="93"/>
  <c r="I7" i="93"/>
  <c r="J7" i="93"/>
  <c r="K7" i="93"/>
  <c r="L7" i="93"/>
  <c r="D7" i="93"/>
  <c r="L8" i="93"/>
  <c r="E8" i="93"/>
  <c r="F8" i="93"/>
  <c r="G8" i="93"/>
  <c r="H8" i="93"/>
  <c r="I8" i="93"/>
  <c r="J8" i="93"/>
  <c r="K8" i="93"/>
  <c r="D8" i="93"/>
  <c r="E44" i="22" l="1"/>
  <c r="E43" i="22"/>
  <c r="E42" i="22"/>
  <c r="E41" i="22"/>
  <c r="E40" i="22"/>
  <c r="E39" i="22"/>
  <c r="E38" i="22"/>
  <c r="E37" i="22"/>
  <c r="E36" i="22"/>
  <c r="E35" i="22"/>
  <c r="E34" i="22"/>
  <c r="E30" i="22"/>
  <c r="E29" i="22"/>
  <c r="E28" i="22"/>
  <c r="E27" i="22"/>
  <c r="E26" i="22"/>
  <c r="E25" i="22"/>
  <c r="E24" i="22"/>
  <c r="E23" i="22"/>
  <c r="E22" i="22"/>
  <c r="E21" i="22"/>
  <c r="E20" i="22"/>
  <c r="E16" i="22" a="1"/>
  <c r="E16" i="22" s="1"/>
  <c r="E15" i="22" a="1"/>
  <c r="E15" i="22" s="1"/>
  <c r="E14" i="22" a="1"/>
  <c r="E14" i="22" s="1"/>
  <c r="E13" i="22" a="1"/>
  <c r="E13" i="22" s="1"/>
  <c r="E12" i="22" a="1"/>
  <c r="E12" i="22" s="1"/>
  <c r="E11" i="22" a="1"/>
  <c r="E11" i="22" s="1"/>
  <c r="E10" i="22" a="1"/>
  <c r="E10" i="22" s="1"/>
  <c r="E9" i="22" a="1"/>
  <c r="E9" i="22" s="1"/>
  <c r="E8" i="22" a="1"/>
  <c r="E8" i="22" s="1"/>
  <c r="E7" i="22" a="1"/>
  <c r="E7" i="22" s="1"/>
  <c r="R1" i="22" a="1"/>
  <c r="R1" i="22" s="1"/>
  <c r="F44" i="22"/>
  <c r="F43" i="22"/>
  <c r="F42" i="22"/>
  <c r="F41" i="22"/>
  <c r="F40" i="22"/>
  <c r="F39" i="22"/>
  <c r="F38" i="22"/>
  <c r="F37" i="22"/>
  <c r="F36" i="22"/>
  <c r="F35" i="22"/>
  <c r="F34" i="22"/>
  <c r="F30" i="22"/>
  <c r="F29" i="22"/>
  <c r="F28" i="22"/>
  <c r="F27" i="22"/>
  <c r="F26" i="22"/>
  <c r="F25" i="22"/>
  <c r="F24" i="22"/>
  <c r="F23" i="22"/>
  <c r="F22" i="22"/>
  <c r="F21" i="22"/>
  <c r="F20" i="22"/>
  <c r="F16" i="22" a="1"/>
  <c r="F16" i="22" s="1"/>
  <c r="F15" i="22" a="1"/>
  <c r="F15" i="22" s="1"/>
  <c r="F14" i="22" a="1"/>
  <c r="F14" i="22" s="1"/>
  <c r="F13" i="22" a="1"/>
  <c r="F13" i="22" s="1"/>
  <c r="F12" i="22" a="1"/>
  <c r="F12" i="22" s="1"/>
  <c r="F11" i="22" a="1"/>
  <c r="F11" i="22" s="1"/>
  <c r="F10" i="22" a="1"/>
  <c r="F10" i="22" s="1"/>
  <c r="F9" i="22" a="1"/>
  <c r="F9" i="22" s="1"/>
  <c r="F8" i="22" a="1"/>
  <c r="F8" i="22" s="1"/>
  <c r="F7" i="22" a="1"/>
  <c r="F7" i="22" s="1"/>
  <c r="S1" i="22" a="1"/>
  <c r="S1" i="22" s="1"/>
  <c r="G44" i="22"/>
  <c r="G43" i="22"/>
  <c r="G42" i="22"/>
  <c r="G41" i="22"/>
  <c r="G40" i="22"/>
  <c r="G39" i="22"/>
  <c r="G38" i="22"/>
  <c r="G37" i="22"/>
  <c r="G36" i="22"/>
  <c r="G35" i="22"/>
  <c r="G34" i="22"/>
  <c r="G30" i="22"/>
  <c r="G29" i="22"/>
  <c r="G28" i="22"/>
  <c r="G27" i="22"/>
  <c r="G26" i="22"/>
  <c r="G25" i="22"/>
  <c r="G24" i="22"/>
  <c r="G23" i="22"/>
  <c r="G22" i="22"/>
  <c r="G21" i="22"/>
  <c r="G20" i="22"/>
  <c r="G16" i="22" a="1"/>
  <c r="G16" i="22" s="1"/>
  <c r="G15" i="22" a="1"/>
  <c r="G15" i="22" s="1"/>
  <c r="G14" i="22" a="1"/>
  <c r="G14" i="22" s="1"/>
  <c r="G13" i="22" a="1"/>
  <c r="G13" i="22" s="1"/>
  <c r="G12" i="22" a="1"/>
  <c r="G12" i="22" s="1"/>
  <c r="G11" i="22" a="1"/>
  <c r="G11" i="22" s="1"/>
  <c r="G10" i="22" a="1"/>
  <c r="G10" i="22" s="1"/>
  <c r="G9" i="22" a="1"/>
  <c r="G9" i="22" s="1"/>
  <c r="G8" i="22" a="1"/>
  <c r="G8" i="22" s="1"/>
  <c r="G7" i="22" a="1"/>
  <c r="G7" i="22" s="1"/>
  <c r="T1" i="22" a="1"/>
  <c r="T1" i="22" s="1"/>
  <c r="H44" i="22"/>
  <c r="H43" i="22"/>
  <c r="H42" i="22"/>
  <c r="H41" i="22"/>
  <c r="H40" i="22"/>
  <c r="H39" i="22"/>
  <c r="H38" i="22"/>
  <c r="H37" i="22"/>
  <c r="H36" i="22"/>
  <c r="H35" i="22"/>
  <c r="H34" i="22"/>
  <c r="H30" i="22"/>
  <c r="H29" i="22"/>
  <c r="H28" i="22"/>
  <c r="H27" i="22"/>
  <c r="H26" i="22"/>
  <c r="H25" i="22"/>
  <c r="H24" i="22"/>
  <c r="H23" i="22"/>
  <c r="H22" i="22"/>
  <c r="H21" i="22"/>
  <c r="H20" i="22"/>
  <c r="H16" i="22" a="1"/>
  <c r="H16" i="22" s="1"/>
  <c r="H15" i="22" a="1"/>
  <c r="H15" i="22" s="1"/>
  <c r="H14" i="22" a="1"/>
  <c r="H14" i="22" s="1"/>
  <c r="H13" i="22" a="1"/>
  <c r="H13" i="22" s="1"/>
  <c r="H12" i="22" a="1"/>
  <c r="H12" i="22" s="1"/>
  <c r="H11" i="22" a="1"/>
  <c r="H11" i="22" s="1"/>
  <c r="H10" i="22" a="1"/>
  <c r="H10" i="22" s="1"/>
  <c r="H9" i="22" a="1"/>
  <c r="H9" i="22" s="1"/>
  <c r="H8" i="22" a="1"/>
  <c r="H8" i="22" s="1"/>
  <c r="H7" i="22" a="1"/>
  <c r="H7" i="22" s="1"/>
  <c r="U1" i="22" a="1"/>
  <c r="U1" i="22" s="1"/>
  <c r="I44" i="22"/>
  <c r="I43" i="22"/>
  <c r="I42" i="22"/>
  <c r="I41" i="22"/>
  <c r="I40" i="22"/>
  <c r="I39" i="22"/>
  <c r="I38" i="22"/>
  <c r="I37" i="22"/>
  <c r="I36" i="22"/>
  <c r="I35" i="22"/>
  <c r="I34" i="22"/>
  <c r="I30" i="22"/>
  <c r="I29" i="22"/>
  <c r="I28" i="22"/>
  <c r="I27" i="22"/>
  <c r="I26" i="22"/>
  <c r="I25" i="22"/>
  <c r="I24" i="22"/>
  <c r="I23" i="22"/>
  <c r="I22" i="22"/>
  <c r="I21" i="22"/>
  <c r="I20" i="22"/>
  <c r="I16" i="22" a="1"/>
  <c r="I16" i="22" s="1"/>
  <c r="I15" i="22" a="1"/>
  <c r="I15" i="22" s="1"/>
  <c r="I14" i="22" a="1"/>
  <c r="I14" i="22" s="1"/>
  <c r="I13" i="22" a="1"/>
  <c r="I13" i="22" s="1"/>
  <c r="I12" i="22" a="1"/>
  <c r="I12" i="22" s="1"/>
  <c r="I11" i="22" a="1"/>
  <c r="I11" i="22" s="1"/>
  <c r="I10" i="22" a="1"/>
  <c r="I10" i="22" s="1"/>
  <c r="I9" i="22" a="1"/>
  <c r="I9" i="22" s="1"/>
  <c r="I8" i="22" a="1"/>
  <c r="I8" i="22" s="1"/>
  <c r="I7" i="22" a="1"/>
  <c r="I7" i="22" s="1"/>
  <c r="V1" i="22" a="1"/>
  <c r="V1" i="22" s="1"/>
  <c r="Y99" i="93" l="1"/>
  <c r="X99" i="93"/>
  <c r="W99" i="93"/>
  <c r="V99" i="93"/>
  <c r="U99" i="93"/>
  <c r="T99" i="93"/>
  <c r="S99" i="93"/>
  <c r="R99" i="93"/>
  <c r="Q99" i="93"/>
  <c r="P97" i="93"/>
  <c r="E97" i="93" s="1"/>
  <c r="L97" i="93"/>
  <c r="J97" i="93"/>
  <c r="I97" i="93"/>
  <c r="H97" i="93"/>
  <c r="G97" i="93"/>
  <c r="F97" i="93"/>
  <c r="D97" i="93"/>
  <c r="P96" i="93"/>
  <c r="H96" i="93" s="1"/>
  <c r="L96" i="93"/>
  <c r="K96" i="93"/>
  <c r="J96" i="93"/>
  <c r="I96" i="93"/>
  <c r="G96" i="93"/>
  <c r="F96" i="93"/>
  <c r="E96" i="93"/>
  <c r="D96" i="93"/>
  <c r="P95" i="93"/>
  <c r="F95" i="93" s="1"/>
  <c r="P94" i="93"/>
  <c r="I94" i="93" s="1"/>
  <c r="K94" i="93"/>
  <c r="J94" i="93"/>
  <c r="P93" i="93"/>
  <c r="P92" i="93"/>
  <c r="K92" i="93" s="1"/>
  <c r="P91" i="93"/>
  <c r="L91" i="93" s="1"/>
  <c r="D91" i="93"/>
  <c r="P90" i="93"/>
  <c r="K90" i="93" s="1"/>
  <c r="L90" i="93"/>
  <c r="I90" i="93"/>
  <c r="G90" i="93"/>
  <c r="E90" i="93"/>
  <c r="D90" i="93"/>
  <c r="P89" i="93"/>
  <c r="E89" i="93" s="1"/>
  <c r="J89" i="93"/>
  <c r="I89" i="93"/>
  <c r="P88" i="93"/>
  <c r="H88" i="93" s="1"/>
  <c r="K88" i="93"/>
  <c r="J88" i="93"/>
  <c r="D88" i="93"/>
  <c r="P87" i="93"/>
  <c r="J87" i="93" s="1"/>
  <c r="E87" i="93"/>
  <c r="P86" i="93"/>
  <c r="L86" i="93" s="1"/>
  <c r="L6" i="93" s="1"/>
  <c r="P85" i="93"/>
  <c r="H85" i="93" s="1"/>
  <c r="L85" i="93"/>
  <c r="K85" i="93"/>
  <c r="F85" i="93"/>
  <c r="D85" i="93"/>
  <c r="P84" i="93"/>
  <c r="K84" i="93" s="1"/>
  <c r="P83" i="93"/>
  <c r="L83" i="93" s="1"/>
  <c r="P82" i="93"/>
  <c r="K82" i="93" s="1"/>
  <c r="L82" i="93"/>
  <c r="I82" i="93"/>
  <c r="G82" i="93"/>
  <c r="E82" i="93"/>
  <c r="P81" i="93"/>
  <c r="E81" i="93" s="1"/>
  <c r="J81" i="93"/>
  <c r="I81" i="93"/>
  <c r="P80" i="93"/>
  <c r="I80" i="93" s="1"/>
  <c r="K80" i="93"/>
  <c r="J80" i="93"/>
  <c r="P79" i="93"/>
  <c r="J79" i="93" s="1"/>
  <c r="F79" i="93"/>
  <c r="P78" i="93"/>
  <c r="L78" i="93" s="1"/>
  <c r="P77" i="93"/>
  <c r="L77" i="93"/>
  <c r="K77" i="93"/>
  <c r="H77" i="93"/>
  <c r="F77" i="93"/>
  <c r="P76" i="93"/>
  <c r="I76" i="93" s="1"/>
  <c r="K76" i="93"/>
  <c r="P74" i="93"/>
  <c r="L74" i="93" s="1"/>
  <c r="P73" i="93"/>
  <c r="K73" i="93" s="1"/>
  <c r="L73" i="93"/>
  <c r="G73" i="93"/>
  <c r="F73" i="93"/>
  <c r="E73" i="93"/>
  <c r="D73" i="93"/>
  <c r="P72" i="93"/>
  <c r="E72" i="93" s="1"/>
  <c r="J72" i="93"/>
  <c r="H72" i="93"/>
  <c r="G72" i="93"/>
  <c r="P71" i="93"/>
  <c r="H71" i="93" s="1"/>
  <c r="K71" i="93"/>
  <c r="I71" i="93"/>
  <c r="G71" i="93"/>
  <c r="D71" i="93"/>
  <c r="P70" i="93"/>
  <c r="J70" i="93" s="1"/>
  <c r="P69" i="93"/>
  <c r="I69" i="93" s="1"/>
  <c r="K69" i="93"/>
  <c r="J69" i="93"/>
  <c r="P68" i="93"/>
  <c r="L68" i="93" s="1"/>
  <c r="H68" i="93"/>
  <c r="P67" i="93"/>
  <c r="G67" i="93" s="1"/>
  <c r="K67" i="93"/>
  <c r="P66" i="93"/>
  <c r="L66" i="93" s="1"/>
  <c r="F66" i="93"/>
  <c r="P65" i="93"/>
  <c r="K65" i="93" s="1"/>
  <c r="P64" i="93"/>
  <c r="K64" i="93" s="1"/>
  <c r="L64" i="93"/>
  <c r="D64" i="93"/>
  <c r="P63" i="93"/>
  <c r="L63" i="93" s="1"/>
  <c r="E63" i="93"/>
  <c r="P62" i="93"/>
  <c r="J62" i="93"/>
  <c r="P61" i="93"/>
  <c r="G61" i="93" s="1"/>
  <c r="K61" i="93"/>
  <c r="I61" i="93"/>
  <c r="H61" i="93"/>
  <c r="F61" i="93"/>
  <c r="E61" i="93"/>
  <c r="P60" i="93"/>
  <c r="D60" i="93" s="1"/>
  <c r="K60" i="93"/>
  <c r="F60" i="93"/>
  <c r="E60" i="93"/>
  <c r="P59" i="93"/>
  <c r="I59" i="93" s="1"/>
  <c r="K59" i="93"/>
  <c r="H59" i="93"/>
  <c r="P58" i="93"/>
  <c r="K58" i="93" s="1"/>
  <c r="L58" i="93"/>
  <c r="P57" i="93"/>
  <c r="I57" i="93" s="1"/>
  <c r="G57" i="93"/>
  <c r="F57" i="93"/>
  <c r="P56" i="93"/>
  <c r="K56" i="93" s="1"/>
  <c r="J56" i="93"/>
  <c r="H56" i="93"/>
  <c r="G56" i="93"/>
  <c r="D56" i="93"/>
  <c r="P55" i="93"/>
  <c r="I55" i="93" s="1"/>
  <c r="L55" i="93"/>
  <c r="J55" i="93"/>
  <c r="H55" i="93"/>
  <c r="G55" i="93"/>
  <c r="F55" i="93"/>
  <c r="E55" i="93"/>
  <c r="D55" i="93"/>
  <c r="P54" i="93"/>
  <c r="E54" i="93" s="1"/>
  <c r="H54" i="93"/>
  <c r="G54" i="93"/>
  <c r="P53" i="93"/>
  <c r="G53" i="93" s="1"/>
  <c r="K53" i="93"/>
  <c r="I53" i="93"/>
  <c r="F53" i="93"/>
  <c r="E53" i="93"/>
  <c r="P51" i="93"/>
  <c r="L51" i="93" s="1"/>
  <c r="P50" i="93"/>
  <c r="K50" i="93" s="1"/>
  <c r="I50" i="93"/>
  <c r="P49" i="93"/>
  <c r="K49" i="93" s="1"/>
  <c r="L49" i="93"/>
  <c r="P48" i="93"/>
  <c r="L48" i="93" s="1"/>
  <c r="I48" i="93"/>
  <c r="F48" i="93"/>
  <c r="D48" i="93"/>
  <c r="P47" i="93"/>
  <c r="K47" i="93" s="1"/>
  <c r="L47" i="93"/>
  <c r="J47" i="93"/>
  <c r="I47" i="93"/>
  <c r="H47" i="93"/>
  <c r="G47" i="93"/>
  <c r="F47" i="93"/>
  <c r="E47" i="93"/>
  <c r="D47" i="93"/>
  <c r="P45" i="93"/>
  <c r="I45" i="93" s="1"/>
  <c r="L45" i="93"/>
  <c r="J45" i="93"/>
  <c r="H45" i="93"/>
  <c r="G45" i="93"/>
  <c r="F45" i="93"/>
  <c r="E45" i="93"/>
  <c r="D45" i="93"/>
  <c r="P44" i="93"/>
  <c r="F44" i="93" s="1"/>
  <c r="H44" i="93"/>
  <c r="G44" i="93"/>
  <c r="P42" i="93"/>
  <c r="G42" i="93" s="1"/>
  <c r="J42" i="93"/>
  <c r="H42" i="93"/>
  <c r="F42" i="93"/>
  <c r="E42" i="93"/>
  <c r="P41" i="93"/>
  <c r="H41" i="93" s="1"/>
  <c r="L41" i="93"/>
  <c r="P40" i="93"/>
  <c r="K40" i="93" s="1"/>
  <c r="G40" i="93"/>
  <c r="P39" i="93"/>
  <c r="J39" i="93" s="1"/>
  <c r="P38" i="93"/>
  <c r="L38" i="93" s="1"/>
  <c r="I38" i="93"/>
  <c r="F38" i="93"/>
  <c r="D38" i="93"/>
  <c r="P37" i="93"/>
  <c r="K37" i="93" s="1"/>
  <c r="L37" i="93"/>
  <c r="I37" i="93"/>
  <c r="G37" i="93"/>
  <c r="F37" i="93"/>
  <c r="E37" i="93"/>
  <c r="D37" i="93"/>
  <c r="P36" i="93"/>
  <c r="G36" i="93" s="1"/>
  <c r="K36" i="93"/>
  <c r="I36" i="93"/>
  <c r="H36" i="93"/>
  <c r="E36" i="93"/>
  <c r="P35" i="93"/>
  <c r="F35" i="93" s="1"/>
  <c r="H35" i="93"/>
  <c r="G35" i="93"/>
  <c r="P34" i="93"/>
  <c r="G34" i="93" s="1"/>
  <c r="J34" i="93"/>
  <c r="H34" i="93"/>
  <c r="F34" i="93"/>
  <c r="P33" i="93"/>
  <c r="H33" i="93" s="1"/>
  <c r="L33" i="93"/>
  <c r="P32" i="93"/>
  <c r="K32" i="93" s="1"/>
  <c r="G32" i="93"/>
  <c r="P31" i="93"/>
  <c r="J31" i="93" s="1"/>
  <c r="P30" i="93"/>
  <c r="L30" i="93" s="1"/>
  <c r="I30" i="93"/>
  <c r="F30" i="93"/>
  <c r="D30" i="93"/>
  <c r="P29" i="93"/>
  <c r="K29" i="93" s="1"/>
  <c r="L29" i="93"/>
  <c r="I29" i="93"/>
  <c r="G29" i="93"/>
  <c r="F29" i="93"/>
  <c r="E29" i="93"/>
  <c r="D29" i="93"/>
  <c r="P28" i="93"/>
  <c r="G28" i="93" s="1"/>
  <c r="K28" i="93"/>
  <c r="I28" i="93"/>
  <c r="H28" i="93"/>
  <c r="E28" i="93"/>
  <c r="P27" i="93"/>
  <c r="F27" i="93" s="1"/>
  <c r="H27" i="93"/>
  <c r="G27" i="93"/>
  <c r="P26" i="93"/>
  <c r="G26" i="93" s="1"/>
  <c r="J26" i="93"/>
  <c r="H26" i="93"/>
  <c r="F26" i="93"/>
  <c r="P25" i="93"/>
  <c r="H25" i="93" s="1"/>
  <c r="L25" i="93"/>
  <c r="P24" i="93"/>
  <c r="K24" i="93" s="1"/>
  <c r="G24" i="93"/>
  <c r="P23" i="93"/>
  <c r="J23" i="93" s="1"/>
  <c r="P22" i="93"/>
  <c r="L22" i="93" s="1"/>
  <c r="I22" i="93"/>
  <c r="F22" i="93"/>
  <c r="D22" i="93"/>
  <c r="P21" i="93"/>
  <c r="K21" i="93" s="1"/>
  <c r="L21" i="93"/>
  <c r="I21" i="93"/>
  <c r="G21" i="93"/>
  <c r="F21" i="93"/>
  <c r="E21" i="93"/>
  <c r="D21" i="93"/>
  <c r="P20" i="93"/>
  <c r="G20" i="93" s="1"/>
  <c r="K20" i="93"/>
  <c r="I20" i="93"/>
  <c r="H20" i="93"/>
  <c r="E20" i="93"/>
  <c r="P19" i="93"/>
  <c r="F19" i="93" s="1"/>
  <c r="H19" i="93"/>
  <c r="G19" i="93"/>
  <c r="P18" i="93"/>
  <c r="G18" i="93" s="1"/>
  <c r="J18" i="93"/>
  <c r="H18" i="93"/>
  <c r="F18" i="93"/>
  <c r="P17" i="93"/>
  <c r="H17" i="93" s="1"/>
  <c r="L17" i="93"/>
  <c r="F17" i="93"/>
  <c r="P16" i="93"/>
  <c r="K16" i="93" s="1"/>
  <c r="I16" i="93"/>
  <c r="G16" i="93"/>
  <c r="F16" i="93"/>
  <c r="P15" i="93"/>
  <c r="J15" i="93" s="1"/>
  <c r="L15" i="93"/>
  <c r="I15" i="93"/>
  <c r="D15" i="93"/>
  <c r="P14" i="93"/>
  <c r="L14" i="93" s="1"/>
  <c r="P13" i="93"/>
  <c r="K13" i="93" s="1"/>
  <c r="J13" i="93"/>
  <c r="H13" i="93"/>
  <c r="G13" i="93"/>
  <c r="D13" i="93"/>
  <c r="P12" i="93"/>
  <c r="I12" i="93" s="1"/>
  <c r="L12" i="93"/>
  <c r="J12" i="93"/>
  <c r="H12" i="93"/>
  <c r="G12" i="93"/>
  <c r="F12" i="93"/>
  <c r="E12" i="93"/>
  <c r="D12" i="93"/>
  <c r="D10" i="93" a="1"/>
  <c r="D10" i="93" s="1"/>
  <c r="F63" i="93" l="1"/>
  <c r="F78" i="93"/>
  <c r="F86" i="93"/>
  <c r="F6" i="93" s="1"/>
  <c r="N6" i="93"/>
  <c r="K12" i="93"/>
  <c r="I13" i="93"/>
  <c r="F15" i="93"/>
  <c r="I18" i="93"/>
  <c r="J19" i="93"/>
  <c r="J20" i="93"/>
  <c r="H21" i="93"/>
  <c r="I24" i="93"/>
  <c r="I26" i="93"/>
  <c r="J27" i="93"/>
  <c r="J28" i="93"/>
  <c r="H29" i="93"/>
  <c r="I32" i="93"/>
  <c r="I34" i="93"/>
  <c r="J35" i="93"/>
  <c r="J36" i="93"/>
  <c r="H37" i="93"/>
  <c r="I40" i="93"/>
  <c r="I42" i="93"/>
  <c r="J44" i="93"/>
  <c r="K45" i="93"/>
  <c r="G50" i="93"/>
  <c r="H53" i="93"/>
  <c r="J54" i="93"/>
  <c r="K55" i="93"/>
  <c r="I56" i="93"/>
  <c r="L57" i="93"/>
  <c r="G59" i="93"/>
  <c r="H60" i="93"/>
  <c r="J61" i="93"/>
  <c r="G63" i="93"/>
  <c r="E64" i="93"/>
  <c r="D65" i="93"/>
  <c r="J66" i="93"/>
  <c r="D69" i="93"/>
  <c r="L69" i="93"/>
  <c r="J71" i="93"/>
  <c r="I72" i="93"/>
  <c r="I73" i="93"/>
  <c r="G78" i="93"/>
  <c r="L80" i="93"/>
  <c r="L81" i="93"/>
  <c r="G86" i="93"/>
  <c r="G6" i="93" s="1"/>
  <c r="L88" i="93"/>
  <c r="L89" i="93"/>
  <c r="D94" i="93"/>
  <c r="L94" i="93"/>
  <c r="D31" i="93"/>
  <c r="D49" i="93"/>
  <c r="E65" i="93"/>
  <c r="E69" i="93"/>
  <c r="H86" i="93"/>
  <c r="H6" i="93" s="1"/>
  <c r="L13" i="93"/>
  <c r="K15" i="93"/>
  <c r="K18" i="93"/>
  <c r="D20" i="93"/>
  <c r="L20" i="93"/>
  <c r="J21" i="93"/>
  <c r="F23" i="93"/>
  <c r="K26" i="93"/>
  <c r="D28" i="93"/>
  <c r="L28" i="93"/>
  <c r="J29" i="93"/>
  <c r="F31" i="93"/>
  <c r="K34" i="93"/>
  <c r="D36" i="93"/>
  <c r="L36" i="93"/>
  <c r="J37" i="93"/>
  <c r="F39" i="93"/>
  <c r="K42" i="93"/>
  <c r="F49" i="93"/>
  <c r="J53" i="93"/>
  <c r="L56" i="93"/>
  <c r="D58" i="93"/>
  <c r="L60" i="93"/>
  <c r="I63" i="93"/>
  <c r="G64" i="93"/>
  <c r="F65" i="93"/>
  <c r="I67" i="93"/>
  <c r="F69" i="93"/>
  <c r="L71" i="93"/>
  <c r="L72" i="93"/>
  <c r="I78" i="93"/>
  <c r="D80" i="93"/>
  <c r="D81" i="93"/>
  <c r="D82" i="93"/>
  <c r="F83" i="93"/>
  <c r="I86" i="93"/>
  <c r="I6" i="93" s="1"/>
  <c r="E88" i="93"/>
  <c r="D89" i="93"/>
  <c r="F94" i="93"/>
  <c r="H95" i="93"/>
  <c r="H63" i="93"/>
  <c r="I23" i="93"/>
  <c r="I31" i="93"/>
  <c r="I39" i="93"/>
  <c r="I49" i="93"/>
  <c r="H51" i="93"/>
  <c r="F58" i="93"/>
  <c r="J63" i="93"/>
  <c r="H64" i="93"/>
  <c r="G65" i="93"/>
  <c r="G69" i="93"/>
  <c r="J78" i="93"/>
  <c r="E80" i="93"/>
  <c r="F81" i="93"/>
  <c r="I83" i="93"/>
  <c r="J86" i="93"/>
  <c r="J6" i="93" s="1"/>
  <c r="F88" i="93"/>
  <c r="F89" i="93"/>
  <c r="F92" i="93"/>
  <c r="G94" i="93"/>
  <c r="D23" i="93"/>
  <c r="D39" i="93"/>
  <c r="F64" i="93"/>
  <c r="D83" i="93"/>
  <c r="E94" i="93"/>
  <c r="E13" i="93"/>
  <c r="D14" i="93"/>
  <c r="E19" i="93"/>
  <c r="F20" i="93"/>
  <c r="K23" i="93"/>
  <c r="E27" i="93"/>
  <c r="F28" i="93"/>
  <c r="K31" i="93"/>
  <c r="E35" i="93"/>
  <c r="F36" i="93"/>
  <c r="K39" i="93"/>
  <c r="E44" i="93"/>
  <c r="J49" i="93"/>
  <c r="E56" i="93"/>
  <c r="D57" i="93"/>
  <c r="I58" i="93"/>
  <c r="K63" i="93"/>
  <c r="I64" i="93"/>
  <c r="I65" i="93"/>
  <c r="H69" i="93"/>
  <c r="E71" i="93"/>
  <c r="D72" i="93"/>
  <c r="F76" i="93"/>
  <c r="K78" i="93"/>
  <c r="F80" i="93"/>
  <c r="G81" i="93"/>
  <c r="F82" i="93"/>
  <c r="J83" i="93"/>
  <c r="K86" i="93"/>
  <c r="K6" i="93" s="1"/>
  <c r="G88" i="93"/>
  <c r="G89" i="93"/>
  <c r="F90" i="93"/>
  <c r="G92" i="93"/>
  <c r="H94" i="93"/>
  <c r="E78" i="93"/>
  <c r="E86" i="93"/>
  <c r="E6" i="93" s="1"/>
  <c r="H78" i="93"/>
  <c r="F13" i="93"/>
  <c r="F14" i="93"/>
  <c r="E18" i="93"/>
  <c r="L23" i="93"/>
  <c r="E26" i="93"/>
  <c r="L31" i="93"/>
  <c r="E34" i="93"/>
  <c r="L39" i="93"/>
  <c r="F56" i="93"/>
  <c r="E57" i="93"/>
  <c r="J58" i="93"/>
  <c r="D63" i="93"/>
  <c r="J64" i="93"/>
  <c r="L65" i="93"/>
  <c r="D68" i="93"/>
  <c r="F71" i="93"/>
  <c r="F72" i="93"/>
  <c r="G76" i="93"/>
  <c r="D78" i="93"/>
  <c r="G80" i="93"/>
  <c r="H81" i="93"/>
  <c r="D86" i="93"/>
  <c r="D6" i="93" s="1"/>
  <c r="I88" i="93"/>
  <c r="H89" i="93"/>
  <c r="I92" i="93"/>
  <c r="L62" i="93"/>
  <c r="D62" i="93"/>
  <c r="K62" i="93"/>
  <c r="I62" i="93"/>
  <c r="E93" i="93"/>
  <c r="J93" i="93"/>
  <c r="I93" i="93"/>
  <c r="G93" i="93"/>
  <c r="G14" i="93"/>
  <c r="L19" i="93"/>
  <c r="D19" i="93"/>
  <c r="K19" i="93"/>
  <c r="I19" i="93"/>
  <c r="G22" i="93"/>
  <c r="L27" i="93"/>
  <c r="D27" i="93"/>
  <c r="K27" i="93"/>
  <c r="I27" i="93"/>
  <c r="G30" i="93"/>
  <c r="L35" i="93"/>
  <c r="D35" i="93"/>
  <c r="K35" i="93"/>
  <c r="I35" i="93"/>
  <c r="G38" i="93"/>
  <c r="L44" i="93"/>
  <c r="D44" i="93"/>
  <c r="K44" i="93"/>
  <c r="I44" i="93"/>
  <c r="G48" i="93"/>
  <c r="L54" i="93"/>
  <c r="D54" i="93"/>
  <c r="K54" i="93"/>
  <c r="I54" i="93"/>
  <c r="E59" i="93"/>
  <c r="L59" i="93"/>
  <c r="D59" i="93"/>
  <c r="J59" i="93"/>
  <c r="J60" i="93"/>
  <c r="I60" i="93"/>
  <c r="G60" i="93"/>
  <c r="F68" i="93"/>
  <c r="E70" i="93"/>
  <c r="D74" i="93"/>
  <c r="E77" i="93"/>
  <c r="J77" i="93"/>
  <c r="I77" i="93"/>
  <c r="G77" i="93"/>
  <c r="K83" i="93"/>
  <c r="H83" i="93"/>
  <c r="G83" i="93"/>
  <c r="E83" i="93"/>
  <c r="F87" i="93"/>
  <c r="F91" i="93"/>
  <c r="I14" i="93"/>
  <c r="E16" i="93"/>
  <c r="L16" i="93"/>
  <c r="D16" i="93"/>
  <c r="J16" i="93"/>
  <c r="J17" i="93"/>
  <c r="I17" i="93"/>
  <c r="G17" i="93"/>
  <c r="E24" i="93"/>
  <c r="L24" i="93"/>
  <c r="D24" i="93"/>
  <c r="J24" i="93"/>
  <c r="J25" i="93"/>
  <c r="I25" i="93"/>
  <c r="G25" i="93"/>
  <c r="E32" i="93"/>
  <c r="L32" i="93"/>
  <c r="D32" i="93"/>
  <c r="J32" i="93"/>
  <c r="J33" i="93"/>
  <c r="I33" i="93"/>
  <c r="G33" i="93"/>
  <c r="E40" i="93"/>
  <c r="L40" i="93"/>
  <c r="D40" i="93"/>
  <c r="J40" i="93"/>
  <c r="J41" i="93"/>
  <c r="I41" i="93"/>
  <c r="G41" i="93"/>
  <c r="E50" i="93"/>
  <c r="L50" i="93"/>
  <c r="D50" i="93"/>
  <c r="J50" i="93"/>
  <c r="J51" i="93"/>
  <c r="I51" i="93"/>
  <c r="G51" i="93"/>
  <c r="E62" i="93"/>
  <c r="K66" i="93"/>
  <c r="H66" i="93"/>
  <c r="G66" i="93"/>
  <c r="E66" i="93"/>
  <c r="F70" i="93"/>
  <c r="F74" i="93"/>
  <c r="G79" i="93"/>
  <c r="L79" i="93"/>
  <c r="D79" i="93"/>
  <c r="K79" i="93"/>
  <c r="I79" i="93"/>
  <c r="F84" i="93"/>
  <c r="H87" i="93"/>
  <c r="I91" i="93"/>
  <c r="H92" i="93"/>
  <c r="E92" i="93"/>
  <c r="L92" i="93"/>
  <c r="D92" i="93"/>
  <c r="J92" i="93"/>
  <c r="N7" i="93"/>
  <c r="D17" i="93"/>
  <c r="D25" i="93"/>
  <c r="D33" i="93"/>
  <c r="D41" i="93"/>
  <c r="D51" i="93"/>
  <c r="H58" i="93"/>
  <c r="G58" i="93"/>
  <c r="E58" i="93"/>
  <c r="F62" i="93"/>
  <c r="F67" i="93"/>
  <c r="K68" i="93"/>
  <c r="H70" i="93"/>
  <c r="I74" i="93"/>
  <c r="H76" i="93"/>
  <c r="E76" i="93"/>
  <c r="L76" i="93"/>
  <c r="D76" i="93"/>
  <c r="J76" i="93"/>
  <c r="G84" i="93"/>
  <c r="J91" i="93"/>
  <c r="D93" i="93"/>
  <c r="E95" i="93"/>
  <c r="H15" i="93"/>
  <c r="G15" i="93"/>
  <c r="E15" i="93"/>
  <c r="E17" i="93"/>
  <c r="H23" i="93"/>
  <c r="G23" i="93"/>
  <c r="E23" i="93"/>
  <c r="E25" i="93"/>
  <c r="H31" i="93"/>
  <c r="G31" i="93"/>
  <c r="E31" i="93"/>
  <c r="E33" i="93"/>
  <c r="H39" i="93"/>
  <c r="G39" i="93"/>
  <c r="E39" i="93"/>
  <c r="E41" i="93"/>
  <c r="H49" i="93"/>
  <c r="G49" i="93"/>
  <c r="E49" i="93"/>
  <c r="E51" i="93"/>
  <c r="F54" i="93"/>
  <c r="K57" i="93"/>
  <c r="J57" i="93"/>
  <c r="H57" i="93"/>
  <c r="F59" i="93"/>
  <c r="G62" i="93"/>
  <c r="J74" i="93"/>
  <c r="D77" i="93"/>
  <c r="I84" i="93"/>
  <c r="E85" i="93"/>
  <c r="J85" i="93"/>
  <c r="I85" i="93"/>
  <c r="G85" i="93"/>
  <c r="F93" i="93"/>
  <c r="K14" i="93"/>
  <c r="N8" i="93"/>
  <c r="J14" i="93"/>
  <c r="H14" i="93"/>
  <c r="K22" i="93"/>
  <c r="J22" i="93"/>
  <c r="H22" i="93"/>
  <c r="F24" i="93"/>
  <c r="F25" i="93"/>
  <c r="K30" i="93"/>
  <c r="J30" i="93"/>
  <c r="H30" i="93"/>
  <c r="F32" i="93"/>
  <c r="F33" i="93"/>
  <c r="K38" i="93"/>
  <c r="J38" i="93"/>
  <c r="H38" i="93"/>
  <c r="F40" i="93"/>
  <c r="F41" i="93"/>
  <c r="K48" i="93"/>
  <c r="J48" i="93"/>
  <c r="H48" i="93"/>
  <c r="F50" i="93"/>
  <c r="F51" i="93"/>
  <c r="H62" i="93"/>
  <c r="D66" i="93"/>
  <c r="E68" i="93"/>
  <c r="J68" i="93"/>
  <c r="I68" i="93"/>
  <c r="G68" i="93"/>
  <c r="E79" i="93"/>
  <c r="G87" i="93"/>
  <c r="L87" i="93"/>
  <c r="D87" i="93"/>
  <c r="K87" i="93"/>
  <c r="I87" i="93"/>
  <c r="K91" i="93"/>
  <c r="H91" i="93"/>
  <c r="G91" i="93"/>
  <c r="E91" i="93"/>
  <c r="H93" i="93"/>
  <c r="J99" i="93"/>
  <c r="G70" i="93"/>
  <c r="L70" i="93"/>
  <c r="D70" i="93"/>
  <c r="K70" i="93"/>
  <c r="I70" i="93"/>
  <c r="K74" i="93"/>
  <c r="H74" i="93"/>
  <c r="G74" i="93"/>
  <c r="E74" i="93"/>
  <c r="H84" i="93"/>
  <c r="E84" i="93"/>
  <c r="L84" i="93"/>
  <c r="D84" i="93"/>
  <c r="J84" i="93"/>
  <c r="K93" i="93"/>
  <c r="P99" i="93"/>
  <c r="K99" i="93" s="1"/>
  <c r="E14" i="93"/>
  <c r="H16" i="93"/>
  <c r="K17" i="93"/>
  <c r="E22" i="93"/>
  <c r="H24" i="93"/>
  <c r="K25" i="93"/>
  <c r="E30" i="93"/>
  <c r="H32" i="93"/>
  <c r="K33" i="93"/>
  <c r="E38" i="93"/>
  <c r="H40" i="93"/>
  <c r="K41" i="93"/>
  <c r="E48" i="93"/>
  <c r="H50" i="93"/>
  <c r="K51" i="93"/>
  <c r="I66" i="93"/>
  <c r="H67" i="93"/>
  <c r="E67" i="93"/>
  <c r="L67" i="93"/>
  <c r="D67" i="93"/>
  <c r="J67" i="93"/>
  <c r="H79" i="93"/>
  <c r="L93" i="93"/>
  <c r="G95" i="93"/>
  <c r="L95" i="93"/>
  <c r="D95" i="93"/>
  <c r="K95" i="93"/>
  <c r="J95" i="93"/>
  <c r="I95" i="93"/>
  <c r="D18" i="93"/>
  <c r="L18" i="93"/>
  <c r="D26" i="93"/>
  <c r="L26" i="93"/>
  <c r="D34" i="93"/>
  <c r="L34" i="93"/>
  <c r="D42" i="93"/>
  <c r="L42" i="93"/>
  <c r="M89" i="93" s="1"/>
  <c r="D53" i="93"/>
  <c r="L53" i="93"/>
  <c r="D61" i="93"/>
  <c r="L61" i="93"/>
  <c r="H65" i="93"/>
  <c r="K72" i="93"/>
  <c r="H73" i="93"/>
  <c r="K81" i="93"/>
  <c r="H82" i="93"/>
  <c r="K89" i="93"/>
  <c r="H90" i="93"/>
  <c r="K97" i="93"/>
  <c r="J65" i="93"/>
  <c r="J73" i="93"/>
  <c r="H80" i="93"/>
  <c r="J82" i="93"/>
  <c r="J90" i="93"/>
  <c r="M87" i="93" l="1"/>
  <c r="M60" i="93"/>
  <c r="M47" i="93"/>
  <c r="M15" i="93"/>
  <c r="M71" i="93"/>
  <c r="F99" i="93"/>
  <c r="I99" i="93"/>
  <c r="H99" i="93"/>
  <c r="L99" i="93"/>
  <c r="G99" i="93"/>
  <c r="D99" i="93"/>
  <c r="M29" i="93"/>
  <c r="M85" i="93"/>
  <c r="M81" i="93"/>
  <c r="M55" i="93"/>
  <c r="M45" i="93"/>
  <c r="M25" i="93"/>
  <c r="M57" i="93"/>
  <c r="E99" i="93"/>
  <c r="M34" i="93"/>
  <c r="M69" i="93"/>
  <c r="M56" i="93"/>
  <c r="M23" i="93"/>
  <c r="M92" i="93"/>
  <c r="M80" i="93"/>
  <c r="M35" i="93"/>
  <c r="M65" i="93"/>
  <c r="M17" i="93"/>
  <c r="M48" i="93"/>
  <c r="M78" i="93"/>
  <c r="M59" i="93"/>
  <c r="M83" i="93"/>
  <c r="M91" i="93"/>
  <c r="M38" i="93"/>
  <c r="M61" i="93"/>
  <c r="M26" i="93"/>
  <c r="M95" i="93"/>
  <c r="M37" i="93"/>
  <c r="M13" i="93"/>
  <c r="M49" i="93"/>
  <c r="M16" i="93"/>
  <c r="M19" i="93"/>
  <c r="M77" i="93"/>
  <c r="M36" i="93"/>
  <c r="M30" i="93"/>
  <c r="M96" i="93"/>
  <c r="M67" i="93"/>
  <c r="M64" i="93"/>
  <c r="M12" i="93"/>
  <c r="M24" i="93"/>
  <c r="M44" i="93"/>
  <c r="M51" i="93"/>
  <c r="M28" i="93"/>
  <c r="M22" i="93"/>
  <c r="M14" i="93"/>
  <c r="M53" i="93"/>
  <c r="M18" i="93"/>
  <c r="M93" i="93"/>
  <c r="M84" i="93"/>
  <c r="M21" i="93"/>
  <c r="M76" i="93"/>
  <c r="M39" i="93"/>
  <c r="M79" i="93"/>
  <c r="M63" i="93"/>
  <c r="M32" i="93"/>
  <c r="M97" i="93"/>
  <c r="M74" i="93"/>
  <c r="M20" i="93"/>
  <c r="M86" i="93"/>
  <c r="M6" i="93" s="1"/>
  <c r="M50" i="93"/>
  <c r="M40" i="93"/>
  <c r="M94" i="93"/>
  <c r="M27" i="93"/>
  <c r="M41" i="93"/>
  <c r="M73" i="93"/>
  <c r="M68" i="93"/>
  <c r="M88" i="93"/>
  <c r="M42" i="93"/>
  <c r="M72" i="93"/>
  <c r="M70" i="93"/>
  <c r="M31" i="93"/>
  <c r="M82" i="93"/>
  <c r="M58" i="93"/>
  <c r="M54" i="93"/>
  <c r="M62" i="93"/>
  <c r="M33" i="93"/>
  <c r="M66" i="93"/>
  <c r="M90" i="93"/>
  <c r="AB16" i="7" l="1"/>
  <c r="W16" i="7"/>
  <c r="R16" i="7"/>
  <c r="M16" i="7"/>
  <c r="H16" i="7"/>
  <c r="Y99" i="64"/>
  <c r="L99" i="64" s="1"/>
  <c r="X99" i="64"/>
  <c r="W99" i="64"/>
  <c r="V99" i="64"/>
  <c r="U99" i="64"/>
  <c r="H99" i="64" s="1"/>
  <c r="T99" i="64"/>
  <c r="S99" i="64"/>
  <c r="F99" i="64" s="1"/>
  <c r="R99" i="64"/>
  <c r="Q99" i="64"/>
  <c r="D99" i="64" s="1"/>
  <c r="P99" i="64"/>
  <c r="I99" i="64" s="1"/>
  <c r="J99" i="64"/>
  <c r="E99" i="64"/>
  <c r="Y99" i="65"/>
  <c r="X99" i="65"/>
  <c r="K99" i="65" s="1"/>
  <c r="W99" i="65"/>
  <c r="V99" i="65"/>
  <c r="I99" i="65" s="1"/>
  <c r="U99" i="65"/>
  <c r="T99" i="65"/>
  <c r="G99" i="65" s="1"/>
  <c r="S99" i="65"/>
  <c r="F99" i="65" s="1"/>
  <c r="R99" i="65"/>
  <c r="Q99" i="65"/>
  <c r="D99" i="65" s="1"/>
  <c r="P99" i="65"/>
  <c r="L99" i="65" s="1"/>
  <c r="E99" i="65"/>
  <c r="Y99" i="91"/>
  <c r="L99" i="91" s="1"/>
  <c r="X99" i="91"/>
  <c r="W99" i="91"/>
  <c r="J99" i="91" s="1"/>
  <c r="V99" i="91"/>
  <c r="U99" i="91"/>
  <c r="T99" i="91"/>
  <c r="S99" i="91"/>
  <c r="F99" i="91" s="1"/>
  <c r="R99" i="91"/>
  <c r="Q99" i="91"/>
  <c r="D99" i="91" s="1"/>
  <c r="P99" i="91"/>
  <c r="G99" i="91" s="1"/>
  <c r="H99" i="91"/>
  <c r="E99" i="91"/>
  <c r="Y99" i="92"/>
  <c r="X99" i="92"/>
  <c r="W99" i="92"/>
  <c r="J99" i="92" s="1"/>
  <c r="V99" i="92"/>
  <c r="I99" i="92" s="1"/>
  <c r="U99" i="92"/>
  <c r="T99" i="92"/>
  <c r="G99" i="92" s="1"/>
  <c r="S99" i="92"/>
  <c r="R99" i="92"/>
  <c r="Q99" i="92"/>
  <c r="P99" i="92"/>
  <c r="H99" i="92" s="1"/>
  <c r="L99" i="92"/>
  <c r="K99" i="92"/>
  <c r="D99" i="92"/>
  <c r="N69" i="88" l="1"/>
  <c r="L69" i="88"/>
  <c r="M69" i="88"/>
  <c r="K69" i="88"/>
  <c r="G69" i="88"/>
  <c r="J69" i="88"/>
  <c r="N44" i="88"/>
  <c r="E69" i="88"/>
  <c r="C69" i="88"/>
  <c r="F69" i="88"/>
  <c r="D69" i="88"/>
  <c r="L44" i="88"/>
  <c r="M44" i="88"/>
  <c r="K44" i="88"/>
  <c r="J44" i="88"/>
  <c r="G44" i="88"/>
  <c r="N19" i="88"/>
  <c r="E44" i="88"/>
  <c r="C44" i="88"/>
  <c r="F44" i="88"/>
  <c r="D44" i="88"/>
  <c r="L19" i="88"/>
  <c r="M19" i="88"/>
  <c r="K19" i="88"/>
  <c r="J19" i="88"/>
  <c r="G19" i="88"/>
  <c r="E19" i="88"/>
  <c r="F19" i="88"/>
  <c r="D19" i="88"/>
  <c r="C19" i="88"/>
  <c r="AB16" i="90"/>
  <c r="R16" i="90"/>
  <c r="W16" i="90"/>
  <c r="M16" i="90"/>
  <c r="H16" i="90"/>
  <c r="AB38" i="7"/>
  <c r="W38" i="7"/>
  <c r="R38" i="7"/>
  <c r="M38" i="7"/>
  <c r="H38" i="7"/>
  <c r="F66" i="22"/>
  <c r="F115" i="22"/>
  <c r="E66" i="22"/>
  <c r="E115" i="22"/>
  <c r="G66" i="22"/>
  <c r="G115" i="22"/>
  <c r="H66" i="22"/>
  <c r="H115" i="22"/>
  <c r="I66" i="22"/>
  <c r="I115" i="22"/>
  <c r="E120" i="22"/>
  <c r="E123" i="22"/>
  <c r="E119" i="22"/>
  <c r="E122" i="22"/>
  <c r="E117" i="22"/>
  <c r="E118" i="22"/>
  <c r="E121" i="22"/>
  <c r="E124" i="22"/>
  <c r="E116" i="22"/>
  <c r="F123" i="22"/>
  <c r="F118" i="22"/>
  <c r="F122" i="22"/>
  <c r="F117" i="22"/>
  <c r="F121" i="22"/>
  <c r="F120" i="22"/>
  <c r="F124" i="22"/>
  <c r="F114" i="22" s="1"/>
  <c r="F116" i="22"/>
  <c r="F119" i="22"/>
  <c r="G118" i="22"/>
  <c r="G121" i="22"/>
  <c r="G117" i="22"/>
  <c r="G120" i="22"/>
  <c r="G123" i="22"/>
  <c r="G124" i="22"/>
  <c r="G114" i="22" s="1"/>
  <c r="G116" i="22"/>
  <c r="G119" i="22"/>
  <c r="G122" i="22"/>
  <c r="H121" i="22"/>
  <c r="H118" i="22"/>
  <c r="H124" i="22"/>
  <c r="H116" i="22"/>
  <c r="H120" i="22"/>
  <c r="H123" i="22"/>
  <c r="H119" i="22"/>
  <c r="H122" i="22"/>
  <c r="H117" i="22"/>
  <c r="I124" i="22"/>
  <c r="I116" i="22"/>
  <c r="I119" i="22"/>
  <c r="I123" i="22"/>
  <c r="I118" i="22"/>
  <c r="I122" i="22"/>
  <c r="I117" i="22"/>
  <c r="I121" i="22"/>
  <c r="I120" i="22"/>
  <c r="E107" i="22"/>
  <c r="E106" i="22"/>
  <c r="E110" i="22"/>
  <c r="E102" i="22"/>
  <c r="E111" i="22"/>
  <c r="E103" i="22"/>
  <c r="E105" i="22"/>
  <c r="E108" i="22"/>
  <c r="E109" i="22"/>
  <c r="E104" i="22"/>
  <c r="F110" i="22"/>
  <c r="F102" i="22"/>
  <c r="F109" i="22"/>
  <c r="F105" i="22"/>
  <c r="F106" i="22"/>
  <c r="F108" i="22"/>
  <c r="F111" i="22"/>
  <c r="F103" i="22"/>
  <c r="F107" i="22"/>
  <c r="F104" i="22"/>
  <c r="G105" i="22"/>
  <c r="G108" i="22"/>
  <c r="G109" i="22"/>
  <c r="G111" i="22"/>
  <c r="G103" i="22"/>
  <c r="G106" i="22"/>
  <c r="G104" i="22"/>
  <c r="G102" i="22"/>
  <c r="G107" i="22"/>
  <c r="G110" i="22"/>
  <c r="H108" i="22"/>
  <c r="H111" i="22"/>
  <c r="H103" i="22"/>
  <c r="H104" i="22"/>
  <c r="H105" i="22"/>
  <c r="H106" i="22"/>
  <c r="H109" i="22"/>
  <c r="H107" i="22"/>
  <c r="H110" i="22"/>
  <c r="H102" i="22"/>
  <c r="I111" i="22"/>
  <c r="I103" i="22"/>
  <c r="I106" i="22"/>
  <c r="I107" i="22"/>
  <c r="I109" i="22"/>
  <c r="I110" i="22"/>
  <c r="I102" i="22"/>
  <c r="I108" i="22"/>
  <c r="I104" i="22"/>
  <c r="I105" i="22"/>
  <c r="I98" i="22"/>
  <c r="I90" i="22"/>
  <c r="I97" i="22"/>
  <c r="I93" i="22"/>
  <c r="I94" i="22"/>
  <c r="I96" i="22"/>
  <c r="I89" i="22"/>
  <c r="I91" i="22"/>
  <c r="I92" i="22"/>
  <c r="I95" i="22"/>
  <c r="H95" i="22"/>
  <c r="H98" i="22"/>
  <c r="H90" i="22"/>
  <c r="H91" i="22"/>
  <c r="H93" i="22"/>
  <c r="H96" i="22"/>
  <c r="H94" i="22"/>
  <c r="H97" i="22"/>
  <c r="H89" i="22"/>
  <c r="H92" i="22"/>
  <c r="E94" i="22"/>
  <c r="E93" i="22"/>
  <c r="E97" i="22"/>
  <c r="E89" i="22"/>
  <c r="E98" i="22"/>
  <c r="E90" i="22"/>
  <c r="E92" i="22"/>
  <c r="E95" i="22"/>
  <c r="E96" i="22"/>
  <c r="E91" i="22"/>
  <c r="F97" i="22"/>
  <c r="F89" i="22"/>
  <c r="F92" i="22"/>
  <c r="F93" i="22"/>
  <c r="F95" i="22"/>
  <c r="F96" i="22"/>
  <c r="F98" i="22"/>
  <c r="F90" i="22"/>
  <c r="F91" i="22"/>
  <c r="F94" i="22"/>
  <c r="G92" i="22"/>
  <c r="G95" i="22"/>
  <c r="G96" i="22"/>
  <c r="G98" i="22"/>
  <c r="G90" i="22"/>
  <c r="G93" i="22"/>
  <c r="G91" i="22"/>
  <c r="G94" i="22"/>
  <c r="G97" i="22"/>
  <c r="G89" i="22"/>
  <c r="E79" i="22"/>
  <c r="E82" i="22"/>
  <c r="E85" i="22"/>
  <c r="E77" i="22"/>
  <c r="E76" i="22"/>
  <c r="E80" i="22"/>
  <c r="E114" i="22"/>
  <c r="E83" i="22"/>
  <c r="E81" i="22"/>
  <c r="E78" i="22"/>
  <c r="E84" i="22"/>
  <c r="F82" i="22"/>
  <c r="F85" i="22"/>
  <c r="F77" i="22"/>
  <c r="F80" i="22"/>
  <c r="F76" i="22"/>
  <c r="F83" i="22"/>
  <c r="F84" i="22"/>
  <c r="F79" i="22"/>
  <c r="F78" i="22"/>
  <c r="F81" i="22"/>
  <c r="G85" i="22"/>
  <c r="G77" i="22"/>
  <c r="G80" i="22"/>
  <c r="G79" i="22"/>
  <c r="G83" i="22"/>
  <c r="G78" i="22"/>
  <c r="G81" i="22"/>
  <c r="G82" i="22"/>
  <c r="G84" i="22"/>
  <c r="G76" i="22"/>
  <c r="H80" i="22"/>
  <c r="H83" i="22"/>
  <c r="H78" i="22"/>
  <c r="H82" i="22"/>
  <c r="H81" i="22"/>
  <c r="H85" i="22"/>
  <c r="H84" i="22"/>
  <c r="H76" i="22"/>
  <c r="H77" i="22"/>
  <c r="H79" i="22"/>
  <c r="I83" i="22"/>
  <c r="I78" i="22"/>
  <c r="I81" i="22"/>
  <c r="I80" i="22"/>
  <c r="I84" i="22"/>
  <c r="I76" i="22"/>
  <c r="I77" i="22"/>
  <c r="I79" i="22"/>
  <c r="I82" i="22"/>
  <c r="I85" i="22"/>
  <c r="F63" i="22"/>
  <c r="I64" i="22"/>
  <c r="E68" i="22"/>
  <c r="H69" i="22"/>
  <c r="F71" i="22"/>
  <c r="I72" i="22"/>
  <c r="G63" i="22"/>
  <c r="E65" i="22"/>
  <c r="F68" i="22"/>
  <c r="I69" i="22"/>
  <c r="G71" i="22"/>
  <c r="H63" i="22"/>
  <c r="F65" i="22"/>
  <c r="G68" i="22"/>
  <c r="E70" i="22"/>
  <c r="H71" i="22"/>
  <c r="E63" i="22"/>
  <c r="H64" i="22"/>
  <c r="I67" i="22"/>
  <c r="G69" i="22"/>
  <c r="E71" i="22"/>
  <c r="H72" i="22"/>
  <c r="I63" i="22"/>
  <c r="G65" i="22"/>
  <c r="E67" i="22"/>
  <c r="H68" i="22"/>
  <c r="F70" i="22"/>
  <c r="I71" i="22"/>
  <c r="E64" i="22"/>
  <c r="H65" i="22"/>
  <c r="F67" i="22"/>
  <c r="I68" i="22"/>
  <c r="G70" i="22"/>
  <c r="E72" i="22"/>
  <c r="F64" i="22"/>
  <c r="I65" i="22"/>
  <c r="G67" i="22"/>
  <c r="E69" i="22"/>
  <c r="H70" i="22"/>
  <c r="F72" i="22"/>
  <c r="G64" i="22"/>
  <c r="H67" i="22"/>
  <c r="F69" i="22"/>
  <c r="I70" i="22"/>
  <c r="G72" i="22"/>
  <c r="F54" i="22"/>
  <c r="H50" i="22"/>
  <c r="E52" i="22"/>
  <c r="F57" i="22"/>
  <c r="F52" i="22"/>
  <c r="E58" i="22"/>
  <c r="E57" i="22"/>
  <c r="H52" i="22"/>
  <c r="G58" i="22"/>
  <c r="F53" i="22"/>
  <c r="H59" i="22"/>
  <c r="G55" i="22"/>
  <c r="G50" i="22"/>
  <c r="H55" i="22"/>
  <c r="I54" i="22"/>
  <c r="E50" i="22"/>
  <c r="G52" i="22"/>
  <c r="F55" i="22"/>
  <c r="G57" i="22"/>
  <c r="F19" i="22"/>
  <c r="F58" i="22"/>
  <c r="F50" i="22"/>
  <c r="F56" i="22"/>
  <c r="F59" i="22"/>
  <c r="F51" i="22"/>
  <c r="I50" i="22"/>
  <c r="H53" i="22"/>
  <c r="I55" i="22"/>
  <c r="H58" i="22"/>
  <c r="M62" i="22"/>
  <c r="E55" i="22"/>
  <c r="E53" i="22"/>
  <c r="E56" i="22"/>
  <c r="G19" i="22"/>
  <c r="G53" i="22"/>
  <c r="G59" i="22"/>
  <c r="G51" i="22"/>
  <c r="G54" i="22"/>
  <c r="E51" i="22"/>
  <c r="I53" i="22"/>
  <c r="G56" i="22"/>
  <c r="I58" i="22"/>
  <c r="I19" i="22"/>
  <c r="I59" i="22"/>
  <c r="I51" i="22"/>
  <c r="I57" i="22"/>
  <c r="I52" i="22"/>
  <c r="H19" i="22"/>
  <c r="H56" i="22"/>
  <c r="H54" i="22"/>
  <c r="H57" i="22"/>
  <c r="H51" i="22"/>
  <c r="E54" i="22"/>
  <c r="I56" i="22"/>
  <c r="E59" i="22"/>
  <c r="P33" i="22"/>
  <c r="O62" i="22"/>
  <c r="Q33" i="22"/>
  <c r="N62" i="22"/>
  <c r="O19" i="22"/>
  <c r="Q75" i="22"/>
  <c r="P19" i="22"/>
  <c r="O101" i="22"/>
  <c r="P101" i="22"/>
  <c r="N6" i="22"/>
  <c r="Q19" i="22"/>
  <c r="M49" i="22"/>
  <c r="P62" i="22"/>
  <c r="N88" i="22"/>
  <c r="Q101" i="22"/>
  <c r="M6" i="22"/>
  <c r="M88" i="22"/>
  <c r="O6" i="22"/>
  <c r="N49" i="22"/>
  <c r="Q62" i="22"/>
  <c r="O88" i="22"/>
  <c r="M114" i="22"/>
  <c r="P6" i="22"/>
  <c r="O49" i="22"/>
  <c r="M75" i="22"/>
  <c r="P88" i="22"/>
  <c r="N114" i="22"/>
  <c r="Q6" i="22"/>
  <c r="M33" i="22"/>
  <c r="P49" i="22"/>
  <c r="N75" i="22"/>
  <c r="Q88" i="22"/>
  <c r="O114" i="22"/>
  <c r="M19" i="22"/>
  <c r="N33" i="22"/>
  <c r="Q49" i="22"/>
  <c r="O75" i="22"/>
  <c r="M101" i="22"/>
  <c r="P114" i="22"/>
  <c r="N19" i="22"/>
  <c r="O33" i="22"/>
  <c r="P75" i="22"/>
  <c r="N101" i="22"/>
  <c r="Q114" i="22"/>
  <c r="E19" i="22"/>
  <c r="I6" i="22"/>
  <c r="F6" i="22"/>
  <c r="G6" i="22"/>
  <c r="E6" i="22"/>
  <c r="I99" i="91"/>
  <c r="K99" i="64"/>
  <c r="F99" i="92"/>
  <c r="K99" i="91"/>
  <c r="H99" i="65"/>
  <c r="J99" i="65"/>
  <c r="G99" i="64"/>
  <c r="H114" i="22" l="1"/>
  <c r="I101" i="22"/>
  <c r="F101" i="22"/>
  <c r="I114" i="22"/>
  <c r="H88" i="22"/>
  <c r="I62" i="22"/>
  <c r="G75" i="22"/>
  <c r="E62" i="22"/>
  <c r="E88" i="22"/>
  <c r="I88" i="22"/>
  <c r="G88" i="22"/>
  <c r="I75" i="22"/>
  <c r="H75" i="22"/>
  <c r="E101" i="22"/>
  <c r="F75" i="22"/>
  <c r="H101" i="22"/>
  <c r="G101" i="22"/>
  <c r="F62" i="22"/>
  <c r="F49" i="22"/>
  <c r="G62" i="22"/>
  <c r="H62" i="22"/>
  <c r="E75" i="22"/>
  <c r="F88" i="22"/>
  <c r="H49" i="22"/>
  <c r="E49" i="22"/>
  <c r="I49" i="22"/>
  <c r="G49" i="22"/>
  <c r="D10" i="64" a="1"/>
  <c r="D10" i="64" s="1"/>
  <c r="D10" i="65" a="1"/>
  <c r="D10" i="65" s="1"/>
  <c r="D10" i="91" a="1"/>
  <c r="D10" i="91" s="1"/>
  <c r="D10" i="92" a="1"/>
  <c r="D10" i="92" s="1"/>
  <c r="E33" i="22"/>
  <c r="F33" i="22"/>
  <c r="G33" i="22"/>
  <c r="H33" i="22"/>
  <c r="M6" i="91"/>
  <c r="P97" i="92"/>
  <c r="E97" i="92" s="1"/>
  <c r="P96" i="92"/>
  <c r="I96" i="92" s="1"/>
  <c r="P95" i="92"/>
  <c r="J95" i="92" s="1"/>
  <c r="P94" i="92"/>
  <c r="K94" i="92" s="1"/>
  <c r="P93" i="92"/>
  <c r="D93" i="92" s="1"/>
  <c r="P92" i="92"/>
  <c r="E92" i="92" s="1"/>
  <c r="P91" i="92"/>
  <c r="I91" i="92" s="1"/>
  <c r="P90" i="92"/>
  <c r="D90" i="92" s="1"/>
  <c r="P89" i="92"/>
  <c r="G89" i="92" s="1"/>
  <c r="P88" i="92"/>
  <c r="P87" i="92"/>
  <c r="P86" i="92"/>
  <c r="H86" i="92" s="1"/>
  <c r="P85" i="92"/>
  <c r="K85" i="92" s="1"/>
  <c r="P84" i="92"/>
  <c r="J84" i="92" s="1"/>
  <c r="P83" i="92"/>
  <c r="P82" i="92"/>
  <c r="D82" i="92" s="1"/>
  <c r="P81" i="92"/>
  <c r="P80" i="92"/>
  <c r="P79" i="92"/>
  <c r="P78" i="92"/>
  <c r="J78" i="92" s="1"/>
  <c r="P77" i="92"/>
  <c r="I77" i="92" s="1"/>
  <c r="P76" i="92"/>
  <c r="P74" i="92"/>
  <c r="D74" i="92" s="1"/>
  <c r="P73" i="92"/>
  <c r="P72" i="92"/>
  <c r="P71" i="92"/>
  <c r="I71" i="92" s="1"/>
  <c r="P70" i="92"/>
  <c r="P69" i="92"/>
  <c r="I69" i="92" s="1"/>
  <c r="P68" i="92"/>
  <c r="D68" i="92" s="1"/>
  <c r="P67" i="92"/>
  <c r="K67" i="92" s="1"/>
  <c r="P66" i="92"/>
  <c r="L66" i="92" s="1"/>
  <c r="P65" i="92"/>
  <c r="P64" i="92"/>
  <c r="F64" i="92" s="1"/>
  <c r="P63" i="92"/>
  <c r="I63" i="92" s="1"/>
  <c r="P62" i="92"/>
  <c r="H62" i="92" s="1"/>
  <c r="P61" i="92"/>
  <c r="K61" i="92" s="1"/>
  <c r="P60" i="92"/>
  <c r="J60" i="92" s="1"/>
  <c r="P59" i="92"/>
  <c r="E59" i="92" s="1"/>
  <c r="P58" i="92"/>
  <c r="P57" i="92"/>
  <c r="E57" i="92" s="1"/>
  <c r="P56" i="92"/>
  <c r="P55" i="92"/>
  <c r="P54" i="92"/>
  <c r="P53" i="92"/>
  <c r="I53" i="92" s="1"/>
  <c r="P51" i="92"/>
  <c r="E51" i="92" s="1"/>
  <c r="P50" i="92"/>
  <c r="P49" i="92"/>
  <c r="E49" i="92" s="1"/>
  <c r="P48" i="92"/>
  <c r="H48" i="92" s="1"/>
  <c r="P47" i="92"/>
  <c r="P45" i="92"/>
  <c r="I45" i="92" s="1"/>
  <c r="P44" i="92"/>
  <c r="D44" i="92" s="1"/>
  <c r="P42" i="92"/>
  <c r="F42" i="92" s="1"/>
  <c r="P41" i="92"/>
  <c r="E41" i="92" s="1"/>
  <c r="P40" i="92"/>
  <c r="F40" i="92" s="1"/>
  <c r="P39" i="92"/>
  <c r="P38" i="92"/>
  <c r="P37" i="92"/>
  <c r="I37" i="92" s="1"/>
  <c r="P36" i="92"/>
  <c r="L36" i="92" s="1"/>
  <c r="P35" i="92"/>
  <c r="P34" i="92"/>
  <c r="D34" i="92" s="1"/>
  <c r="P33" i="92"/>
  <c r="E33" i="92" s="1"/>
  <c r="P32" i="92"/>
  <c r="H32" i="92" s="1"/>
  <c r="P31" i="92"/>
  <c r="P30" i="92"/>
  <c r="H30" i="92" s="1"/>
  <c r="P29" i="92"/>
  <c r="P28" i="92"/>
  <c r="P27" i="92"/>
  <c r="E27" i="92" s="1"/>
  <c r="P26" i="92"/>
  <c r="D26" i="92" s="1"/>
  <c r="P25" i="92"/>
  <c r="E25" i="92" s="1"/>
  <c r="P24" i="92"/>
  <c r="P23" i="92"/>
  <c r="G23" i="92" s="1"/>
  <c r="P22" i="92"/>
  <c r="J22" i="92" s="1"/>
  <c r="P21" i="92"/>
  <c r="P20" i="92"/>
  <c r="D20" i="92" s="1"/>
  <c r="P19" i="92"/>
  <c r="E19" i="92" s="1"/>
  <c r="P18" i="92"/>
  <c r="D18" i="92" s="1"/>
  <c r="P17" i="92"/>
  <c r="P16" i="92"/>
  <c r="F16" i="92" s="1"/>
  <c r="P15" i="92"/>
  <c r="G15" i="92" s="1"/>
  <c r="P14" i="92"/>
  <c r="P13" i="92"/>
  <c r="P12" i="92"/>
  <c r="I12" i="92" s="1"/>
  <c r="H6" i="22" l="1"/>
  <c r="J92" i="92"/>
  <c r="L82" i="92"/>
  <c r="F82" i="92"/>
  <c r="H96" i="92"/>
  <c r="F96" i="92"/>
  <c r="H64" i="92"/>
  <c r="I93" i="92"/>
  <c r="F93" i="92"/>
  <c r="G49" i="92"/>
  <c r="G33" i="92"/>
  <c r="J94" i="92"/>
  <c r="L92" i="92"/>
  <c r="I85" i="92"/>
  <c r="E67" i="92"/>
  <c r="J30" i="92"/>
  <c r="I94" i="92"/>
  <c r="F26" i="92"/>
  <c r="H94" i="92"/>
  <c r="D92" i="92"/>
  <c r="G41" i="92"/>
  <c r="I23" i="92"/>
  <c r="E94" i="92"/>
  <c r="K91" i="92"/>
  <c r="L60" i="92"/>
  <c r="H40" i="92"/>
  <c r="K93" i="92"/>
  <c r="J91" i="92"/>
  <c r="H78" i="92"/>
  <c r="D60" i="92"/>
  <c r="K37" i="92"/>
  <c r="J93" i="92"/>
  <c r="E91" i="92"/>
  <c r="F74" i="92"/>
  <c r="G57" i="92"/>
  <c r="H16" i="92"/>
  <c r="K53" i="92"/>
  <c r="F34" i="92"/>
  <c r="I15" i="92"/>
  <c r="K70" i="92"/>
  <c r="D70" i="92"/>
  <c r="L70" i="92"/>
  <c r="E70" i="92"/>
  <c r="F70" i="92"/>
  <c r="G70" i="92"/>
  <c r="I70" i="92"/>
  <c r="E20" i="92"/>
  <c r="F20" i="92"/>
  <c r="G20" i="92"/>
  <c r="H20" i="92"/>
  <c r="I20" i="92"/>
  <c r="K20" i="92"/>
  <c r="E28" i="92"/>
  <c r="F28" i="92"/>
  <c r="G28" i="92"/>
  <c r="H28" i="92"/>
  <c r="I28" i="92"/>
  <c r="K28" i="92"/>
  <c r="E36" i="92"/>
  <c r="F36" i="92"/>
  <c r="G36" i="92"/>
  <c r="H36" i="92"/>
  <c r="I36" i="92"/>
  <c r="K36" i="92"/>
  <c r="D45" i="92"/>
  <c r="L45" i="92"/>
  <c r="E45" i="92"/>
  <c r="F45" i="92"/>
  <c r="G45" i="92"/>
  <c r="H45" i="92"/>
  <c r="J45" i="92"/>
  <c r="J55" i="92"/>
  <c r="K55" i="92"/>
  <c r="D55" i="92"/>
  <c r="L55" i="92"/>
  <c r="E55" i="92"/>
  <c r="F55" i="92"/>
  <c r="H55" i="92"/>
  <c r="J63" i="92"/>
  <c r="K63" i="92"/>
  <c r="D63" i="92"/>
  <c r="L63" i="92"/>
  <c r="E63" i="92"/>
  <c r="F63" i="92"/>
  <c r="H63" i="92"/>
  <c r="J71" i="92"/>
  <c r="K71" i="92"/>
  <c r="D71" i="92"/>
  <c r="L71" i="92"/>
  <c r="E71" i="92"/>
  <c r="F71" i="92"/>
  <c r="H71" i="92"/>
  <c r="I80" i="92"/>
  <c r="J80" i="92"/>
  <c r="K80" i="92"/>
  <c r="D80" i="92"/>
  <c r="L80" i="92"/>
  <c r="E80" i="92"/>
  <c r="G80" i="92"/>
  <c r="I88" i="92"/>
  <c r="J88" i="92"/>
  <c r="K88" i="92"/>
  <c r="D88" i="92"/>
  <c r="L88" i="92"/>
  <c r="E88" i="92"/>
  <c r="G88" i="92"/>
  <c r="G96" i="92"/>
  <c r="H95" i="92"/>
  <c r="K92" i="92"/>
  <c r="L74" i="92"/>
  <c r="G71" i="92"/>
  <c r="L44" i="92"/>
  <c r="L26" i="92"/>
  <c r="K19" i="92"/>
  <c r="J79" i="92"/>
  <c r="K79" i="92"/>
  <c r="D79" i="92"/>
  <c r="L79" i="92"/>
  <c r="E79" i="92"/>
  <c r="F79" i="92"/>
  <c r="H79" i="92"/>
  <c r="D13" i="92"/>
  <c r="L13" i="92"/>
  <c r="E13" i="92"/>
  <c r="F13" i="92"/>
  <c r="G13" i="92"/>
  <c r="H13" i="92"/>
  <c r="J13" i="92"/>
  <c r="D21" i="92"/>
  <c r="L21" i="92"/>
  <c r="E21" i="92"/>
  <c r="F21" i="92"/>
  <c r="G21" i="92"/>
  <c r="H21" i="92"/>
  <c r="J21" i="92"/>
  <c r="D29" i="92"/>
  <c r="L29" i="92"/>
  <c r="E29" i="92"/>
  <c r="F29" i="92"/>
  <c r="G29" i="92"/>
  <c r="H29" i="92"/>
  <c r="J29" i="92"/>
  <c r="D37" i="92"/>
  <c r="L37" i="92"/>
  <c r="E37" i="92"/>
  <c r="F37" i="92"/>
  <c r="G37" i="92"/>
  <c r="H37" i="92"/>
  <c r="J37" i="92"/>
  <c r="J47" i="92"/>
  <c r="K47" i="92"/>
  <c r="D47" i="92"/>
  <c r="L47" i="92"/>
  <c r="E47" i="92"/>
  <c r="F47" i="92"/>
  <c r="H47" i="92"/>
  <c r="I56" i="92"/>
  <c r="J56" i="92"/>
  <c r="K56" i="92"/>
  <c r="D56" i="92"/>
  <c r="L56" i="92"/>
  <c r="E56" i="92"/>
  <c r="G56" i="92"/>
  <c r="I64" i="92"/>
  <c r="J64" i="92"/>
  <c r="K64" i="92"/>
  <c r="D64" i="92"/>
  <c r="L64" i="92"/>
  <c r="E64" i="92"/>
  <c r="G64" i="92"/>
  <c r="I72" i="92"/>
  <c r="J72" i="92"/>
  <c r="K72" i="92"/>
  <c r="D72" i="92"/>
  <c r="L72" i="92"/>
  <c r="E72" i="92"/>
  <c r="G72" i="92"/>
  <c r="H81" i="92"/>
  <c r="I81" i="92"/>
  <c r="J81" i="92"/>
  <c r="K81" i="92"/>
  <c r="D81" i="92"/>
  <c r="L81" i="92"/>
  <c r="F81" i="92"/>
  <c r="H89" i="92"/>
  <c r="I89" i="92"/>
  <c r="J89" i="92"/>
  <c r="K89" i="92"/>
  <c r="D89" i="92"/>
  <c r="L89" i="92"/>
  <c r="F89" i="92"/>
  <c r="G95" i="92"/>
  <c r="E89" i="92"/>
  <c r="J70" i="92"/>
  <c r="H56" i="92"/>
  <c r="J44" i="92"/>
  <c r="K29" i="92"/>
  <c r="F35" i="92"/>
  <c r="G35" i="92"/>
  <c r="H35" i="92"/>
  <c r="I35" i="92"/>
  <c r="J35" i="92"/>
  <c r="D35" i="92"/>
  <c r="L35" i="92"/>
  <c r="K14" i="92"/>
  <c r="D14" i="92"/>
  <c r="L14" i="92"/>
  <c r="E14" i="92"/>
  <c r="F14" i="92"/>
  <c r="G14" i="92"/>
  <c r="I14" i="92"/>
  <c r="K22" i="92"/>
  <c r="D22" i="92"/>
  <c r="L22" i="92"/>
  <c r="E22" i="92"/>
  <c r="F22" i="92"/>
  <c r="G22" i="92"/>
  <c r="I22" i="92"/>
  <c r="K30" i="92"/>
  <c r="D30" i="92"/>
  <c r="L30" i="92"/>
  <c r="E30" i="92"/>
  <c r="F30" i="92"/>
  <c r="G30" i="92"/>
  <c r="I30" i="92"/>
  <c r="K38" i="92"/>
  <c r="D38" i="92"/>
  <c r="L38" i="92"/>
  <c r="E38" i="92"/>
  <c r="F38" i="92"/>
  <c r="G38" i="92"/>
  <c r="I38" i="92"/>
  <c r="I48" i="92"/>
  <c r="J48" i="92"/>
  <c r="K48" i="92"/>
  <c r="D48" i="92"/>
  <c r="L48" i="92"/>
  <c r="E48" i="92"/>
  <c r="G48" i="92"/>
  <c r="H57" i="92"/>
  <c r="I57" i="92"/>
  <c r="J57" i="92"/>
  <c r="K57" i="92"/>
  <c r="D57" i="92"/>
  <c r="L57" i="92"/>
  <c r="F57" i="92"/>
  <c r="H65" i="92"/>
  <c r="I65" i="92"/>
  <c r="J65" i="92"/>
  <c r="K65" i="92"/>
  <c r="D65" i="92"/>
  <c r="L65" i="92"/>
  <c r="F65" i="92"/>
  <c r="H73" i="92"/>
  <c r="I73" i="92"/>
  <c r="J73" i="92"/>
  <c r="K73" i="92"/>
  <c r="D73" i="92"/>
  <c r="L73" i="92"/>
  <c r="F73" i="92"/>
  <c r="G82" i="92"/>
  <c r="H82" i="92"/>
  <c r="I82" i="92"/>
  <c r="J82" i="92"/>
  <c r="K82" i="92"/>
  <c r="E82" i="92"/>
  <c r="G90" i="92"/>
  <c r="H90" i="92"/>
  <c r="I90" i="92"/>
  <c r="J90" i="92"/>
  <c r="K90" i="92"/>
  <c r="E90" i="92"/>
  <c r="E96" i="92"/>
  <c r="F95" i="92"/>
  <c r="G94" i="92"/>
  <c r="H93" i="92"/>
  <c r="I92" i="92"/>
  <c r="H88" i="92"/>
  <c r="L84" i="92"/>
  <c r="G81" i="92"/>
  <c r="K77" i="92"/>
  <c r="H70" i="92"/>
  <c r="G63" i="92"/>
  <c r="K59" i="92"/>
  <c r="F56" i="92"/>
  <c r="K51" i="92"/>
  <c r="F48" i="92"/>
  <c r="J36" i="92"/>
  <c r="I29" i="92"/>
  <c r="H22" i="92"/>
  <c r="L18" i="92"/>
  <c r="F27" i="92"/>
  <c r="G27" i="92"/>
  <c r="H27" i="92"/>
  <c r="I27" i="92"/>
  <c r="J27" i="92"/>
  <c r="D27" i="92"/>
  <c r="L27" i="92"/>
  <c r="K54" i="92"/>
  <c r="D54" i="92"/>
  <c r="L54" i="92"/>
  <c r="E54" i="92"/>
  <c r="F54" i="92"/>
  <c r="G54" i="92"/>
  <c r="I54" i="92"/>
  <c r="G79" i="92"/>
  <c r="J15" i="92"/>
  <c r="K15" i="92"/>
  <c r="D15" i="92"/>
  <c r="L15" i="92"/>
  <c r="E15" i="92"/>
  <c r="F15" i="92"/>
  <c r="H15" i="92"/>
  <c r="J23" i="92"/>
  <c r="K23" i="92"/>
  <c r="D23" i="92"/>
  <c r="L23" i="92"/>
  <c r="E23" i="92"/>
  <c r="F23" i="92"/>
  <c r="H23" i="92"/>
  <c r="J31" i="92"/>
  <c r="K31" i="92"/>
  <c r="D31" i="92"/>
  <c r="L31" i="92"/>
  <c r="E31" i="92"/>
  <c r="F31" i="92"/>
  <c r="H31" i="92"/>
  <c r="J39" i="92"/>
  <c r="K39" i="92"/>
  <c r="D39" i="92"/>
  <c r="L39" i="92"/>
  <c r="E39" i="92"/>
  <c r="F39" i="92"/>
  <c r="H39" i="92"/>
  <c r="H49" i="92"/>
  <c r="I49" i="92"/>
  <c r="J49" i="92"/>
  <c r="K49" i="92"/>
  <c r="D49" i="92"/>
  <c r="L49" i="92"/>
  <c r="F49" i="92"/>
  <c r="G58" i="92"/>
  <c r="H58" i="92"/>
  <c r="I58" i="92"/>
  <c r="J58" i="92"/>
  <c r="K58" i="92"/>
  <c r="E58" i="92"/>
  <c r="G66" i="92"/>
  <c r="H66" i="92"/>
  <c r="I66" i="92"/>
  <c r="J66" i="92"/>
  <c r="K66" i="92"/>
  <c r="E66" i="92"/>
  <c r="G74" i="92"/>
  <c r="H74" i="92"/>
  <c r="I74" i="92"/>
  <c r="J74" i="92"/>
  <c r="K74" i="92"/>
  <c r="E74" i="92"/>
  <c r="F83" i="92"/>
  <c r="G83" i="92"/>
  <c r="H83" i="92"/>
  <c r="I83" i="92"/>
  <c r="J83" i="92"/>
  <c r="D83" i="92"/>
  <c r="L83" i="92"/>
  <c r="F91" i="92"/>
  <c r="H91" i="92"/>
  <c r="D91" i="92"/>
  <c r="L91" i="92"/>
  <c r="L96" i="92"/>
  <c r="D96" i="92"/>
  <c r="E95" i="92"/>
  <c r="F94" i="92"/>
  <c r="G93" i="92"/>
  <c r="H92" i="92"/>
  <c r="G91" i="92"/>
  <c r="F88" i="92"/>
  <c r="E81" i="92"/>
  <c r="G73" i="92"/>
  <c r="K69" i="92"/>
  <c r="F66" i="92"/>
  <c r="J62" i="92"/>
  <c r="I55" i="92"/>
  <c r="I47" i="92"/>
  <c r="I39" i="92"/>
  <c r="D36" i="92"/>
  <c r="L28" i="92"/>
  <c r="G25" i="92"/>
  <c r="K21" i="92"/>
  <c r="F18" i="92"/>
  <c r="J14" i="92"/>
  <c r="J87" i="92"/>
  <c r="K87" i="92"/>
  <c r="D87" i="92"/>
  <c r="L87" i="92"/>
  <c r="E87" i="92"/>
  <c r="F87" i="92"/>
  <c r="H87" i="92"/>
  <c r="I16" i="92"/>
  <c r="J16" i="92"/>
  <c r="K16" i="92"/>
  <c r="D16" i="92"/>
  <c r="L16" i="92"/>
  <c r="E16" i="92"/>
  <c r="G16" i="92"/>
  <c r="I24" i="92"/>
  <c r="J24" i="92"/>
  <c r="K24" i="92"/>
  <c r="D24" i="92"/>
  <c r="L24" i="92"/>
  <c r="E24" i="92"/>
  <c r="G24" i="92"/>
  <c r="I32" i="92"/>
  <c r="J32" i="92"/>
  <c r="K32" i="92"/>
  <c r="D32" i="92"/>
  <c r="L32" i="92"/>
  <c r="E32" i="92"/>
  <c r="G32" i="92"/>
  <c r="I40" i="92"/>
  <c r="J40" i="92"/>
  <c r="K40" i="92"/>
  <c r="D40" i="92"/>
  <c r="L40" i="92"/>
  <c r="E40" i="92"/>
  <c r="G40" i="92"/>
  <c r="G50" i="92"/>
  <c r="H50" i="92"/>
  <c r="I50" i="92"/>
  <c r="J50" i="92"/>
  <c r="K50" i="92"/>
  <c r="E50" i="92"/>
  <c r="F59" i="92"/>
  <c r="G59" i="92"/>
  <c r="H59" i="92"/>
  <c r="I59" i="92"/>
  <c r="J59" i="92"/>
  <c r="D59" i="92"/>
  <c r="L59" i="92"/>
  <c r="F67" i="92"/>
  <c r="G67" i="92"/>
  <c r="H67" i="92"/>
  <c r="I67" i="92"/>
  <c r="J67" i="92"/>
  <c r="D67" i="92"/>
  <c r="L67" i="92"/>
  <c r="E76" i="92"/>
  <c r="F76" i="92"/>
  <c r="G76" i="92"/>
  <c r="H76" i="92"/>
  <c r="I76" i="92"/>
  <c r="K76" i="92"/>
  <c r="E84" i="92"/>
  <c r="F84" i="92"/>
  <c r="G84" i="92"/>
  <c r="H84" i="92"/>
  <c r="I84" i="92"/>
  <c r="K84" i="92"/>
  <c r="K96" i="92"/>
  <c r="L95" i="92"/>
  <c r="D95" i="92"/>
  <c r="G92" i="92"/>
  <c r="I87" i="92"/>
  <c r="D84" i="92"/>
  <c r="H80" i="92"/>
  <c r="L76" i="92"/>
  <c r="E73" i="92"/>
  <c r="D66" i="92"/>
  <c r="L58" i="92"/>
  <c r="G55" i="92"/>
  <c r="L50" i="92"/>
  <c r="G47" i="92"/>
  <c r="L42" i="92"/>
  <c r="G39" i="92"/>
  <c r="K35" i="92"/>
  <c r="F32" i="92"/>
  <c r="J28" i="92"/>
  <c r="I21" i="92"/>
  <c r="H14" i="92"/>
  <c r="K62" i="92"/>
  <c r="D62" i="92"/>
  <c r="L62" i="92"/>
  <c r="E62" i="92"/>
  <c r="F62" i="92"/>
  <c r="G62" i="92"/>
  <c r="I62" i="92"/>
  <c r="H17" i="92"/>
  <c r="I17" i="92"/>
  <c r="J17" i="92"/>
  <c r="K17" i="92"/>
  <c r="D17" i="92"/>
  <c r="L17" i="92"/>
  <c r="F17" i="92"/>
  <c r="H25" i="92"/>
  <c r="I25" i="92"/>
  <c r="J25" i="92"/>
  <c r="K25" i="92"/>
  <c r="D25" i="92"/>
  <c r="L25" i="92"/>
  <c r="F25" i="92"/>
  <c r="H33" i="92"/>
  <c r="I33" i="92"/>
  <c r="J33" i="92"/>
  <c r="K33" i="92"/>
  <c r="D33" i="92"/>
  <c r="L33" i="92"/>
  <c r="F33" i="92"/>
  <c r="H41" i="92"/>
  <c r="I41" i="92"/>
  <c r="J41" i="92"/>
  <c r="K41" i="92"/>
  <c r="D41" i="92"/>
  <c r="L41" i="92"/>
  <c r="F41" i="92"/>
  <c r="F51" i="92"/>
  <c r="G51" i="92"/>
  <c r="H51" i="92"/>
  <c r="I51" i="92"/>
  <c r="J51" i="92"/>
  <c r="D51" i="92"/>
  <c r="L51" i="92"/>
  <c r="E60" i="92"/>
  <c r="F60" i="92"/>
  <c r="G60" i="92"/>
  <c r="H60" i="92"/>
  <c r="I60" i="92"/>
  <c r="K60" i="92"/>
  <c r="E68" i="92"/>
  <c r="F68" i="92"/>
  <c r="G68" i="92"/>
  <c r="H68" i="92"/>
  <c r="I68" i="92"/>
  <c r="K68" i="92"/>
  <c r="D77" i="92"/>
  <c r="L77" i="92"/>
  <c r="E77" i="92"/>
  <c r="F77" i="92"/>
  <c r="G77" i="92"/>
  <c r="H77" i="92"/>
  <c r="J77" i="92"/>
  <c r="D85" i="92"/>
  <c r="L85" i="92"/>
  <c r="E85" i="92"/>
  <c r="F85" i="92"/>
  <c r="G85" i="92"/>
  <c r="H85" i="92"/>
  <c r="J85" i="92"/>
  <c r="J96" i="92"/>
  <c r="K95" i="92"/>
  <c r="L94" i="92"/>
  <c r="D94" i="92"/>
  <c r="E93" i="92"/>
  <c r="F92" i="92"/>
  <c r="L90" i="92"/>
  <c r="G87" i="92"/>
  <c r="K83" i="92"/>
  <c r="F80" i="92"/>
  <c r="J76" i="92"/>
  <c r="H72" i="92"/>
  <c r="L68" i="92"/>
  <c r="G65" i="92"/>
  <c r="F58" i="92"/>
  <c r="J54" i="92"/>
  <c r="F50" i="92"/>
  <c r="J38" i="92"/>
  <c r="E35" i="92"/>
  <c r="I31" i="92"/>
  <c r="D28" i="92"/>
  <c r="H24" i="92"/>
  <c r="L20" i="92"/>
  <c r="G17" i="92"/>
  <c r="K13" i="92"/>
  <c r="F19" i="92"/>
  <c r="G19" i="92"/>
  <c r="H19" i="92"/>
  <c r="I19" i="92"/>
  <c r="J19" i="92"/>
  <c r="D19" i="92"/>
  <c r="L19" i="92"/>
  <c r="E44" i="92"/>
  <c r="F44" i="92"/>
  <c r="G44" i="92"/>
  <c r="H44" i="92"/>
  <c r="I44" i="92"/>
  <c r="K44" i="92"/>
  <c r="I95" i="92"/>
  <c r="G18" i="92"/>
  <c r="H18" i="92"/>
  <c r="I18" i="92"/>
  <c r="J18" i="92"/>
  <c r="K18" i="92"/>
  <c r="E18" i="92"/>
  <c r="G26" i="92"/>
  <c r="H26" i="92"/>
  <c r="I26" i="92"/>
  <c r="J26" i="92"/>
  <c r="K26" i="92"/>
  <c r="E26" i="92"/>
  <c r="G34" i="92"/>
  <c r="H34" i="92"/>
  <c r="I34" i="92"/>
  <c r="J34" i="92"/>
  <c r="K34" i="92"/>
  <c r="E34" i="92"/>
  <c r="G42" i="92"/>
  <c r="H42" i="92"/>
  <c r="I42" i="92"/>
  <c r="J42" i="92"/>
  <c r="K42" i="92"/>
  <c r="E42" i="92"/>
  <c r="D53" i="92"/>
  <c r="L53" i="92"/>
  <c r="E53" i="92"/>
  <c r="F53" i="92"/>
  <c r="G53" i="92"/>
  <c r="H53" i="92"/>
  <c r="J53" i="92"/>
  <c r="D61" i="92"/>
  <c r="L61" i="92"/>
  <c r="E61" i="92"/>
  <c r="F61" i="92"/>
  <c r="G61" i="92"/>
  <c r="H61" i="92"/>
  <c r="J61" i="92"/>
  <c r="D69" i="92"/>
  <c r="L69" i="92"/>
  <c r="E69" i="92"/>
  <c r="F69" i="92"/>
  <c r="G69" i="92"/>
  <c r="H69" i="92"/>
  <c r="J69" i="92"/>
  <c r="K78" i="92"/>
  <c r="D78" i="92"/>
  <c r="L78" i="92"/>
  <c r="E78" i="92"/>
  <c r="F78" i="92"/>
  <c r="G78" i="92"/>
  <c r="I78" i="92"/>
  <c r="K86" i="92"/>
  <c r="K6" i="92" s="1"/>
  <c r="D86" i="92"/>
  <c r="L86" i="92"/>
  <c r="L6" i="92" s="1"/>
  <c r="E86" i="92"/>
  <c r="E6" i="92" s="1"/>
  <c r="F86" i="92"/>
  <c r="G86" i="92"/>
  <c r="I86" i="92"/>
  <c r="I6" i="92" s="1"/>
  <c r="L93" i="92"/>
  <c r="F90" i="92"/>
  <c r="J86" i="92"/>
  <c r="J6" i="92" s="1"/>
  <c r="E83" i="92"/>
  <c r="I79" i="92"/>
  <c r="D76" i="92"/>
  <c r="F72" i="92"/>
  <c r="J68" i="92"/>
  <c r="E65" i="92"/>
  <c r="I61" i="92"/>
  <c r="D58" i="92"/>
  <c r="H54" i="92"/>
  <c r="D50" i="92"/>
  <c r="K45" i="92"/>
  <c r="D42" i="92"/>
  <c r="H38" i="92"/>
  <c r="L34" i="92"/>
  <c r="G31" i="92"/>
  <c r="K27" i="92"/>
  <c r="F24" i="92"/>
  <c r="J20" i="92"/>
  <c r="E17" i="92"/>
  <c r="I13" i="92"/>
  <c r="F97" i="92"/>
  <c r="G97" i="92"/>
  <c r="N6" i="92"/>
  <c r="D6" i="92"/>
  <c r="H97" i="92"/>
  <c r="F6" i="92"/>
  <c r="I97" i="92"/>
  <c r="G6" i="92"/>
  <c r="J12" i="92"/>
  <c r="K12" i="92"/>
  <c r="H6" i="92"/>
  <c r="K97" i="92"/>
  <c r="F12" i="92"/>
  <c r="N8" i="92"/>
  <c r="D12" i="92"/>
  <c r="L12" i="92"/>
  <c r="E12" i="92"/>
  <c r="J97" i="92"/>
  <c r="G12" i="92"/>
  <c r="D97" i="92"/>
  <c r="L97" i="92"/>
  <c r="H12" i="92"/>
  <c r="N7" i="92"/>
  <c r="I33" i="22" s="1"/>
  <c r="M97" i="92" l="1"/>
  <c r="M61" i="92"/>
  <c r="M27" i="92"/>
  <c r="M85" i="92"/>
  <c r="M51" i="92"/>
  <c r="M94" i="92"/>
  <c r="M40" i="92"/>
  <c r="M96" i="92"/>
  <c r="M80" i="92"/>
  <c r="M63" i="92"/>
  <c r="M45" i="92"/>
  <c r="M28" i="92"/>
  <c r="M91" i="92"/>
  <c r="M83" i="92"/>
  <c r="M74" i="92"/>
  <c r="M66" i="92"/>
  <c r="M58" i="92"/>
  <c r="M49" i="92"/>
  <c r="M39" i="92"/>
  <c r="M31" i="92"/>
  <c r="M23" i="92"/>
  <c r="M15" i="92"/>
  <c r="M12" i="92"/>
  <c r="M35" i="92"/>
  <c r="M42" i="92"/>
  <c r="M82" i="92"/>
  <c r="M34" i="92"/>
  <c r="M86" i="92"/>
  <c r="M6" i="92" s="1"/>
  <c r="M93" i="92"/>
  <c r="M90" i="92"/>
  <c r="M84" i="92"/>
  <c r="M95" i="92"/>
  <c r="M78" i="92"/>
  <c r="M50" i="92"/>
  <c r="M19" i="92"/>
  <c r="M87" i="92"/>
  <c r="M62" i="92"/>
  <c r="M72" i="92"/>
  <c r="M79" i="92"/>
  <c r="M48" i="92"/>
  <c r="M26" i="92"/>
  <c r="M69" i="92"/>
  <c r="M56" i="92"/>
  <c r="M47" i="92"/>
  <c r="M54" i="92"/>
  <c r="M33" i="92"/>
  <c r="M16" i="92"/>
  <c r="M29" i="92"/>
  <c r="M59" i="92"/>
  <c r="M13" i="92"/>
  <c r="M92" i="92"/>
  <c r="M67" i="92"/>
  <c r="M24" i="92"/>
  <c r="M88" i="92"/>
  <c r="M71" i="92"/>
  <c r="M55" i="92"/>
  <c r="M36" i="92"/>
  <c r="M20" i="92"/>
  <c r="M25" i="92"/>
  <c r="M70" i="92"/>
  <c r="M41" i="92"/>
  <c r="M18" i="92"/>
  <c r="M64" i="92"/>
  <c r="M30" i="92"/>
  <c r="M73" i="92"/>
  <c r="M77" i="92"/>
  <c r="M81" i="92"/>
  <c r="M21" i="92"/>
  <c r="M68" i="92"/>
  <c r="M65" i="92"/>
  <c r="M57" i="92"/>
  <c r="M37" i="92"/>
  <c r="M38" i="92"/>
  <c r="M22" i="92"/>
  <c r="M76" i="92"/>
  <c r="M32" i="92"/>
  <c r="M89" i="92"/>
  <c r="M53" i="92"/>
  <c r="M60" i="92"/>
  <c r="M44" i="92"/>
  <c r="M17" i="92"/>
  <c r="M14" i="92"/>
  <c r="N7" i="64"/>
  <c r="N6" i="64"/>
  <c r="M6" i="64"/>
  <c r="L6" i="64"/>
  <c r="K6" i="64"/>
  <c r="J6" i="64"/>
  <c r="I6" i="64"/>
  <c r="H6" i="64"/>
  <c r="G6" i="64"/>
  <c r="F6" i="64"/>
  <c r="E6" i="64"/>
  <c r="D6" i="64"/>
  <c r="N7" i="65"/>
  <c r="N6" i="65"/>
  <c r="M6" i="65"/>
  <c r="L6" i="65"/>
  <c r="K6" i="65"/>
  <c r="J6" i="65"/>
  <c r="I6" i="65"/>
  <c r="H6" i="65"/>
  <c r="G6" i="65"/>
  <c r="F6" i="65"/>
  <c r="E6" i="65"/>
  <c r="D6" i="65"/>
  <c r="N7" i="91"/>
  <c r="N6" i="91"/>
  <c r="L6" i="91"/>
  <c r="K6" i="91"/>
  <c r="J6" i="91"/>
  <c r="I6" i="91"/>
  <c r="H6" i="91"/>
  <c r="G6" i="91"/>
  <c r="F6" i="91"/>
  <c r="E6" i="91"/>
  <c r="D6" i="91"/>
  <c r="F58" i="88"/>
  <c r="M58" i="88"/>
  <c r="M33" i="88"/>
  <c r="F33" i="88"/>
  <c r="M8" i="88"/>
  <c r="F8" i="88"/>
  <c r="AC6" i="90"/>
  <c r="AC28" i="7"/>
  <c r="AC6" i="7"/>
  <c r="V11" i="22" l="1"/>
  <c r="V54" i="22" l="1"/>
  <c r="V70" i="22"/>
  <c r="E9" i="88"/>
  <c r="L34" i="88"/>
  <c r="Z7" i="7"/>
  <c r="E59" i="88"/>
  <c r="J8" i="22"/>
  <c r="K8" i="22" s="1"/>
  <c r="J20" i="22"/>
  <c r="N20" i="22" s="1"/>
  <c r="V22" i="22"/>
  <c r="Z29" i="7"/>
  <c r="V84" i="22"/>
  <c r="E34" i="88"/>
  <c r="J107" i="22"/>
  <c r="M107" i="22" s="1"/>
  <c r="L9" i="88"/>
  <c r="J115" i="22"/>
  <c r="K115" i="22" s="1"/>
  <c r="V121" i="22"/>
  <c r="L59" i="88"/>
  <c r="V109" i="22"/>
  <c r="T71" i="22"/>
  <c r="Y71" i="22"/>
  <c r="Y121" i="22"/>
  <c r="T121" i="22"/>
  <c r="J123" i="22"/>
  <c r="L58" i="88" s="1"/>
  <c r="V7" i="22"/>
  <c r="T9" i="22"/>
  <c r="Y9" i="22"/>
  <c r="J11" i="22"/>
  <c r="M11" i="22" s="1"/>
  <c r="U12" i="22"/>
  <c r="AB12" i="22"/>
  <c r="S14" i="22"/>
  <c r="V15" i="22"/>
  <c r="T21" i="22"/>
  <c r="Y21" i="22"/>
  <c r="J23" i="22"/>
  <c r="M23" i="22" s="1"/>
  <c r="AB24" i="22"/>
  <c r="U24" i="22"/>
  <c r="S26" i="22"/>
  <c r="V27" i="22"/>
  <c r="Y50" i="22"/>
  <c r="T50" i="22"/>
  <c r="J52" i="22"/>
  <c r="M52" i="22" s="1"/>
  <c r="AB53" i="22"/>
  <c r="U53" i="22"/>
  <c r="S55" i="22"/>
  <c r="V56" i="22"/>
  <c r="Y58" i="22"/>
  <c r="T58" i="22"/>
  <c r="J77" i="22"/>
  <c r="M77" i="22" s="1"/>
  <c r="U78" i="22"/>
  <c r="AB78" i="22"/>
  <c r="S80" i="22"/>
  <c r="V81" i="22"/>
  <c r="T83" i="22"/>
  <c r="Y83" i="22"/>
  <c r="J102" i="22"/>
  <c r="M102" i="22" s="1"/>
  <c r="U103" i="22"/>
  <c r="AB103" i="22"/>
  <c r="S105" i="22"/>
  <c r="V106" i="22"/>
  <c r="Y108" i="22"/>
  <c r="T108" i="22"/>
  <c r="J110" i="22"/>
  <c r="AB63" i="22"/>
  <c r="U63" i="22"/>
  <c r="S65" i="22"/>
  <c r="V66" i="22"/>
  <c r="T68" i="22"/>
  <c r="Y68" i="22"/>
  <c r="J70" i="22"/>
  <c r="N70" i="22" s="1"/>
  <c r="AB71" i="22"/>
  <c r="U71" i="22"/>
  <c r="S90" i="22"/>
  <c r="V91" i="22"/>
  <c r="T93" i="22"/>
  <c r="Y93" i="22"/>
  <c r="J95" i="22"/>
  <c r="M95" i="22" s="1"/>
  <c r="U96" i="22"/>
  <c r="AB96" i="22"/>
  <c r="S115" i="22"/>
  <c r="V116" i="22"/>
  <c r="Y118" i="22"/>
  <c r="T118" i="22"/>
  <c r="J120" i="22"/>
  <c r="P120" i="22" s="1"/>
  <c r="AB121" i="22"/>
  <c r="U121" i="22"/>
  <c r="S123" i="22"/>
  <c r="J14" i="22"/>
  <c r="M14" i="22" s="1"/>
  <c r="AB27" i="22"/>
  <c r="U27" i="22"/>
  <c r="U56" i="22"/>
  <c r="AB56" i="22"/>
  <c r="S83" i="22"/>
  <c r="Y63" i="22"/>
  <c r="T63" i="22"/>
  <c r="J90" i="22"/>
  <c r="M90" i="22" s="1"/>
  <c r="AB116" i="22"/>
  <c r="U116" i="22"/>
  <c r="S11" i="22"/>
  <c r="U21" i="22"/>
  <c r="AB21" i="22"/>
  <c r="J28" i="22"/>
  <c r="Q28" i="22" s="1"/>
  <c r="V53" i="22"/>
  <c r="S77" i="22"/>
  <c r="U83" i="22"/>
  <c r="AB83" i="22"/>
  <c r="V103" i="22"/>
  <c r="U108" i="22"/>
  <c r="AB108" i="22"/>
  <c r="Y65" i="22"/>
  <c r="T65" i="22"/>
  <c r="Y90" i="22"/>
  <c r="T90" i="22"/>
  <c r="S95" i="22"/>
  <c r="S8" i="22"/>
  <c r="J13" i="22"/>
  <c r="M13" i="22" s="1"/>
  <c r="AB14" i="22"/>
  <c r="U14" i="22"/>
  <c r="S20" i="22"/>
  <c r="V21" i="22"/>
  <c r="Y23" i="22"/>
  <c r="T23" i="22"/>
  <c r="J25" i="22"/>
  <c r="U26" i="22"/>
  <c r="AB26" i="22"/>
  <c r="S28" i="22"/>
  <c r="V50" i="22"/>
  <c r="T52" i="22"/>
  <c r="Y52" i="22"/>
  <c r="J54" i="22"/>
  <c r="N54" i="22" s="1"/>
  <c r="U55" i="22"/>
  <c r="AB55" i="22"/>
  <c r="S57" i="22"/>
  <c r="V58" i="22"/>
  <c r="Y77" i="22"/>
  <c r="T77" i="22"/>
  <c r="J79" i="22"/>
  <c r="M79" i="22" s="1"/>
  <c r="U80" i="22"/>
  <c r="AB80" i="22"/>
  <c r="S82" i="22"/>
  <c r="V83" i="22"/>
  <c r="T102" i="22"/>
  <c r="Y102" i="22"/>
  <c r="J104" i="22"/>
  <c r="N104" i="22" s="1"/>
  <c r="AB105" i="22"/>
  <c r="U105" i="22"/>
  <c r="S107" i="22"/>
  <c r="V108" i="22"/>
  <c r="T110" i="22"/>
  <c r="Y110" i="22"/>
  <c r="J64" i="22"/>
  <c r="N64" i="22" s="1"/>
  <c r="U65" i="22"/>
  <c r="AB65" i="22"/>
  <c r="S67" i="22"/>
  <c r="V68" i="22"/>
  <c r="T70" i="22"/>
  <c r="Y70" i="22"/>
  <c r="J89" i="22"/>
  <c r="M89" i="22" s="1"/>
  <c r="AB90" i="22"/>
  <c r="U90" i="22"/>
  <c r="S92" i="22"/>
  <c r="V93" i="22"/>
  <c r="T95" i="22"/>
  <c r="Y95" i="22"/>
  <c r="J97" i="22"/>
  <c r="N97" i="22" s="1"/>
  <c r="AB115" i="22"/>
  <c r="U115" i="22"/>
  <c r="S117" i="22"/>
  <c r="V118" i="22"/>
  <c r="Y120" i="22"/>
  <c r="T120" i="22"/>
  <c r="J122" i="22"/>
  <c r="M122" i="22" s="1"/>
  <c r="AB123" i="22"/>
  <c r="U123" i="22"/>
  <c r="AB7" i="22"/>
  <c r="U7" i="22"/>
  <c r="AB15" i="22"/>
  <c r="U15" i="22"/>
  <c r="S50" i="22"/>
  <c r="S58" i="22"/>
  <c r="U81" i="22"/>
  <c r="AB81" i="22"/>
  <c r="U106" i="22"/>
  <c r="AB106" i="22"/>
  <c r="U66" i="22"/>
  <c r="AB66" i="22"/>
  <c r="S93" i="22"/>
  <c r="S118" i="22"/>
  <c r="V12" i="22"/>
  <c r="S23" i="22"/>
  <c r="AB50" i="22"/>
  <c r="U50" i="22"/>
  <c r="J57" i="22"/>
  <c r="M57" i="22" s="1"/>
  <c r="V78" i="22"/>
  <c r="S102" i="22"/>
  <c r="V63" i="22"/>
  <c r="U68" i="22"/>
  <c r="AB68" i="22"/>
  <c r="S70" i="22"/>
  <c r="J92" i="22"/>
  <c r="N92" i="22" s="1"/>
  <c r="V96" i="22"/>
  <c r="T115" i="22"/>
  <c r="Y115" i="22"/>
  <c r="J117" i="22"/>
  <c r="N117" i="22" s="1"/>
  <c r="U118" i="22"/>
  <c r="AB118" i="22"/>
  <c r="S120" i="22"/>
  <c r="Y123" i="22"/>
  <c r="T123" i="22"/>
  <c r="V9" i="22"/>
  <c r="T11" i="22"/>
  <c r="Y11" i="22"/>
  <c r="Y8" i="22"/>
  <c r="T8" i="22"/>
  <c r="U11" i="22"/>
  <c r="AB11" i="22"/>
  <c r="S13" i="22"/>
  <c r="V14" i="22"/>
  <c r="Y20" i="22"/>
  <c r="T20" i="22"/>
  <c r="J22" i="22"/>
  <c r="M22" i="22" s="1"/>
  <c r="AB23" i="22"/>
  <c r="U23" i="22"/>
  <c r="S25" i="22"/>
  <c r="V26" i="22"/>
  <c r="Y28" i="22"/>
  <c r="T28" i="22"/>
  <c r="J51" i="22"/>
  <c r="M51" i="22" s="1"/>
  <c r="AB52" i="22"/>
  <c r="U52" i="22"/>
  <c r="S54" i="22"/>
  <c r="V55" i="22"/>
  <c r="T57" i="22"/>
  <c r="Y57" i="22"/>
  <c r="J76" i="22"/>
  <c r="M76" i="22" s="1"/>
  <c r="U77" i="22"/>
  <c r="AB77" i="22"/>
  <c r="S79" i="22"/>
  <c r="V80" i="22"/>
  <c r="T82" i="22"/>
  <c r="Y82" i="22"/>
  <c r="J84" i="22"/>
  <c r="E33" i="88" s="1"/>
  <c r="U102" i="22"/>
  <c r="AB102" i="22"/>
  <c r="S104" i="22"/>
  <c r="V105" i="22"/>
  <c r="T107" i="22"/>
  <c r="Y107" i="22"/>
  <c r="J109" i="22"/>
  <c r="M109" i="22" s="1"/>
  <c r="AB110" i="22"/>
  <c r="U110" i="22"/>
  <c r="S64" i="22"/>
  <c r="V65" i="22"/>
  <c r="T67" i="22"/>
  <c r="Y67" i="22"/>
  <c r="J69" i="22"/>
  <c r="M69" i="22" s="1"/>
  <c r="U70" i="22"/>
  <c r="AB70" i="22"/>
  <c r="S89" i="22"/>
  <c r="V90" i="22"/>
  <c r="T92" i="22"/>
  <c r="Y92" i="22"/>
  <c r="J94" i="22"/>
  <c r="M94" i="22" s="1"/>
  <c r="AB95" i="22"/>
  <c r="U95" i="22"/>
  <c r="S97" i="22"/>
  <c r="V115" i="22"/>
  <c r="Y117" i="22"/>
  <c r="T117" i="22"/>
  <c r="J119" i="22"/>
  <c r="Q119" i="22" s="1"/>
  <c r="AB120" i="22"/>
  <c r="U120" i="22"/>
  <c r="S122" i="22"/>
  <c r="V123" i="22"/>
  <c r="S9" i="22"/>
  <c r="S21" i="22"/>
  <c r="V51" i="22"/>
  <c r="V76" i="22"/>
  <c r="T103" i="22"/>
  <c r="Y103" i="22"/>
  <c r="S68" i="22"/>
  <c r="V119" i="22"/>
  <c r="Y26" i="22"/>
  <c r="T26" i="22"/>
  <c r="T55" i="22"/>
  <c r="Y55" i="22"/>
  <c r="T80" i="22"/>
  <c r="Y80" i="22"/>
  <c r="Y105" i="22"/>
  <c r="T105" i="22"/>
  <c r="S110" i="22"/>
  <c r="J67" i="22"/>
  <c r="M67" i="22" s="1"/>
  <c r="AB93" i="22"/>
  <c r="U93" i="22"/>
  <c r="T104" i="22"/>
  <c r="Y104" i="22"/>
  <c r="J106" i="22"/>
  <c r="M106" i="22" s="1"/>
  <c r="U107" i="22"/>
  <c r="AB107" i="22"/>
  <c r="S109" i="22"/>
  <c r="V110" i="22"/>
  <c r="T64" i="22"/>
  <c r="Y64" i="22"/>
  <c r="J66" i="22"/>
  <c r="P66" i="22" s="1"/>
  <c r="U67" i="22"/>
  <c r="AB67" i="22"/>
  <c r="S69" i="22"/>
  <c r="T89" i="22"/>
  <c r="Y89" i="22"/>
  <c r="J91" i="22"/>
  <c r="M91" i="22" s="1"/>
  <c r="AB92" i="22"/>
  <c r="U92" i="22"/>
  <c r="S94" i="22"/>
  <c r="V95" i="22"/>
  <c r="Y97" i="22"/>
  <c r="T97" i="22"/>
  <c r="J116" i="22"/>
  <c r="M116" i="22" s="1"/>
  <c r="U117" i="22"/>
  <c r="AB117" i="22"/>
  <c r="S119" i="22"/>
  <c r="V120" i="22"/>
  <c r="Y122" i="22"/>
  <c r="T122" i="22"/>
  <c r="T12" i="22"/>
  <c r="Y12" i="22"/>
  <c r="J26" i="22"/>
  <c r="M26" i="22" s="1"/>
  <c r="J55" i="22"/>
  <c r="M55" i="22" s="1"/>
  <c r="J80" i="22"/>
  <c r="N80" i="22" s="1"/>
  <c r="S108" i="22"/>
  <c r="V69" i="22"/>
  <c r="V94" i="22"/>
  <c r="AB9" i="22"/>
  <c r="U9" i="22"/>
  <c r="Y14" i="22"/>
  <c r="T14" i="22"/>
  <c r="V24" i="22"/>
  <c r="S52" i="22"/>
  <c r="AB58" i="22"/>
  <c r="U58" i="22"/>
  <c r="J82" i="22"/>
  <c r="O82" i="22" s="1"/>
  <c r="V71" i="22"/>
  <c r="J7" i="22"/>
  <c r="M7" i="22" s="1"/>
  <c r="AB8" i="22"/>
  <c r="U8" i="22"/>
  <c r="T13" i="22"/>
  <c r="Y13" i="22"/>
  <c r="J15" i="22"/>
  <c r="O15" i="22" s="1"/>
  <c r="U20" i="22"/>
  <c r="AB20" i="22"/>
  <c r="S22" i="22"/>
  <c r="V23" i="22"/>
  <c r="Y25" i="22"/>
  <c r="T25" i="22"/>
  <c r="J27" i="22"/>
  <c r="AB28" i="22"/>
  <c r="U28" i="22"/>
  <c r="S51" i="22"/>
  <c r="V52" i="22"/>
  <c r="T54" i="22"/>
  <c r="Y54" i="22"/>
  <c r="J56" i="22"/>
  <c r="M56" i="22" s="1"/>
  <c r="U57" i="22"/>
  <c r="AB57" i="22"/>
  <c r="S76" i="22"/>
  <c r="V77" i="22"/>
  <c r="Y79" i="22"/>
  <c r="T79" i="22"/>
  <c r="J81" i="22"/>
  <c r="AB82" i="22"/>
  <c r="U82" i="22"/>
  <c r="S84" i="22"/>
  <c r="V102" i="22"/>
  <c r="S7" i="22"/>
  <c r="V8" i="22"/>
  <c r="J12" i="22"/>
  <c r="P12" i="22" s="1"/>
  <c r="U13" i="22"/>
  <c r="AB13" i="22"/>
  <c r="S15" i="22"/>
  <c r="V20" i="22"/>
  <c r="Y22" i="22"/>
  <c r="T22" i="22"/>
  <c r="J24" i="22"/>
  <c r="N24" i="22" s="1"/>
  <c r="AB25" i="22"/>
  <c r="U25" i="22"/>
  <c r="S27" i="22"/>
  <c r="V28" i="22"/>
  <c r="T51" i="22"/>
  <c r="Y51" i="22"/>
  <c r="J53" i="22"/>
  <c r="P53" i="22" s="1"/>
  <c r="U54" i="22"/>
  <c r="AB54" i="22"/>
  <c r="S56" i="22"/>
  <c r="V57" i="22"/>
  <c r="Y76" i="22"/>
  <c r="T76" i="22"/>
  <c r="J78" i="22"/>
  <c r="M78" i="22" s="1"/>
  <c r="AB79" i="22"/>
  <c r="U79" i="22"/>
  <c r="S81" i="22"/>
  <c r="V82" i="22"/>
  <c r="T84" i="22"/>
  <c r="Y84" i="22"/>
  <c r="J103" i="22"/>
  <c r="P103" i="22" s="1"/>
  <c r="U104" i="22"/>
  <c r="AB104" i="22"/>
  <c r="S106" i="22"/>
  <c r="V107" i="22"/>
  <c r="Y109" i="22"/>
  <c r="T109" i="22"/>
  <c r="J63" i="22"/>
  <c r="M63" i="22" s="1"/>
  <c r="U64" i="22"/>
  <c r="AB64" i="22"/>
  <c r="S66" i="22"/>
  <c r="V67" i="22"/>
  <c r="Y69" i="22"/>
  <c r="T69" i="22"/>
  <c r="J71" i="22"/>
  <c r="M71" i="22" s="1"/>
  <c r="U89" i="22"/>
  <c r="AB89" i="22"/>
  <c r="S91" i="22"/>
  <c r="V92" i="22"/>
  <c r="T94" i="22"/>
  <c r="Y94" i="22"/>
  <c r="J96" i="22"/>
  <c r="O96" i="22" s="1"/>
  <c r="AB97" i="22"/>
  <c r="U97" i="22"/>
  <c r="S116" i="22"/>
  <c r="V117" i="22"/>
  <c r="Y119" i="22"/>
  <c r="T119" i="22"/>
  <c r="J121" i="22"/>
  <c r="M121" i="22" s="1"/>
  <c r="AB122" i="22"/>
  <c r="U122" i="22"/>
  <c r="Y24" i="22"/>
  <c r="T24" i="22"/>
  <c r="Y53" i="22"/>
  <c r="T53" i="22"/>
  <c r="T78" i="22"/>
  <c r="Y78" i="22"/>
  <c r="J105" i="22"/>
  <c r="N105" i="22" s="1"/>
  <c r="J65" i="22"/>
  <c r="M65" i="22" s="1"/>
  <c r="U91" i="22"/>
  <c r="AB91" i="22"/>
  <c r="Y96" i="22"/>
  <c r="T96" i="22"/>
  <c r="T7" i="22"/>
  <c r="Y7" i="22"/>
  <c r="J9" i="22"/>
  <c r="Q9" i="22" s="1"/>
  <c r="S12" i="22"/>
  <c r="V13" i="22"/>
  <c r="Y15" i="22"/>
  <c r="T15" i="22"/>
  <c r="J21" i="22"/>
  <c r="M21" i="22" s="1"/>
  <c r="AB22" i="22"/>
  <c r="U22" i="22"/>
  <c r="S24" i="22"/>
  <c r="V25" i="22"/>
  <c r="Y27" i="22"/>
  <c r="T27" i="22"/>
  <c r="J50" i="22"/>
  <c r="M50" i="22" s="1"/>
  <c r="AB51" i="22"/>
  <c r="U51" i="22"/>
  <c r="S53" i="22"/>
  <c r="T56" i="22"/>
  <c r="Y56" i="22"/>
  <c r="J58" i="22"/>
  <c r="E8" i="88" s="1"/>
  <c r="U76" i="22"/>
  <c r="AB76" i="22"/>
  <c r="S78" i="22"/>
  <c r="V79" i="22"/>
  <c r="T81" i="22"/>
  <c r="Y81" i="22"/>
  <c r="J83" i="22"/>
  <c r="M83" i="22" s="1"/>
  <c r="U84" i="22"/>
  <c r="AB84" i="22"/>
  <c r="S103" i="22"/>
  <c r="V104" i="22"/>
  <c r="T106" i="22"/>
  <c r="Y106" i="22"/>
  <c r="J108" i="22"/>
  <c r="Q108" i="22" s="1"/>
  <c r="U109" i="22"/>
  <c r="AB109" i="22"/>
  <c r="S63" i="22"/>
  <c r="V64" i="22"/>
  <c r="T66" i="22"/>
  <c r="Y66" i="22"/>
  <c r="J68" i="22"/>
  <c r="Q68" i="22" s="1"/>
  <c r="U69" i="22"/>
  <c r="AB69" i="22"/>
  <c r="S71" i="22"/>
  <c r="V89" i="22"/>
  <c r="T91" i="22"/>
  <c r="Y91" i="22"/>
  <c r="J93" i="22"/>
  <c r="N93" i="22" s="1"/>
  <c r="AB94" i="22"/>
  <c r="U94" i="22"/>
  <c r="S96" i="22"/>
  <c r="V97" i="22"/>
  <c r="Y116" i="22"/>
  <c r="T116" i="22"/>
  <c r="J118" i="22"/>
  <c r="M118" i="22" s="1"/>
  <c r="U119" i="22"/>
  <c r="AB119" i="22"/>
  <c r="S121" i="22"/>
  <c r="V122" i="22"/>
  <c r="J10" i="22"/>
  <c r="N10" i="22" s="1"/>
  <c r="S10" i="22"/>
  <c r="V10" i="22"/>
  <c r="T10" i="22"/>
  <c r="Y10" i="22"/>
  <c r="AB10" i="22"/>
  <c r="U10" i="22"/>
  <c r="L107" i="22" l="1"/>
  <c r="P11" i="22"/>
  <c r="Q107" i="22"/>
  <c r="Q13" i="22"/>
  <c r="P8" i="22"/>
  <c r="Q8" i="22"/>
  <c r="L8" i="22"/>
  <c r="M8" i="22"/>
  <c r="O14" i="22"/>
  <c r="N8" i="22"/>
  <c r="R8" i="22" s="1"/>
  <c r="O8" i="22"/>
  <c r="O54" i="22"/>
  <c r="N77" i="22"/>
  <c r="P91" i="22"/>
  <c r="O107" i="22"/>
  <c r="P57" i="22"/>
  <c r="N107" i="22"/>
  <c r="Q95" i="22"/>
  <c r="P95" i="22"/>
  <c r="O77" i="22"/>
  <c r="P97" i="22"/>
  <c r="Q77" i="22"/>
  <c r="O76" i="22"/>
  <c r="W103" i="22"/>
  <c r="AD103" i="22" s="1"/>
  <c r="P76" i="22"/>
  <c r="P77" i="22"/>
  <c r="N76" i="22"/>
  <c r="P109" i="22"/>
  <c r="P69" i="22"/>
  <c r="O70" i="22"/>
  <c r="P107" i="22"/>
  <c r="K107" i="22"/>
  <c r="O11" i="22"/>
  <c r="O92" i="22"/>
  <c r="O119" i="22"/>
  <c r="Q97" i="22"/>
  <c r="Q64" i="22"/>
  <c r="O104" i="22"/>
  <c r="N122" i="22"/>
  <c r="Q122" i="22"/>
  <c r="O122" i="22"/>
  <c r="O89" i="22"/>
  <c r="Q90" i="22"/>
  <c r="P115" i="22"/>
  <c r="P119" i="22"/>
  <c r="Q104" i="22"/>
  <c r="N78" i="22"/>
  <c r="P122" i="22"/>
  <c r="P104" i="22"/>
  <c r="P54" i="22"/>
  <c r="N89" i="22"/>
  <c r="M54" i="22"/>
  <c r="O115" i="22"/>
  <c r="N115" i="22"/>
  <c r="N91" i="22"/>
  <c r="Q123" i="22"/>
  <c r="Q115" i="22"/>
  <c r="M115" i="22"/>
  <c r="N102" i="22"/>
  <c r="O91" i="22"/>
  <c r="N109" i="22"/>
  <c r="N95" i="22"/>
  <c r="P67" i="22"/>
  <c r="O106" i="22"/>
  <c r="N63" i="22"/>
  <c r="O52" i="22"/>
  <c r="N106" i="22"/>
  <c r="Q52" i="22"/>
  <c r="Q94" i="22"/>
  <c r="P52" i="22"/>
  <c r="O90" i="22"/>
  <c r="O20" i="22"/>
  <c r="P20" i="22"/>
  <c r="K20" i="22"/>
  <c r="Q20" i="22"/>
  <c r="P14" i="22"/>
  <c r="N23" i="22"/>
  <c r="N12" i="22"/>
  <c r="P23" i="22"/>
  <c r="O23" i="22"/>
  <c r="W15" i="22"/>
  <c r="AD15" i="22" s="1"/>
  <c r="Q23" i="22"/>
  <c r="R23" i="22" s="1"/>
  <c r="P22" i="22"/>
  <c r="O22" i="22"/>
  <c r="N22" i="22"/>
  <c r="O28" i="22"/>
  <c r="N28" i="22"/>
  <c r="O56" i="22"/>
  <c r="Q57" i="22"/>
  <c r="N56" i="22"/>
  <c r="N52" i="22"/>
  <c r="O123" i="22"/>
  <c r="N123" i="22"/>
  <c r="N103" i="22"/>
  <c r="Q102" i="22"/>
  <c r="W108" i="22"/>
  <c r="X108" i="22" s="1" a="1"/>
  <c r="X108" i="22" s="1"/>
  <c r="O102" i="22"/>
  <c r="Q92" i="22"/>
  <c r="O84" i="22"/>
  <c r="Q76" i="22"/>
  <c r="N69" i="22"/>
  <c r="W121" i="22"/>
  <c r="AC121" i="22" s="1"/>
  <c r="Q89" i="22"/>
  <c r="P84" i="22"/>
  <c r="N53" i="22"/>
  <c r="O7" i="22"/>
  <c r="O53" i="22"/>
  <c r="P89" i="22"/>
  <c r="M53" i="22"/>
  <c r="P13" i="22"/>
  <c r="N7" i="22"/>
  <c r="N119" i="22"/>
  <c r="L20" i="22"/>
  <c r="M20" i="22"/>
  <c r="W68" i="22"/>
  <c r="Z68" i="22" s="1"/>
  <c r="N79" i="22"/>
  <c r="N13" i="22"/>
  <c r="P123" i="22"/>
  <c r="N11" i="22"/>
  <c r="M108" i="22"/>
  <c r="W118" i="22"/>
  <c r="AC118" i="22" s="1"/>
  <c r="L115" i="22"/>
  <c r="W56" i="22"/>
  <c r="AC56" i="22" s="1"/>
  <c r="P10" i="22"/>
  <c r="M9" i="22"/>
  <c r="M105" i="22"/>
  <c r="W116" i="22"/>
  <c r="AA116" i="22" s="1"/>
  <c r="N71" i="22"/>
  <c r="L8" i="88"/>
  <c r="W106" i="22"/>
  <c r="Z106" i="22" s="1"/>
  <c r="Q7" i="22"/>
  <c r="J7" i="7" a="1"/>
  <c r="J7" i="7" s="1"/>
  <c r="M6" i="7" a="1"/>
  <c r="M6" i="7" s="1"/>
  <c r="E6" i="7" a="1"/>
  <c r="E6" i="7" s="1"/>
  <c r="J6" i="7"/>
  <c r="Q69" i="22"/>
  <c r="O12" i="22"/>
  <c r="P92" i="22"/>
  <c r="O105" i="22"/>
  <c r="N21" i="22"/>
  <c r="W9" i="22"/>
  <c r="AC9" i="22" s="1"/>
  <c r="Q105" i="22"/>
  <c r="M84" i="22"/>
  <c r="O57" i="22"/>
  <c r="M92" i="22"/>
  <c r="P68" i="22"/>
  <c r="Q12" i="22"/>
  <c r="M97" i="22"/>
  <c r="L33" i="88"/>
  <c r="P116" i="22"/>
  <c r="P56" i="22"/>
  <c r="W105" i="22"/>
  <c r="Z105" i="22" s="1"/>
  <c r="E57" i="88" a="1"/>
  <c r="E57" i="88" s="1"/>
  <c r="E56" i="88"/>
  <c r="F56" i="88" a="1"/>
  <c r="F56" i="88" s="1"/>
  <c r="C56" i="88" a="1"/>
  <c r="C56" i="88" s="1"/>
  <c r="J29" i="7" a="1"/>
  <c r="J29" i="7" s="1"/>
  <c r="J28" i="7"/>
  <c r="M28" i="7" a="1"/>
  <c r="M28" i="7" s="1"/>
  <c r="E28" i="7" a="1"/>
  <c r="E28" i="7" s="1"/>
  <c r="F6" i="88" a="1"/>
  <c r="F6" i="88" s="1"/>
  <c r="E6" i="88"/>
  <c r="E7" i="88" a="1"/>
  <c r="E7" i="88" s="1"/>
  <c r="C6" i="88" a="1"/>
  <c r="C6" i="88" s="1"/>
  <c r="M6" i="88" a="1"/>
  <c r="M6" i="88" s="1"/>
  <c r="J6" i="88" a="1"/>
  <c r="J6" i="88" s="1"/>
  <c r="L7" i="88" a="1"/>
  <c r="L7" i="88" s="1"/>
  <c r="L6" i="88"/>
  <c r="M15" i="22"/>
  <c r="Z6" i="7"/>
  <c r="O80" i="22"/>
  <c r="O103" i="22"/>
  <c r="W64" i="22"/>
  <c r="Z64" i="22" s="1"/>
  <c r="E32" i="88" a="1"/>
  <c r="E32" i="88" s="1"/>
  <c r="E31" i="88"/>
  <c r="F31" i="88" a="1"/>
  <c r="F31" i="88" s="1"/>
  <c r="C31" i="88" a="1"/>
  <c r="C31" i="88" s="1"/>
  <c r="W25" i="22"/>
  <c r="AA25" i="22" s="1"/>
  <c r="P7" i="22"/>
  <c r="M31" i="88" a="1"/>
  <c r="M31" i="88" s="1"/>
  <c r="J31" i="88" a="1"/>
  <c r="J31" i="88" s="1"/>
  <c r="L32" i="88" a="1"/>
  <c r="L32" i="88" s="1"/>
  <c r="L31" i="88"/>
  <c r="W107" i="22"/>
  <c r="AC107" i="22" s="1"/>
  <c r="P105" i="22"/>
  <c r="Q103" i="22"/>
  <c r="P83" i="22"/>
  <c r="P28" i="22"/>
  <c r="Z28" i="7"/>
  <c r="P96" i="22"/>
  <c r="W90" i="22"/>
  <c r="AC90" i="22" s="1"/>
  <c r="M110" i="22"/>
  <c r="E58" i="88"/>
  <c r="Q106" i="22"/>
  <c r="O83" i="22"/>
  <c r="L57" i="88" a="1"/>
  <c r="L57" i="88" s="1"/>
  <c r="L56" i="88"/>
  <c r="M56" i="88" a="1"/>
  <c r="M56" i="88" s="1"/>
  <c r="J56" i="88" a="1"/>
  <c r="J56" i="88" s="1"/>
  <c r="K58" i="22"/>
  <c r="L58" i="22"/>
  <c r="K81" i="22"/>
  <c r="L81" i="22"/>
  <c r="L27" i="22"/>
  <c r="K27" i="22"/>
  <c r="L25" i="22"/>
  <c r="K25" i="22"/>
  <c r="P81" i="22"/>
  <c r="Q93" i="22"/>
  <c r="O120" i="22"/>
  <c r="K120" i="22"/>
  <c r="L120" i="22"/>
  <c r="Q70" i="22"/>
  <c r="K70" i="22"/>
  <c r="L70" i="22"/>
  <c r="W14" i="22"/>
  <c r="N121" i="22"/>
  <c r="Q79" i="22"/>
  <c r="Q50" i="22"/>
  <c r="L50" i="22"/>
  <c r="K50" i="22"/>
  <c r="W24" i="22"/>
  <c r="O65" i="22"/>
  <c r="K65" i="22"/>
  <c r="L65" i="22"/>
  <c r="Q82" i="22"/>
  <c r="K78" i="22"/>
  <c r="L78" i="22"/>
  <c r="O79" i="22"/>
  <c r="W52" i="22"/>
  <c r="O25" i="22"/>
  <c r="M82" i="22"/>
  <c r="L55" i="22"/>
  <c r="K55" i="22"/>
  <c r="N94" i="22"/>
  <c r="O64" i="22"/>
  <c r="P70" i="22"/>
  <c r="Q84" i="22"/>
  <c r="K84" i="22"/>
  <c r="L84" i="22"/>
  <c r="Q55" i="22"/>
  <c r="W70" i="22"/>
  <c r="Q78" i="22"/>
  <c r="W23" i="22"/>
  <c r="K122" i="22"/>
  <c r="L122" i="22"/>
  <c r="Q83" i="22"/>
  <c r="P55" i="22"/>
  <c r="M28" i="22"/>
  <c r="N83" i="22"/>
  <c r="Q14" i="22"/>
  <c r="L14" i="22"/>
  <c r="K14" i="22"/>
  <c r="O118" i="22"/>
  <c r="Q91" i="22"/>
  <c r="O68" i="22"/>
  <c r="N55" i="22"/>
  <c r="O50" i="22"/>
  <c r="N14" i="22"/>
  <c r="K24" i="22"/>
  <c r="L24" i="22"/>
  <c r="Q24" i="22"/>
  <c r="O51" i="22"/>
  <c r="K51" i="22"/>
  <c r="L51" i="22"/>
  <c r="L79" i="22"/>
  <c r="K79" i="22"/>
  <c r="Q121" i="22"/>
  <c r="K121" i="22"/>
  <c r="L121" i="22"/>
  <c r="O116" i="22"/>
  <c r="K116" i="22"/>
  <c r="L116" i="22"/>
  <c r="W55" i="22"/>
  <c r="N96" i="22"/>
  <c r="M68" i="22"/>
  <c r="W63" i="22"/>
  <c r="W78" i="22"/>
  <c r="O27" i="22"/>
  <c r="K105" i="22"/>
  <c r="L105" i="22"/>
  <c r="O24" i="22"/>
  <c r="W91" i="22"/>
  <c r="Q67" i="22"/>
  <c r="K63" i="22"/>
  <c r="L63" i="22"/>
  <c r="N81" i="22"/>
  <c r="W27" i="22"/>
  <c r="M12" i="22"/>
  <c r="K12" i="22"/>
  <c r="L12" i="22"/>
  <c r="N84" i="22"/>
  <c r="W51" i="22"/>
  <c r="K7" i="22"/>
  <c r="L7" i="22"/>
  <c r="P58" i="22"/>
  <c r="O26" i="22"/>
  <c r="L26" i="22"/>
  <c r="K26" i="22"/>
  <c r="Q120" i="22"/>
  <c r="O97" i="22"/>
  <c r="N9" i="22"/>
  <c r="M119" i="22"/>
  <c r="K119" i="22"/>
  <c r="L119" i="22"/>
  <c r="O69" i="22"/>
  <c r="L69" i="22"/>
  <c r="K69" i="22"/>
  <c r="W120" i="22"/>
  <c r="W58" i="22"/>
  <c r="W92" i="22"/>
  <c r="N82" i="22"/>
  <c r="W28" i="22"/>
  <c r="O13" i="22"/>
  <c r="L13" i="22"/>
  <c r="K13" i="22"/>
  <c r="P21" i="22"/>
  <c r="P90" i="22"/>
  <c r="K90" i="22"/>
  <c r="L90" i="22"/>
  <c r="K95" i="22"/>
  <c r="L95" i="22"/>
  <c r="N90" i="22"/>
  <c r="Q81" i="22"/>
  <c r="K77" i="22"/>
  <c r="L77" i="22"/>
  <c r="Q27" i="22"/>
  <c r="L23" i="22"/>
  <c r="K23" i="22"/>
  <c r="K123" i="22"/>
  <c r="L123" i="22"/>
  <c r="O71" i="22"/>
  <c r="L93" i="22"/>
  <c r="K93" i="22"/>
  <c r="W57" i="22"/>
  <c r="W69" i="22"/>
  <c r="P110" i="22"/>
  <c r="L110" i="22"/>
  <c r="K110" i="22"/>
  <c r="M96" i="22"/>
  <c r="K96" i="22"/>
  <c r="L96" i="22"/>
  <c r="W109" i="22"/>
  <c r="W81" i="22"/>
  <c r="K15" i="22"/>
  <c r="L15" i="22"/>
  <c r="Q71" i="22"/>
  <c r="N108" i="22"/>
  <c r="P106" i="22"/>
  <c r="L106" i="22"/>
  <c r="K106" i="22"/>
  <c r="L67" i="22"/>
  <c r="K67" i="22"/>
  <c r="O117" i="22"/>
  <c r="O67" i="22"/>
  <c r="W54" i="22"/>
  <c r="P118" i="22"/>
  <c r="Q96" i="22"/>
  <c r="L57" i="22"/>
  <c r="K57" i="22"/>
  <c r="N58" i="22"/>
  <c r="Q118" i="22"/>
  <c r="L97" i="22"/>
  <c r="K97" i="22"/>
  <c r="W110" i="22"/>
  <c r="W82" i="22"/>
  <c r="P26" i="22"/>
  <c r="Q21" i="22"/>
  <c r="W83" i="22"/>
  <c r="P121" i="22"/>
  <c r="P71" i="22"/>
  <c r="O108" i="22"/>
  <c r="M123" i="22"/>
  <c r="K82" i="22"/>
  <c r="L82" i="22"/>
  <c r="W97" i="22"/>
  <c r="K28" i="22"/>
  <c r="L28" i="22"/>
  <c r="K83" i="22"/>
  <c r="L83" i="22"/>
  <c r="P25" i="22"/>
  <c r="L56" i="22"/>
  <c r="K56" i="22"/>
  <c r="O66" i="22"/>
  <c r="O81" i="22"/>
  <c r="W53" i="22"/>
  <c r="W12" i="22"/>
  <c r="O78" i="22"/>
  <c r="O94" i="22"/>
  <c r="N66" i="22"/>
  <c r="M103" i="22"/>
  <c r="K103" i="22"/>
  <c r="L103" i="22"/>
  <c r="L53" i="22"/>
  <c r="K53" i="22"/>
  <c r="P82" i="22"/>
  <c r="P9" i="22"/>
  <c r="W119" i="22"/>
  <c r="Q110" i="22"/>
  <c r="N110" i="22"/>
  <c r="O55" i="22"/>
  <c r="W76" i="22"/>
  <c r="W104" i="22"/>
  <c r="Q80" i="22"/>
  <c r="K76" i="22"/>
  <c r="L76" i="22"/>
  <c r="Q26" i="22"/>
  <c r="Q22" i="22"/>
  <c r="L22" i="22"/>
  <c r="K22" i="22"/>
  <c r="Q63" i="22"/>
  <c r="W50" i="22"/>
  <c r="N67" i="22"/>
  <c r="O110" i="22"/>
  <c r="M104" i="22"/>
  <c r="K104" i="22"/>
  <c r="L104" i="22"/>
  <c r="P80" i="22"/>
  <c r="Q58" i="22"/>
  <c r="Q54" i="22"/>
  <c r="K54" i="22"/>
  <c r="L54" i="22"/>
  <c r="O63" i="22"/>
  <c r="P27" i="22"/>
  <c r="Q116" i="22"/>
  <c r="O93" i="22"/>
  <c r="W65" i="22"/>
  <c r="W80" i="22"/>
  <c r="O58" i="22"/>
  <c r="W21" i="22"/>
  <c r="O121" i="22"/>
  <c r="W71" i="22"/>
  <c r="W102" i="22"/>
  <c r="W84" i="22"/>
  <c r="N120" i="22"/>
  <c r="M64" i="22"/>
  <c r="K64" i="22"/>
  <c r="L64" i="22"/>
  <c r="W96" i="22"/>
  <c r="K68" i="22"/>
  <c r="L68" i="22"/>
  <c r="K118" i="22"/>
  <c r="L118" i="22"/>
  <c r="Q25" i="22"/>
  <c r="O21" i="22"/>
  <c r="L21" i="22"/>
  <c r="K21" i="22"/>
  <c r="O9" i="22"/>
  <c r="L9" i="22"/>
  <c r="K9" i="22"/>
  <c r="W66" i="22"/>
  <c r="P79" i="22"/>
  <c r="N15" i="22"/>
  <c r="W22" i="22"/>
  <c r="W13" i="22"/>
  <c r="M80" i="22"/>
  <c r="P117" i="22"/>
  <c r="K91" i="22"/>
  <c r="L91" i="22"/>
  <c r="W89" i="22"/>
  <c r="O109" i="22"/>
  <c r="K109" i="22"/>
  <c r="L109" i="22"/>
  <c r="W26" i="22"/>
  <c r="P50" i="22"/>
  <c r="N50" i="22"/>
  <c r="W123" i="22"/>
  <c r="W67" i="22"/>
  <c r="W8" i="22"/>
  <c r="W77" i="22"/>
  <c r="N65" i="22"/>
  <c r="N26" i="22"/>
  <c r="Q15" i="22"/>
  <c r="Q11" i="22"/>
  <c r="K11" i="22"/>
  <c r="L11" i="22"/>
  <c r="Q109" i="22"/>
  <c r="Q66" i="22"/>
  <c r="K66" i="22"/>
  <c r="L66" i="22"/>
  <c r="P93" i="22"/>
  <c r="Q117" i="22"/>
  <c r="K117" i="22"/>
  <c r="L117" i="22"/>
  <c r="N27" i="22"/>
  <c r="N51" i="22"/>
  <c r="M93" i="22"/>
  <c r="P108" i="22"/>
  <c r="K108" i="22"/>
  <c r="L108" i="22"/>
  <c r="M58" i="22"/>
  <c r="P51" i="22"/>
  <c r="N116" i="22"/>
  <c r="W94" i="22"/>
  <c r="L71" i="22"/>
  <c r="K71" i="22"/>
  <c r="P64" i="22"/>
  <c r="M24" i="22"/>
  <c r="W7" i="22"/>
  <c r="M81" i="22"/>
  <c r="M27" i="22"/>
  <c r="K80" i="22"/>
  <c r="L80" i="22"/>
  <c r="M66" i="22"/>
  <c r="N68" i="22"/>
  <c r="Q51" i="22"/>
  <c r="W122" i="22"/>
  <c r="P94" i="22"/>
  <c r="L94" i="22"/>
  <c r="K94" i="22"/>
  <c r="Q65" i="22"/>
  <c r="W79" i="22"/>
  <c r="N25" i="22"/>
  <c r="M117" i="22"/>
  <c r="K92" i="22"/>
  <c r="L92" i="22"/>
  <c r="N118" i="22"/>
  <c r="P15" i="22"/>
  <c r="W117" i="22"/>
  <c r="O95" i="22"/>
  <c r="K89" i="22"/>
  <c r="L89" i="22"/>
  <c r="P65" i="22"/>
  <c r="N57" i="22"/>
  <c r="M25" i="22"/>
  <c r="W20" i="22"/>
  <c r="W95" i="22"/>
  <c r="Q53" i="22"/>
  <c r="W11" i="22"/>
  <c r="M120" i="22"/>
  <c r="W115" i="22"/>
  <c r="W93" i="22"/>
  <c r="M70" i="22"/>
  <c r="P63" i="22"/>
  <c r="P102" i="22"/>
  <c r="L102" i="22"/>
  <c r="K102" i="22"/>
  <c r="P78" i="22"/>
  <c r="Q56" i="22"/>
  <c r="L52" i="22"/>
  <c r="K52" i="22"/>
  <c r="P24" i="22"/>
  <c r="Q10" i="22"/>
  <c r="O10" i="22"/>
  <c r="M10" i="22"/>
  <c r="W10" i="22"/>
  <c r="L10" i="22"/>
  <c r="K10" i="22"/>
  <c r="R26" i="22" l="1"/>
  <c r="AD121" i="22"/>
  <c r="R14" i="22"/>
  <c r="R20" i="22"/>
  <c r="R95" i="22"/>
  <c r="AA103" i="22"/>
  <c r="X121" i="22" a="1"/>
  <c r="X121" i="22" s="1"/>
  <c r="X103" i="22" a="1"/>
  <c r="X103" i="22" s="1"/>
  <c r="R107" i="22"/>
  <c r="AA15" i="22"/>
  <c r="Z15" i="22"/>
  <c r="R77" i="22"/>
  <c r="R13" i="22"/>
  <c r="R12" i="22"/>
  <c r="R70" i="22"/>
  <c r="Z121" i="22"/>
  <c r="X56" i="22" a="1"/>
  <c r="X56" i="22" s="1"/>
  <c r="AC64" i="22"/>
  <c r="AA68" i="22"/>
  <c r="AD118" i="22"/>
  <c r="R54" i="22"/>
  <c r="AA121" i="22"/>
  <c r="Z103" i="22"/>
  <c r="AC103" i="22"/>
  <c r="AD105" i="22"/>
  <c r="X68" i="22" a="1"/>
  <c r="X68" i="22" s="1"/>
  <c r="AD68" i="22"/>
  <c r="AC68" i="22"/>
  <c r="R89" i="22"/>
  <c r="R76" i="22"/>
  <c r="R92" i="22"/>
  <c r="R122" i="22"/>
  <c r="R119" i="22"/>
  <c r="R123" i="22"/>
  <c r="AD108" i="22"/>
  <c r="AA108" i="22"/>
  <c r="AD9" i="22"/>
  <c r="X15" i="22" a="1"/>
  <c r="X15" i="22" s="1"/>
  <c r="AC15" i="22"/>
  <c r="R90" i="22"/>
  <c r="R69" i="22"/>
  <c r="AC105" i="22"/>
  <c r="R104" i="22"/>
  <c r="R91" i="22"/>
  <c r="R115" i="22"/>
  <c r="AA106" i="22"/>
  <c r="R102" i="22"/>
  <c r="R103" i="22"/>
  <c r="Z118" i="22"/>
  <c r="R84" i="22"/>
  <c r="R52" i="22"/>
  <c r="R116" i="22"/>
  <c r="AA105" i="22"/>
  <c r="X107" i="22" a="1"/>
  <c r="X107" i="22" s="1"/>
  <c r="AA64" i="22"/>
  <c r="Z107" i="22"/>
  <c r="R56" i="22"/>
  <c r="X105" i="22" a="1"/>
  <c r="X105" i="22" s="1"/>
  <c r="AA107" i="22"/>
  <c r="Z90" i="22"/>
  <c r="AA118" i="22"/>
  <c r="AD90" i="22"/>
  <c r="X106" i="22" a="1"/>
  <c r="X106" i="22" s="1"/>
  <c r="R63" i="22"/>
  <c r="Z116" i="22"/>
  <c r="AC116" i="22"/>
  <c r="R120" i="22"/>
  <c r="R64" i="22"/>
  <c r="AC25" i="22"/>
  <c r="AD25" i="22"/>
  <c r="Z25" i="22"/>
  <c r="R7" i="22"/>
  <c r="R11" i="22"/>
  <c r="AA9" i="22"/>
  <c r="X9" i="22" a="1"/>
  <c r="X9" i="22" s="1"/>
  <c r="R9" i="22"/>
  <c r="Z9" i="22"/>
  <c r="R22" i="22"/>
  <c r="R27" i="22"/>
  <c r="X25" i="22" a="1"/>
  <c r="X25" i="22" s="1"/>
  <c r="R28" i="22"/>
  <c r="R53" i="22"/>
  <c r="R57" i="22"/>
  <c r="AD56" i="22"/>
  <c r="Z108" i="22"/>
  <c r="AC108" i="22"/>
  <c r="AD107" i="22"/>
  <c r="R106" i="22"/>
  <c r="AC106" i="22"/>
  <c r="AD106" i="22"/>
  <c r="R105" i="22"/>
  <c r="X64" i="22" a="1"/>
  <c r="X64" i="22" s="1"/>
  <c r="AD64" i="22"/>
  <c r="R118" i="22"/>
  <c r="R66" i="22"/>
  <c r="R81" i="22"/>
  <c r="R50" i="22"/>
  <c r="R67" i="22"/>
  <c r="R55" i="22"/>
  <c r="X118" i="22" a="1"/>
  <c r="X118" i="22" s="1"/>
  <c r="R97" i="22"/>
  <c r="AA90" i="22"/>
  <c r="X90" i="22" a="1"/>
  <c r="X90" i="22" s="1"/>
  <c r="AD116" i="22"/>
  <c r="X116" i="22" a="1"/>
  <c r="X116" i="22" s="1"/>
  <c r="AA56" i="22"/>
  <c r="Z56" i="22"/>
  <c r="R117" i="22"/>
  <c r="R93" i="22"/>
  <c r="R109" i="22"/>
  <c r="R15" i="22"/>
  <c r="R78" i="22"/>
  <c r="R94" i="22"/>
  <c r="R121" i="22"/>
  <c r="R10" i="22"/>
  <c r="R24" i="22"/>
  <c r="R65" i="22"/>
  <c r="R110" i="22"/>
  <c r="R71" i="22"/>
  <c r="Z22" i="22"/>
  <c r="AC22" i="22"/>
  <c r="AD22" i="22"/>
  <c r="X22" i="22" a="1"/>
  <c r="X22" i="22" s="1"/>
  <c r="AA22" i="22"/>
  <c r="X66" i="22" a="1"/>
  <c r="X66" i="22" s="1"/>
  <c r="AD66" i="22"/>
  <c r="AA66" i="22"/>
  <c r="Z66" i="22"/>
  <c r="AC66" i="22"/>
  <c r="AC102" i="22"/>
  <c r="AA102" i="22"/>
  <c r="AD102" i="22"/>
  <c r="X102" i="22" a="1"/>
  <c r="X102" i="22" s="1"/>
  <c r="Z102" i="22"/>
  <c r="X76" i="22" a="1"/>
  <c r="X76" i="22" s="1"/>
  <c r="AA76" i="22"/>
  <c r="Z76" i="22"/>
  <c r="AD76" i="22"/>
  <c r="AC76" i="22"/>
  <c r="AA97" i="22"/>
  <c r="Z97" i="22"/>
  <c r="X97" i="22" a="1"/>
  <c r="X97" i="22" s="1"/>
  <c r="AC97" i="22"/>
  <c r="AD97" i="22"/>
  <c r="R108" i="22"/>
  <c r="X58" i="22" a="1"/>
  <c r="X58" i="22" s="1"/>
  <c r="Z58" i="22"/>
  <c r="AC58" i="22"/>
  <c r="AA58" i="22"/>
  <c r="AD58" i="22"/>
  <c r="Z78" i="22"/>
  <c r="AD78" i="22"/>
  <c r="AC78" i="22"/>
  <c r="AA78" i="22"/>
  <c r="X78" i="22" a="1"/>
  <c r="X78" i="22" s="1"/>
  <c r="AD70" i="22"/>
  <c r="Z70" i="22"/>
  <c r="X70" i="22" a="1"/>
  <c r="X70" i="22" s="1"/>
  <c r="AA70" i="22"/>
  <c r="AC70" i="22"/>
  <c r="AC115" i="22"/>
  <c r="AD115" i="22"/>
  <c r="Z115" i="22"/>
  <c r="AA115" i="22"/>
  <c r="X115" i="22" a="1"/>
  <c r="X115" i="22" s="1"/>
  <c r="AA122" i="22"/>
  <c r="AD122" i="22"/>
  <c r="Z122" i="22"/>
  <c r="X122" i="22" a="1"/>
  <c r="X122" i="22" s="1"/>
  <c r="AC122" i="22"/>
  <c r="AC117" i="22"/>
  <c r="AD117" i="22"/>
  <c r="Z117" i="22"/>
  <c r="X117" i="22" a="1"/>
  <c r="X117" i="22" s="1"/>
  <c r="AA117" i="22"/>
  <c r="AD120" i="22"/>
  <c r="Z120" i="22"/>
  <c r="AA120" i="22"/>
  <c r="AC120" i="22"/>
  <c r="X120" i="22" a="1"/>
  <c r="X120" i="22" s="1"/>
  <c r="AD51" i="22"/>
  <c r="X51" i="22" a="1"/>
  <c r="X51" i="22" s="1"/>
  <c r="AA51" i="22"/>
  <c r="Z51" i="22"/>
  <c r="AC51" i="22"/>
  <c r="Z63" i="22"/>
  <c r="AA63" i="22"/>
  <c r="AC63" i="22"/>
  <c r="AD63" i="22"/>
  <c r="X63" i="22" a="1"/>
  <c r="X63" i="22" s="1"/>
  <c r="AC7" i="22"/>
  <c r="Z7" i="22"/>
  <c r="AD7" i="22"/>
  <c r="X7" i="22" a="1"/>
  <c r="X7" i="22" s="1"/>
  <c r="AA7" i="22"/>
  <c r="Z79" i="22"/>
  <c r="AD79" i="22"/>
  <c r="AA79" i="22"/>
  <c r="AC79" i="22"/>
  <c r="X79" i="22" a="1"/>
  <c r="X79" i="22" s="1"/>
  <c r="AC82" i="22"/>
  <c r="X82" i="22" a="1"/>
  <c r="X82" i="22" s="1"/>
  <c r="AD82" i="22"/>
  <c r="Z82" i="22"/>
  <c r="AA82" i="22"/>
  <c r="AC20" i="22"/>
  <c r="AD20" i="22"/>
  <c r="X20" i="22" a="1"/>
  <c r="X20" i="22" s="1"/>
  <c r="AA20" i="22"/>
  <c r="Z20" i="22"/>
  <c r="X77" i="22" a="1"/>
  <c r="X77" i="22" s="1"/>
  <c r="AA77" i="22"/>
  <c r="AC77" i="22"/>
  <c r="AD77" i="22"/>
  <c r="Z77" i="22"/>
  <c r="Z26" i="22"/>
  <c r="AC26" i="22"/>
  <c r="AA26" i="22"/>
  <c r="AD26" i="22"/>
  <c r="X26" i="22" a="1"/>
  <c r="X26" i="22" s="1"/>
  <c r="X110" i="22" a="1"/>
  <c r="X110" i="22" s="1"/>
  <c r="AA110" i="22"/>
  <c r="AD110" i="22"/>
  <c r="Z110" i="22"/>
  <c r="AC110" i="22"/>
  <c r="Z69" i="22"/>
  <c r="AC69" i="22"/>
  <c r="AA69" i="22"/>
  <c r="AD69" i="22"/>
  <c r="X69" i="22" a="1"/>
  <c r="X69" i="22" s="1"/>
  <c r="R68" i="22"/>
  <c r="R82" i="22"/>
  <c r="X14" i="22" a="1"/>
  <c r="X14" i="22" s="1"/>
  <c r="AD14" i="22"/>
  <c r="Z14" i="22"/>
  <c r="AA14" i="22"/>
  <c r="AC14" i="22"/>
  <c r="Z95" i="22"/>
  <c r="AA95" i="22"/>
  <c r="AC95" i="22"/>
  <c r="AD95" i="22"/>
  <c r="X95" i="22" a="1"/>
  <c r="X95" i="22" s="1"/>
  <c r="R51" i="22"/>
  <c r="X71" i="22" a="1"/>
  <c r="X71" i="22" s="1"/>
  <c r="AA71" i="22"/>
  <c r="Z71" i="22"/>
  <c r="AC71" i="22"/>
  <c r="AD71" i="22"/>
  <c r="R25" i="22"/>
  <c r="AA94" i="22"/>
  <c r="X94" i="22" a="1"/>
  <c r="X94" i="22" s="1"/>
  <c r="AD94" i="22"/>
  <c r="AC94" i="22"/>
  <c r="Z94" i="22"/>
  <c r="AA8" i="22"/>
  <c r="AC8" i="22"/>
  <c r="Z8" i="22"/>
  <c r="X8" i="22" a="1"/>
  <c r="X8" i="22" s="1"/>
  <c r="AD8" i="22"/>
  <c r="R80" i="22"/>
  <c r="AC91" i="22"/>
  <c r="AD91" i="22"/>
  <c r="AA91" i="22"/>
  <c r="X91" i="22" a="1"/>
  <c r="X91" i="22" s="1"/>
  <c r="Z91" i="22"/>
  <c r="R96" i="22"/>
  <c r="R83" i="22"/>
  <c r="AA11" i="22"/>
  <c r="Z11" i="22"/>
  <c r="AC11" i="22"/>
  <c r="AD11" i="22"/>
  <c r="X11" i="22" a="1"/>
  <c r="X11" i="22" s="1"/>
  <c r="AD93" i="22"/>
  <c r="Z93" i="22"/>
  <c r="AA93" i="22"/>
  <c r="AC93" i="22"/>
  <c r="X93" i="22" a="1"/>
  <c r="X93" i="22" s="1"/>
  <c r="AD67" i="22"/>
  <c r="X67" i="22" a="1"/>
  <c r="X67" i="22" s="1"/>
  <c r="Z67" i="22"/>
  <c r="AA67" i="22"/>
  <c r="AC67" i="22"/>
  <c r="AC13" i="22"/>
  <c r="X13" i="22" a="1"/>
  <c r="X13" i="22" s="1"/>
  <c r="Z13" i="22"/>
  <c r="AA13" i="22"/>
  <c r="AD13" i="22"/>
  <c r="X96" i="22" a="1"/>
  <c r="X96" i="22" s="1"/>
  <c r="Z96" i="22"/>
  <c r="AA96" i="22"/>
  <c r="AC96" i="22"/>
  <c r="AD96" i="22"/>
  <c r="AD21" i="22"/>
  <c r="X21" i="22" a="1"/>
  <c r="X21" i="22" s="1"/>
  <c r="AC21" i="22"/>
  <c r="AA21" i="22"/>
  <c r="Z21" i="22"/>
  <c r="X119" i="22" a="1"/>
  <c r="X119" i="22" s="1"/>
  <c r="AD119" i="22"/>
  <c r="Z119" i="22"/>
  <c r="AA119" i="22"/>
  <c r="AC119" i="22"/>
  <c r="AC12" i="22"/>
  <c r="AD12" i="22"/>
  <c r="X12" i="22" a="1"/>
  <c r="X12" i="22" s="1"/>
  <c r="Z12" i="22"/>
  <c r="AA12" i="22"/>
  <c r="AC83" i="22"/>
  <c r="Z83" i="22"/>
  <c r="X83" i="22" a="1"/>
  <c r="X83" i="22" s="1"/>
  <c r="AA83" i="22"/>
  <c r="AD83" i="22"/>
  <c r="AD54" i="22"/>
  <c r="X54" i="22" a="1"/>
  <c r="X54" i="22" s="1"/>
  <c r="AA54" i="22"/>
  <c r="Z54" i="22"/>
  <c r="AC54" i="22"/>
  <c r="X81" i="22" a="1"/>
  <c r="X81" i="22" s="1"/>
  <c r="AC81" i="22"/>
  <c r="AA81" i="22"/>
  <c r="Z81" i="22"/>
  <c r="AD81" i="22"/>
  <c r="AC52" i="22"/>
  <c r="X52" i="22" a="1"/>
  <c r="X52" i="22" s="1"/>
  <c r="AA52" i="22"/>
  <c r="Z52" i="22"/>
  <c r="AD52" i="22"/>
  <c r="AA24" i="22"/>
  <c r="AC24" i="22"/>
  <c r="X24" i="22" a="1"/>
  <c r="X24" i="22" s="1"/>
  <c r="AD24" i="22"/>
  <c r="Z24" i="22"/>
  <c r="AD53" i="22"/>
  <c r="X53" i="22" a="1"/>
  <c r="X53" i="22" s="1"/>
  <c r="Z53" i="22"/>
  <c r="AA53" i="22"/>
  <c r="AC53" i="22"/>
  <c r="AC109" i="22"/>
  <c r="AA109" i="22"/>
  <c r="X109" i="22" a="1"/>
  <c r="X109" i="22" s="1"/>
  <c r="AD109" i="22"/>
  <c r="Z109" i="22"/>
  <c r="AD57" i="22"/>
  <c r="Z57" i="22"/>
  <c r="AA57" i="22"/>
  <c r="AC57" i="22"/>
  <c r="X57" i="22" a="1"/>
  <c r="X57" i="22" s="1"/>
  <c r="AD28" i="22"/>
  <c r="Z28" i="22"/>
  <c r="AC28" i="22"/>
  <c r="X28" i="22" a="1"/>
  <c r="X28" i="22" s="1"/>
  <c r="AA28" i="22"/>
  <c r="AA55" i="22"/>
  <c r="AC55" i="22"/>
  <c r="Z55" i="22"/>
  <c r="AD55" i="22"/>
  <c r="X55" i="22" a="1"/>
  <c r="X55" i="22" s="1"/>
  <c r="R79" i="22"/>
  <c r="AD123" i="22"/>
  <c r="X123" i="22" a="1"/>
  <c r="X123" i="22" s="1"/>
  <c r="AA123" i="22"/>
  <c r="Z123" i="22"/>
  <c r="AC123" i="22"/>
  <c r="X89" i="22" a="1"/>
  <c r="X89" i="22" s="1"/>
  <c r="Z89" i="22"/>
  <c r="AA89" i="22"/>
  <c r="AD89" i="22"/>
  <c r="AC89" i="22"/>
  <c r="Z80" i="22"/>
  <c r="AD80" i="22"/>
  <c r="AC80" i="22"/>
  <c r="X80" i="22" a="1"/>
  <c r="X80" i="22" s="1"/>
  <c r="AA80" i="22"/>
  <c r="X50" i="22" a="1"/>
  <c r="X50" i="22" s="1"/>
  <c r="AC50" i="22"/>
  <c r="AA50" i="22"/>
  <c r="AD50" i="22"/>
  <c r="Z50" i="22"/>
  <c r="R21" i="22"/>
  <c r="X27" i="22" a="1"/>
  <c r="X27" i="22" s="1"/>
  <c r="AA27" i="22"/>
  <c r="Z27" i="22"/>
  <c r="AD27" i="22"/>
  <c r="AC27" i="22"/>
  <c r="AA23" i="22"/>
  <c r="AC23" i="22"/>
  <c r="X23" i="22" a="1"/>
  <c r="X23" i="22" s="1"/>
  <c r="Z23" i="22"/>
  <c r="AD23" i="22"/>
  <c r="R58" i="22"/>
  <c r="AC84" i="22"/>
  <c r="AA84" i="22"/>
  <c r="Z84" i="22"/>
  <c r="AD84" i="22"/>
  <c r="X84" i="22" a="1"/>
  <c r="X84" i="22" s="1"/>
  <c r="X65" i="22" a="1"/>
  <c r="X65" i="22" s="1"/>
  <c r="Z65" i="22"/>
  <c r="AA65" i="22"/>
  <c r="AC65" i="22"/>
  <c r="AD65" i="22"/>
  <c r="Z104" i="22"/>
  <c r="AA104" i="22"/>
  <c r="AC104" i="22"/>
  <c r="AD104" i="22"/>
  <c r="X104" i="22" a="1"/>
  <c r="X104" i="22" s="1"/>
  <c r="Z92" i="22"/>
  <c r="AA92" i="22"/>
  <c r="AC92" i="22"/>
  <c r="AD92" i="22"/>
  <c r="X92" i="22" a="1"/>
  <c r="X92" i="22" s="1"/>
  <c r="AD10" i="22"/>
  <c r="AA10" i="22"/>
  <c r="AC10" i="22"/>
  <c r="Z10" i="22"/>
  <c r="X10" i="22" a="1"/>
  <c r="X10" i="22" s="1"/>
  <c r="P97" i="91" l="1"/>
  <c r="E97" i="91" s="1"/>
  <c r="P96" i="91"/>
  <c r="G96" i="91" s="1"/>
  <c r="P95" i="91"/>
  <c r="G95" i="91" s="1"/>
  <c r="P94" i="91"/>
  <c r="P93" i="91"/>
  <c r="H93" i="91" s="1"/>
  <c r="P92" i="91"/>
  <c r="H92" i="91" s="1"/>
  <c r="P91" i="91"/>
  <c r="F91" i="91" s="1"/>
  <c r="P90" i="91"/>
  <c r="P89" i="91"/>
  <c r="E89" i="91" s="1"/>
  <c r="P88" i="91"/>
  <c r="E88" i="91" s="1"/>
  <c r="P87" i="91"/>
  <c r="E87" i="91" s="1"/>
  <c r="P86" i="91"/>
  <c r="P85" i="91"/>
  <c r="I85" i="91" s="1"/>
  <c r="P84" i="91"/>
  <c r="J84" i="91" s="1"/>
  <c r="P83" i="91"/>
  <c r="I83" i="91" s="1"/>
  <c r="P82" i="91"/>
  <c r="P81" i="91"/>
  <c r="E81" i="91" s="1"/>
  <c r="P80" i="91"/>
  <c r="H80" i="91" s="1"/>
  <c r="P79" i="91"/>
  <c r="K79" i="91" s="1"/>
  <c r="P78" i="91"/>
  <c r="P77" i="91"/>
  <c r="I77" i="91" s="1"/>
  <c r="P76" i="91"/>
  <c r="E76" i="91" s="1"/>
  <c r="P74" i="91"/>
  <c r="G74" i="91" s="1"/>
  <c r="P73" i="91"/>
  <c r="P72" i="91"/>
  <c r="E72" i="91" s="1"/>
  <c r="P71" i="91"/>
  <c r="J71" i="91" s="1"/>
  <c r="P70" i="91"/>
  <c r="K70" i="91" s="1"/>
  <c r="P69" i="91"/>
  <c r="P68" i="91"/>
  <c r="I68" i="91" s="1"/>
  <c r="P67" i="91"/>
  <c r="E67" i="91" s="1"/>
  <c r="P66" i="91"/>
  <c r="G66" i="91" s="1"/>
  <c r="P65" i="91"/>
  <c r="P64" i="91"/>
  <c r="E64" i="91" s="1"/>
  <c r="P63" i="91"/>
  <c r="I63" i="91" s="1"/>
  <c r="P62" i="91"/>
  <c r="K62" i="91" s="1"/>
  <c r="P61" i="91"/>
  <c r="P60" i="91"/>
  <c r="I60" i="91" s="1"/>
  <c r="P59" i="91"/>
  <c r="F59" i="91" s="1"/>
  <c r="P58" i="91"/>
  <c r="F58" i="91" s="1"/>
  <c r="P57" i="91"/>
  <c r="P56" i="91"/>
  <c r="L56" i="91" s="1"/>
  <c r="P55" i="91"/>
  <c r="J55" i="91" s="1"/>
  <c r="P54" i="91"/>
  <c r="J54" i="91" s="1"/>
  <c r="P53" i="91"/>
  <c r="P51" i="91"/>
  <c r="L51" i="91" s="1"/>
  <c r="P50" i="91"/>
  <c r="P49" i="91"/>
  <c r="J49" i="91" s="1"/>
  <c r="P48" i="91"/>
  <c r="P47" i="91"/>
  <c r="F47" i="91" s="1"/>
  <c r="P45" i="91"/>
  <c r="P44" i="91"/>
  <c r="D44" i="91" s="1"/>
  <c r="P42" i="91"/>
  <c r="P41" i="91"/>
  <c r="K41" i="91" s="1"/>
  <c r="P40" i="91"/>
  <c r="H40" i="91" s="1"/>
  <c r="P39" i="91"/>
  <c r="P38" i="91"/>
  <c r="P37" i="91"/>
  <c r="D37" i="91" s="1"/>
  <c r="P36" i="91"/>
  <c r="P35" i="91"/>
  <c r="L35" i="91" s="1"/>
  <c r="P34" i="91"/>
  <c r="P33" i="91"/>
  <c r="G33" i="91" s="1"/>
  <c r="P32" i="91"/>
  <c r="P31" i="91"/>
  <c r="E31" i="91" s="1"/>
  <c r="P30" i="91"/>
  <c r="P29" i="91"/>
  <c r="L29" i="91" s="1"/>
  <c r="P28" i="91"/>
  <c r="I28" i="91" s="1"/>
  <c r="P27" i="91"/>
  <c r="P26" i="91"/>
  <c r="P25" i="91"/>
  <c r="F25" i="91" s="1"/>
  <c r="P24" i="91"/>
  <c r="D24" i="91" s="1"/>
  <c r="P23" i="91"/>
  <c r="P22" i="91"/>
  <c r="P21" i="91"/>
  <c r="H21" i="91" s="1"/>
  <c r="P20" i="91"/>
  <c r="P19" i="91"/>
  <c r="F19" i="91" s="1"/>
  <c r="P18" i="91"/>
  <c r="P17" i="91"/>
  <c r="P16" i="91"/>
  <c r="L16" i="91" s="1"/>
  <c r="P15" i="91"/>
  <c r="P14" i="91"/>
  <c r="P13" i="91"/>
  <c r="G13" i="91" s="1"/>
  <c r="P12" i="91"/>
  <c r="I84" i="91" l="1"/>
  <c r="J63" i="91"/>
  <c r="L97" i="91"/>
  <c r="F92" i="91"/>
  <c r="K81" i="91"/>
  <c r="H56" i="91"/>
  <c r="G93" i="91"/>
  <c r="G97" i="91"/>
  <c r="J87" i="91"/>
  <c r="D81" i="91"/>
  <c r="G85" i="91"/>
  <c r="E77" i="91"/>
  <c r="K97" i="91"/>
  <c r="F97" i="91"/>
  <c r="L93" i="91"/>
  <c r="D93" i="91"/>
  <c r="K91" i="91"/>
  <c r="L85" i="91"/>
  <c r="E85" i="91"/>
  <c r="E84" i="91"/>
  <c r="I81" i="91"/>
  <c r="D77" i="91"/>
  <c r="L55" i="91"/>
  <c r="I40" i="91"/>
  <c r="K16" i="91"/>
  <c r="J97" i="91"/>
  <c r="D97" i="91"/>
  <c r="I93" i="91"/>
  <c r="L92" i="91"/>
  <c r="K85" i="91"/>
  <c r="D85" i="91"/>
  <c r="D84" i="91"/>
  <c r="H81" i="91"/>
  <c r="L77" i="91"/>
  <c r="I71" i="91"/>
  <c r="K28" i="91"/>
  <c r="H97" i="91"/>
  <c r="L96" i="91"/>
  <c r="L88" i="91"/>
  <c r="K89" i="91"/>
  <c r="I72" i="91"/>
  <c r="E68" i="91"/>
  <c r="H60" i="91"/>
  <c r="G47" i="91"/>
  <c r="H33" i="91"/>
  <c r="J21" i="91"/>
  <c r="I96" i="91"/>
  <c r="H89" i="91"/>
  <c r="J88" i="91"/>
  <c r="F76" i="91"/>
  <c r="H72" i="91"/>
  <c r="D68" i="91"/>
  <c r="I64" i="91"/>
  <c r="D60" i="91"/>
  <c r="H96" i="91"/>
  <c r="G89" i="91"/>
  <c r="F88" i="91"/>
  <c r="I80" i="91"/>
  <c r="L68" i="91"/>
  <c r="F67" i="91"/>
  <c r="H64" i="91"/>
  <c r="H59" i="91"/>
  <c r="D96" i="91"/>
  <c r="L89" i="91"/>
  <c r="D14" i="91"/>
  <c r="H14" i="91"/>
  <c r="L14" i="91"/>
  <c r="E14" i="91"/>
  <c r="J14" i="91"/>
  <c r="F14" i="91"/>
  <c r="K14" i="91"/>
  <c r="D18" i="91"/>
  <c r="H18" i="91"/>
  <c r="L18" i="91"/>
  <c r="F18" i="91"/>
  <c r="K18" i="91"/>
  <c r="G18" i="91"/>
  <c r="I18" i="91"/>
  <c r="J18" i="91"/>
  <c r="D22" i="91"/>
  <c r="H22" i="91"/>
  <c r="L22" i="91"/>
  <c r="G22" i="91"/>
  <c r="I22" i="91"/>
  <c r="E22" i="91"/>
  <c r="F22" i="91"/>
  <c r="D26" i="91"/>
  <c r="H26" i="91"/>
  <c r="L26" i="91"/>
  <c r="I26" i="91"/>
  <c r="E26" i="91"/>
  <c r="J26" i="91"/>
  <c r="K26" i="91"/>
  <c r="D30" i="91"/>
  <c r="H30" i="91"/>
  <c r="L30" i="91"/>
  <c r="E30" i="91"/>
  <c r="J30" i="91"/>
  <c r="F30" i="91"/>
  <c r="K30" i="91"/>
  <c r="G30" i="91"/>
  <c r="I30" i="91"/>
  <c r="D34" i="91"/>
  <c r="H34" i="91"/>
  <c r="L34" i="91"/>
  <c r="F34" i="91"/>
  <c r="K34" i="91"/>
  <c r="G34" i="91"/>
  <c r="E34" i="91"/>
  <c r="D38" i="91"/>
  <c r="H38" i="91"/>
  <c r="L38" i="91"/>
  <c r="G38" i="91"/>
  <c r="I38" i="91"/>
  <c r="J38" i="91"/>
  <c r="K38" i="91"/>
  <c r="D42" i="91"/>
  <c r="H42" i="91"/>
  <c r="L42" i="91"/>
  <c r="I42" i="91"/>
  <c r="E42" i="91"/>
  <c r="J42" i="91"/>
  <c r="F42" i="91"/>
  <c r="G42" i="91"/>
  <c r="D48" i="91"/>
  <c r="H48" i="91"/>
  <c r="L48" i="91"/>
  <c r="E48" i="91"/>
  <c r="J48" i="91"/>
  <c r="F48" i="91"/>
  <c r="K48" i="91"/>
  <c r="E53" i="91"/>
  <c r="I53" i="91"/>
  <c r="F53" i="91"/>
  <c r="J53" i="91"/>
  <c r="G53" i="91"/>
  <c r="H53" i="91"/>
  <c r="E57" i="91"/>
  <c r="I57" i="91"/>
  <c r="F57" i="91"/>
  <c r="K57" i="91"/>
  <c r="G57" i="91"/>
  <c r="L57" i="91"/>
  <c r="E61" i="91"/>
  <c r="I61" i="91"/>
  <c r="G61" i="91"/>
  <c r="L61" i="91"/>
  <c r="H61" i="91"/>
  <c r="E65" i="91"/>
  <c r="I65" i="91"/>
  <c r="F65" i="91"/>
  <c r="J65" i="91"/>
  <c r="E69" i="91"/>
  <c r="I69" i="91"/>
  <c r="F69" i="91"/>
  <c r="J69" i="91"/>
  <c r="E73" i="91"/>
  <c r="I73" i="91"/>
  <c r="F73" i="91"/>
  <c r="J73" i="91"/>
  <c r="E78" i="91"/>
  <c r="I78" i="91"/>
  <c r="F78" i="91"/>
  <c r="J78" i="91"/>
  <c r="E82" i="91"/>
  <c r="I82" i="91"/>
  <c r="E86" i="91"/>
  <c r="I86" i="91"/>
  <c r="E90" i="91"/>
  <c r="I90" i="91"/>
  <c r="E94" i="91"/>
  <c r="I94" i="91"/>
  <c r="K94" i="91"/>
  <c r="F94" i="91"/>
  <c r="J90" i="91"/>
  <c r="D90" i="91"/>
  <c r="H86" i="91"/>
  <c r="L82" i="91"/>
  <c r="G82" i="91"/>
  <c r="L78" i="91"/>
  <c r="D78" i="91"/>
  <c r="H73" i="91"/>
  <c r="L69" i="91"/>
  <c r="D69" i="91"/>
  <c r="H65" i="91"/>
  <c r="K61" i="91"/>
  <c r="D57" i="91"/>
  <c r="D53" i="91"/>
  <c r="F38" i="91"/>
  <c r="G26" i="91"/>
  <c r="I14" i="91"/>
  <c r="G15" i="91"/>
  <c r="K15" i="91"/>
  <c r="F15" i="91"/>
  <c r="L15" i="91"/>
  <c r="H15" i="91"/>
  <c r="D15" i="91"/>
  <c r="E15" i="91"/>
  <c r="G19" i="91"/>
  <c r="K19" i="91"/>
  <c r="H19" i="91"/>
  <c r="D19" i="91"/>
  <c r="I19" i="91"/>
  <c r="J19" i="91"/>
  <c r="L19" i="91"/>
  <c r="G23" i="91"/>
  <c r="K23" i="91"/>
  <c r="D23" i="91"/>
  <c r="I23" i="91"/>
  <c r="E23" i="91"/>
  <c r="J23" i="91"/>
  <c r="F23" i="91"/>
  <c r="H23" i="91"/>
  <c r="G27" i="91"/>
  <c r="K27" i="91"/>
  <c r="E27" i="91"/>
  <c r="J27" i="91"/>
  <c r="F27" i="91"/>
  <c r="L27" i="91"/>
  <c r="D27" i="91"/>
  <c r="G31" i="91"/>
  <c r="K31" i="91"/>
  <c r="F31" i="91"/>
  <c r="L31" i="91"/>
  <c r="H31" i="91"/>
  <c r="I31" i="91"/>
  <c r="J31" i="91"/>
  <c r="G35" i="91"/>
  <c r="K35" i="91"/>
  <c r="H35" i="91"/>
  <c r="D35" i="91"/>
  <c r="I35" i="91"/>
  <c r="E35" i="91"/>
  <c r="F35" i="91"/>
  <c r="G39" i="91"/>
  <c r="K39" i="91"/>
  <c r="D39" i="91"/>
  <c r="I39" i="91"/>
  <c r="E39" i="91"/>
  <c r="J39" i="91"/>
  <c r="L39" i="91"/>
  <c r="G44" i="91"/>
  <c r="K44" i="91"/>
  <c r="E44" i="91"/>
  <c r="J44" i="91"/>
  <c r="F44" i="91"/>
  <c r="L44" i="91"/>
  <c r="H44" i="91"/>
  <c r="I44" i="91"/>
  <c r="G49" i="91"/>
  <c r="K49" i="91"/>
  <c r="F49" i="91"/>
  <c r="L49" i="91"/>
  <c r="H49" i="91"/>
  <c r="D49" i="91"/>
  <c r="E49" i="91"/>
  <c r="D54" i="91"/>
  <c r="H54" i="91"/>
  <c r="L54" i="91"/>
  <c r="E54" i="91"/>
  <c r="F54" i="91"/>
  <c r="K54" i="91"/>
  <c r="G54" i="91"/>
  <c r="D58" i="91"/>
  <c r="H58" i="91"/>
  <c r="L58" i="91"/>
  <c r="G58" i="91"/>
  <c r="I58" i="91"/>
  <c r="D62" i="91"/>
  <c r="H62" i="91"/>
  <c r="L62" i="91"/>
  <c r="E62" i="91"/>
  <c r="I62" i="91"/>
  <c r="D66" i="91"/>
  <c r="H66" i="91"/>
  <c r="L66" i="91"/>
  <c r="E66" i="91"/>
  <c r="I66" i="91"/>
  <c r="D70" i="91"/>
  <c r="H70" i="91"/>
  <c r="L70" i="91"/>
  <c r="E70" i="91"/>
  <c r="I70" i="91"/>
  <c r="D74" i="91"/>
  <c r="H74" i="91"/>
  <c r="L74" i="91"/>
  <c r="E74" i="91"/>
  <c r="I74" i="91"/>
  <c r="D79" i="91"/>
  <c r="H79" i="91"/>
  <c r="L79" i="91"/>
  <c r="E79" i="91"/>
  <c r="I79" i="91"/>
  <c r="D83" i="91"/>
  <c r="H83" i="91"/>
  <c r="L83" i="91"/>
  <c r="D87" i="91"/>
  <c r="H87" i="91"/>
  <c r="L87" i="91"/>
  <c r="D91" i="91"/>
  <c r="H91" i="91"/>
  <c r="L91" i="91"/>
  <c r="D95" i="91"/>
  <c r="H95" i="91"/>
  <c r="L95" i="91"/>
  <c r="K95" i="91"/>
  <c r="F95" i="91"/>
  <c r="J94" i="91"/>
  <c r="D94" i="91"/>
  <c r="J91" i="91"/>
  <c r="E91" i="91"/>
  <c r="H90" i="91"/>
  <c r="I87" i="91"/>
  <c r="L86" i="91"/>
  <c r="G86" i="91"/>
  <c r="G83" i="91"/>
  <c r="K82" i="91"/>
  <c r="F82" i="91"/>
  <c r="J79" i="91"/>
  <c r="K78" i="91"/>
  <c r="F74" i="91"/>
  <c r="G73" i="91"/>
  <c r="J70" i="91"/>
  <c r="K69" i="91"/>
  <c r="F66" i="91"/>
  <c r="G65" i="91"/>
  <c r="J62" i="91"/>
  <c r="J61" i="91"/>
  <c r="E58" i="91"/>
  <c r="I54" i="91"/>
  <c r="I49" i="91"/>
  <c r="K42" i="91"/>
  <c r="E38" i="91"/>
  <c r="J35" i="91"/>
  <c r="D31" i="91"/>
  <c r="F26" i="91"/>
  <c r="L23" i="91"/>
  <c r="E19" i="91"/>
  <c r="G14" i="91"/>
  <c r="D12" i="91"/>
  <c r="E12" i="91"/>
  <c r="F12" i="91"/>
  <c r="J12" i="91"/>
  <c r="G12" i="91"/>
  <c r="L12" i="91"/>
  <c r="H12" i="91"/>
  <c r="I12" i="91"/>
  <c r="K12" i="91"/>
  <c r="F16" i="91"/>
  <c r="J16" i="91"/>
  <c r="H16" i="91"/>
  <c r="D16" i="91"/>
  <c r="I16" i="91"/>
  <c r="E16" i="91"/>
  <c r="G16" i="91"/>
  <c r="F20" i="91"/>
  <c r="J20" i="91"/>
  <c r="D20" i="91"/>
  <c r="I20" i="91"/>
  <c r="E20" i="91"/>
  <c r="K20" i="91"/>
  <c r="L20" i="91"/>
  <c r="F24" i="91"/>
  <c r="J24" i="91"/>
  <c r="E24" i="91"/>
  <c r="K24" i="91"/>
  <c r="G24" i="91"/>
  <c r="L24" i="91"/>
  <c r="H24" i="91"/>
  <c r="I24" i="91"/>
  <c r="F28" i="91"/>
  <c r="J28" i="91"/>
  <c r="G28" i="91"/>
  <c r="L28" i="91"/>
  <c r="H28" i="91"/>
  <c r="D28" i="91"/>
  <c r="E28" i="91"/>
  <c r="F32" i="91"/>
  <c r="J32" i="91"/>
  <c r="H32" i="91"/>
  <c r="D32" i="91"/>
  <c r="I32" i="91"/>
  <c r="K32" i="91"/>
  <c r="L32" i="91"/>
  <c r="F36" i="91"/>
  <c r="J36" i="91"/>
  <c r="D36" i="91"/>
  <c r="I36" i="91"/>
  <c r="E36" i="91"/>
  <c r="K36" i="91"/>
  <c r="G36" i="91"/>
  <c r="H36" i="91"/>
  <c r="F40" i="91"/>
  <c r="J40" i="91"/>
  <c r="E40" i="91"/>
  <c r="K40" i="91"/>
  <c r="G40" i="91"/>
  <c r="L40" i="91"/>
  <c r="D40" i="91"/>
  <c r="F45" i="91"/>
  <c r="J45" i="91"/>
  <c r="G45" i="91"/>
  <c r="L45" i="91"/>
  <c r="H45" i="91"/>
  <c r="I45" i="91"/>
  <c r="K45" i="91"/>
  <c r="F50" i="91"/>
  <c r="J50" i="91"/>
  <c r="H50" i="91"/>
  <c r="D50" i="91"/>
  <c r="I50" i="91"/>
  <c r="E50" i="91"/>
  <c r="G50" i="91"/>
  <c r="G55" i="91"/>
  <c r="K55" i="91"/>
  <c r="H55" i="91"/>
  <c r="D55" i="91"/>
  <c r="I55" i="91"/>
  <c r="G59" i="91"/>
  <c r="K59" i="91"/>
  <c r="D59" i="91"/>
  <c r="I59" i="91"/>
  <c r="E59" i="91"/>
  <c r="J59" i="91"/>
  <c r="G63" i="91"/>
  <c r="K63" i="91"/>
  <c r="D63" i="91"/>
  <c r="H63" i="91"/>
  <c r="L63" i="91"/>
  <c r="G67" i="91"/>
  <c r="K67" i="91"/>
  <c r="D67" i="91"/>
  <c r="H67" i="91"/>
  <c r="L67" i="91"/>
  <c r="G71" i="91"/>
  <c r="K71" i="91"/>
  <c r="D71" i="91"/>
  <c r="H71" i="91"/>
  <c r="L71" i="91"/>
  <c r="G76" i="91"/>
  <c r="K76" i="91"/>
  <c r="D76" i="91"/>
  <c r="H76" i="91"/>
  <c r="L76" i="91"/>
  <c r="G80" i="91"/>
  <c r="K80" i="91"/>
  <c r="D80" i="91"/>
  <c r="G84" i="91"/>
  <c r="K84" i="91"/>
  <c r="G88" i="91"/>
  <c r="K88" i="91"/>
  <c r="G92" i="91"/>
  <c r="K92" i="91"/>
  <c r="K96" i="91"/>
  <c r="F96" i="91"/>
  <c r="J95" i="91"/>
  <c r="E95" i="91"/>
  <c r="H94" i="91"/>
  <c r="J92" i="91"/>
  <c r="E92" i="91"/>
  <c r="I91" i="91"/>
  <c r="L90" i="91"/>
  <c r="G90" i="91"/>
  <c r="I88" i="91"/>
  <c r="D88" i="91"/>
  <c r="G87" i="91"/>
  <c r="K86" i="91"/>
  <c r="F86" i="91"/>
  <c r="H84" i="91"/>
  <c r="K83" i="91"/>
  <c r="F83" i="91"/>
  <c r="J82" i="91"/>
  <c r="D82" i="91"/>
  <c r="L80" i="91"/>
  <c r="F80" i="91"/>
  <c r="G79" i="91"/>
  <c r="H78" i="91"/>
  <c r="J76" i="91"/>
  <c r="K74" i="91"/>
  <c r="L73" i="91"/>
  <c r="D73" i="91"/>
  <c r="F71" i="91"/>
  <c r="G70" i="91"/>
  <c r="H69" i="91"/>
  <c r="J67" i="91"/>
  <c r="K66" i="91"/>
  <c r="L65" i="91"/>
  <c r="D65" i="91"/>
  <c r="F63" i="91"/>
  <c r="G62" i="91"/>
  <c r="F61" i="91"/>
  <c r="K58" i="91"/>
  <c r="J57" i="91"/>
  <c r="F55" i="91"/>
  <c r="L53" i="91"/>
  <c r="L50" i="91"/>
  <c r="I48" i="91"/>
  <c r="E45" i="91"/>
  <c r="H39" i="91"/>
  <c r="J34" i="91"/>
  <c r="G32" i="91"/>
  <c r="I27" i="91"/>
  <c r="K22" i="91"/>
  <c r="H20" i="91"/>
  <c r="E18" i="91"/>
  <c r="J15" i="91"/>
  <c r="E13" i="91"/>
  <c r="I13" i="91"/>
  <c r="H13" i="91"/>
  <c r="D13" i="91"/>
  <c r="J13" i="91"/>
  <c r="K13" i="91"/>
  <c r="L13" i="91"/>
  <c r="E17" i="91"/>
  <c r="I17" i="91"/>
  <c r="D17" i="91"/>
  <c r="J17" i="91"/>
  <c r="F17" i="91"/>
  <c r="K17" i="91"/>
  <c r="G17" i="91"/>
  <c r="H17" i="91"/>
  <c r="E21" i="91"/>
  <c r="I21" i="91"/>
  <c r="F21" i="91"/>
  <c r="K21" i="91"/>
  <c r="G21" i="91"/>
  <c r="L21" i="91"/>
  <c r="D21" i="91"/>
  <c r="E25" i="91"/>
  <c r="I25" i="91"/>
  <c r="G25" i="91"/>
  <c r="L25" i="91"/>
  <c r="H25" i="91"/>
  <c r="J25" i="91"/>
  <c r="K25" i="91"/>
  <c r="E29" i="91"/>
  <c r="I29" i="91"/>
  <c r="H29" i="91"/>
  <c r="D29" i="91"/>
  <c r="J29" i="91"/>
  <c r="F29" i="91"/>
  <c r="G29" i="91"/>
  <c r="E33" i="91"/>
  <c r="I33" i="91"/>
  <c r="D33" i="91"/>
  <c r="J33" i="91"/>
  <c r="F33" i="91"/>
  <c r="K33" i="91"/>
  <c r="L33" i="91"/>
  <c r="E37" i="91"/>
  <c r="I37" i="91"/>
  <c r="F37" i="91"/>
  <c r="K37" i="91"/>
  <c r="G37" i="91"/>
  <c r="L37" i="91"/>
  <c r="H37" i="91"/>
  <c r="J37" i="91"/>
  <c r="E41" i="91"/>
  <c r="I41" i="91"/>
  <c r="G41" i="91"/>
  <c r="L41" i="91"/>
  <c r="H41" i="91"/>
  <c r="D41" i="91"/>
  <c r="F41" i="91"/>
  <c r="E47" i="91"/>
  <c r="I47" i="91"/>
  <c r="H47" i="91"/>
  <c r="D47" i="91"/>
  <c r="J47" i="91"/>
  <c r="K47" i="91"/>
  <c r="L47" i="91"/>
  <c r="E51" i="91"/>
  <c r="I51" i="91"/>
  <c r="D51" i="91"/>
  <c r="J51" i="91"/>
  <c r="F51" i="91"/>
  <c r="K51" i="91"/>
  <c r="G51" i="91"/>
  <c r="H51" i="91"/>
  <c r="F56" i="91"/>
  <c r="J56" i="91"/>
  <c r="D56" i="91"/>
  <c r="I56" i="91"/>
  <c r="E56" i="91"/>
  <c r="K56" i="91"/>
  <c r="F60" i="91"/>
  <c r="J60" i="91"/>
  <c r="E60" i="91"/>
  <c r="K60" i="91"/>
  <c r="G60" i="91"/>
  <c r="L60" i="91"/>
  <c r="F64" i="91"/>
  <c r="J64" i="91"/>
  <c r="G64" i="91"/>
  <c r="K64" i="91"/>
  <c r="F68" i="91"/>
  <c r="J68" i="91"/>
  <c r="G68" i="91"/>
  <c r="K68" i="91"/>
  <c r="F72" i="91"/>
  <c r="J72" i="91"/>
  <c r="G72" i="91"/>
  <c r="K72" i="91"/>
  <c r="F77" i="91"/>
  <c r="J77" i="91"/>
  <c r="G77" i="91"/>
  <c r="K77" i="91"/>
  <c r="F81" i="91"/>
  <c r="J81" i="91"/>
  <c r="F85" i="91"/>
  <c r="J85" i="91"/>
  <c r="F89" i="91"/>
  <c r="J89" i="91"/>
  <c r="F93" i="91"/>
  <c r="J93" i="91"/>
  <c r="I97" i="91"/>
  <c r="J96" i="91"/>
  <c r="E96" i="91"/>
  <c r="I95" i="91"/>
  <c r="L94" i="91"/>
  <c r="G94" i="91"/>
  <c r="K93" i="91"/>
  <c r="E93" i="91"/>
  <c r="I92" i="91"/>
  <c r="D92" i="91"/>
  <c r="G91" i="91"/>
  <c r="K90" i="91"/>
  <c r="F90" i="91"/>
  <c r="I89" i="91"/>
  <c r="D89" i="91"/>
  <c r="H88" i="91"/>
  <c r="K87" i="91"/>
  <c r="F87" i="91"/>
  <c r="J86" i="91"/>
  <c r="D86" i="91"/>
  <c r="H85" i="91"/>
  <c r="L84" i="91"/>
  <c r="F84" i="91"/>
  <c r="J83" i="91"/>
  <c r="E83" i="91"/>
  <c r="H82" i="91"/>
  <c r="L81" i="91"/>
  <c r="G81" i="91"/>
  <c r="J80" i="91"/>
  <c r="E80" i="91"/>
  <c r="F79" i="91"/>
  <c r="G78" i="91"/>
  <c r="H77" i="91"/>
  <c r="I76" i="91"/>
  <c r="J74" i="91"/>
  <c r="K73" i="91"/>
  <c r="L72" i="91"/>
  <c r="D72" i="91"/>
  <c r="E71" i="91"/>
  <c r="F70" i="91"/>
  <c r="G69" i="91"/>
  <c r="H68" i="91"/>
  <c r="I67" i="91"/>
  <c r="J66" i="91"/>
  <c r="K65" i="91"/>
  <c r="L64" i="91"/>
  <c r="D64" i="91"/>
  <c r="E63" i="91"/>
  <c r="F62" i="91"/>
  <c r="D61" i="91"/>
  <c r="L59" i="91"/>
  <c r="J58" i="91"/>
  <c r="H57" i="91"/>
  <c r="G56" i="91"/>
  <c r="E55" i="91"/>
  <c r="K53" i="91"/>
  <c r="K50" i="91"/>
  <c r="G48" i="91"/>
  <c r="D45" i="91"/>
  <c r="J41" i="91"/>
  <c r="F39" i="91"/>
  <c r="L36" i="91"/>
  <c r="I34" i="91"/>
  <c r="E32" i="91"/>
  <c r="K29" i="91"/>
  <c r="H27" i="91"/>
  <c r="D25" i="91"/>
  <c r="J22" i="91"/>
  <c r="G20" i="91"/>
  <c r="L17" i="91"/>
  <c r="I15" i="91"/>
  <c r="F13" i="91"/>
  <c r="N8" i="91"/>
  <c r="M44" i="91" l="1"/>
  <c r="M97" i="91"/>
  <c r="M86" i="91"/>
  <c r="M69" i="91"/>
  <c r="M45" i="91"/>
  <c r="M25" i="91"/>
  <c r="M15" i="91"/>
  <c r="M84" i="91"/>
  <c r="M64" i="91"/>
  <c r="M96" i="91"/>
  <c r="M83" i="91"/>
  <c r="M66" i="91"/>
  <c r="M51" i="91"/>
  <c r="M81" i="91"/>
  <c r="M63" i="91"/>
  <c r="M90" i="91"/>
  <c r="M38" i="91"/>
  <c r="M16" i="91"/>
  <c r="M41" i="91"/>
  <c r="M73" i="91"/>
  <c r="M57" i="91"/>
  <c r="M95" i="91"/>
  <c r="M79" i="91"/>
  <c r="M62" i="91"/>
  <c r="M48" i="91"/>
  <c r="M18" i="91"/>
  <c r="M80" i="91"/>
  <c r="M59" i="91"/>
  <c r="M30" i="91"/>
  <c r="M22" i="91"/>
  <c r="M34" i="91"/>
  <c r="M21" i="91"/>
  <c r="M77" i="91"/>
  <c r="M60" i="91"/>
  <c r="M37" i="91"/>
  <c r="M31" i="91"/>
  <c r="M27" i="91"/>
  <c r="M23" i="91"/>
  <c r="M91" i="91"/>
  <c r="M94" i="91"/>
  <c r="M78" i="91"/>
  <c r="M61" i="91"/>
  <c r="M93" i="91"/>
  <c r="M74" i="91"/>
  <c r="M58" i="91"/>
  <c r="M36" i="91"/>
  <c r="M92" i="91"/>
  <c r="M72" i="91"/>
  <c r="M55" i="91"/>
  <c r="M49" i="91"/>
  <c r="M17" i="91"/>
  <c r="M33" i="91"/>
  <c r="M20" i="91"/>
  <c r="M76" i="91"/>
  <c r="M56" i="91"/>
  <c r="M32" i="91"/>
  <c r="M28" i="91"/>
  <c r="M24" i="91"/>
  <c r="M39" i="91"/>
  <c r="M19" i="91"/>
  <c r="M89" i="91"/>
  <c r="M82" i="91"/>
  <c r="M65" i="91"/>
  <c r="M87" i="91"/>
  <c r="M70" i="91"/>
  <c r="M54" i="91"/>
  <c r="M40" i="91"/>
  <c r="M88" i="91"/>
  <c r="M71" i="91"/>
  <c r="M50" i="91"/>
  <c r="M47" i="91"/>
  <c r="M26" i="91"/>
  <c r="M14" i="91"/>
  <c r="M67" i="91"/>
  <c r="M42" i="91"/>
  <c r="M29" i="91"/>
  <c r="M12" i="91"/>
  <c r="M85" i="91"/>
  <c r="M68" i="91"/>
  <c r="M53" i="91"/>
  <c r="M13" i="91"/>
  <c r="M35" i="91"/>
  <c r="L78" i="88" l="1"/>
  <c r="N77" i="88"/>
  <c r="M77" i="88"/>
  <c r="L77" i="88"/>
  <c r="K77" i="88"/>
  <c r="G77" i="88"/>
  <c r="F77" i="88"/>
  <c r="E77" i="88"/>
  <c r="D77" i="88"/>
  <c r="N76" i="88"/>
  <c r="M76" i="88"/>
  <c r="L76" i="88"/>
  <c r="K76" i="88"/>
  <c r="G76" i="88"/>
  <c r="F76" i="88"/>
  <c r="E76" i="88"/>
  <c r="D76" i="88"/>
  <c r="N75" i="88"/>
  <c r="M75" i="88"/>
  <c r="L75" i="88"/>
  <c r="K75" i="88"/>
  <c r="G75" i="88"/>
  <c r="F75" i="88"/>
  <c r="E75" i="88"/>
  <c r="C75" i="88"/>
  <c r="N74" i="88"/>
  <c r="M74" i="88"/>
  <c r="L74" i="88"/>
  <c r="K74" i="88"/>
  <c r="G74" i="88"/>
  <c r="F74" i="88"/>
  <c r="E74" i="88"/>
  <c r="D74" i="88"/>
  <c r="N73" i="88"/>
  <c r="M73" i="88"/>
  <c r="L73" i="88"/>
  <c r="K73" i="88"/>
  <c r="G73" i="88"/>
  <c r="F73" i="88"/>
  <c r="E73" i="88"/>
  <c r="D73" i="88"/>
  <c r="N72" i="88"/>
  <c r="M72" i="88"/>
  <c r="L72" i="88"/>
  <c r="K72" i="88"/>
  <c r="G72" i="88"/>
  <c r="F72" i="88"/>
  <c r="E72" i="88"/>
  <c r="D72" i="88"/>
  <c r="C72" i="88"/>
  <c r="N71" i="88"/>
  <c r="M71" i="88"/>
  <c r="L71" i="88"/>
  <c r="K71" i="88"/>
  <c r="G71" i="88"/>
  <c r="F71" i="88"/>
  <c r="E71" i="88"/>
  <c r="D71" i="88"/>
  <c r="C71" i="88"/>
  <c r="N70" i="88"/>
  <c r="M70" i="88"/>
  <c r="L70" i="88"/>
  <c r="K70" i="88"/>
  <c r="G70" i="88"/>
  <c r="F70" i="88"/>
  <c r="E70" i="88"/>
  <c r="D70" i="88"/>
  <c r="M53" i="88"/>
  <c r="L53" i="88"/>
  <c r="K53" i="88"/>
  <c r="N52" i="88"/>
  <c r="M52" i="88"/>
  <c r="L52" i="88"/>
  <c r="K52" i="88"/>
  <c r="N51" i="88"/>
  <c r="M51" i="88"/>
  <c r="L51" i="88"/>
  <c r="K51" i="88"/>
  <c r="N50" i="88"/>
  <c r="M50" i="88"/>
  <c r="L50" i="88"/>
  <c r="K50" i="88"/>
  <c r="N49" i="88"/>
  <c r="M49" i="88"/>
  <c r="L49" i="88"/>
  <c r="K49" i="88"/>
  <c r="N48" i="88"/>
  <c r="M48" i="88"/>
  <c r="L48" i="88"/>
  <c r="K48" i="88"/>
  <c r="N47" i="88"/>
  <c r="M47" i="88"/>
  <c r="L47" i="88"/>
  <c r="K47" i="88"/>
  <c r="N46" i="88"/>
  <c r="M46" i="88"/>
  <c r="L46" i="88"/>
  <c r="K46" i="88"/>
  <c r="N45" i="88"/>
  <c r="M45" i="88"/>
  <c r="L45" i="88"/>
  <c r="K45" i="88"/>
  <c r="AB25" i="7"/>
  <c r="W25" i="7"/>
  <c r="R25" i="7"/>
  <c r="M25" i="7"/>
  <c r="H25" i="7"/>
  <c r="AB24" i="7"/>
  <c r="W24" i="7"/>
  <c r="R24" i="7"/>
  <c r="M24" i="7"/>
  <c r="H24" i="7"/>
  <c r="AB23" i="7"/>
  <c r="W23" i="7"/>
  <c r="R23" i="7"/>
  <c r="M23" i="7"/>
  <c r="H23" i="7"/>
  <c r="AB22" i="7"/>
  <c r="W22" i="7"/>
  <c r="R22" i="7"/>
  <c r="M22" i="7"/>
  <c r="H22" i="7"/>
  <c r="AB21" i="7"/>
  <c r="W21" i="7"/>
  <c r="R21" i="7"/>
  <c r="M21" i="7"/>
  <c r="H21" i="7"/>
  <c r="AB20" i="7"/>
  <c r="W20" i="7"/>
  <c r="R20" i="7"/>
  <c r="M20" i="7"/>
  <c r="H20" i="7"/>
  <c r="AB19" i="7"/>
  <c r="W19" i="7"/>
  <c r="R19" i="7"/>
  <c r="M19" i="7"/>
  <c r="H19" i="7"/>
  <c r="AB18" i="7"/>
  <c r="W18" i="7"/>
  <c r="R18" i="7"/>
  <c r="M18" i="7"/>
  <c r="H18" i="7"/>
  <c r="AB17" i="7"/>
  <c r="W17" i="7"/>
  <c r="R17" i="7"/>
  <c r="M17" i="7"/>
  <c r="H17" i="7"/>
  <c r="M39" i="7" l="1"/>
  <c r="W46" i="7"/>
  <c r="M47" i="7"/>
  <c r="R39" i="7"/>
  <c r="H40" i="7"/>
  <c r="AB40" i="7"/>
  <c r="R41" i="7"/>
  <c r="AB42" i="7"/>
  <c r="H46" i="7"/>
  <c r="AB46" i="7"/>
  <c r="R47" i="7"/>
  <c r="M41" i="7"/>
  <c r="W44" i="7"/>
  <c r="AB44" i="7"/>
  <c r="W39" i="7"/>
  <c r="M40" i="7"/>
  <c r="W41" i="7"/>
  <c r="M42" i="7"/>
  <c r="W43" i="7"/>
  <c r="M44" i="7"/>
  <c r="W45" i="7"/>
  <c r="M46" i="7"/>
  <c r="W47" i="7"/>
  <c r="W40" i="7"/>
  <c r="W42" i="7"/>
  <c r="M43" i="7"/>
  <c r="M45" i="7"/>
  <c r="H42" i="7"/>
  <c r="R43" i="7"/>
  <c r="H44" i="7"/>
  <c r="R45" i="7"/>
  <c r="H39" i="7"/>
  <c r="AB39" i="7"/>
  <c r="R40" i="7"/>
  <c r="H41" i="7"/>
  <c r="AB41" i="7"/>
  <c r="R42" i="7"/>
  <c r="H43" i="7"/>
  <c r="AB43" i="7"/>
  <c r="R44" i="7"/>
  <c r="H45" i="7"/>
  <c r="AB45" i="7"/>
  <c r="R46" i="7"/>
  <c r="H47" i="7"/>
  <c r="AB47" i="7"/>
  <c r="E78" i="88"/>
  <c r="K78" i="88"/>
  <c r="F78" i="88"/>
  <c r="M78" i="88"/>
  <c r="D78" i="88"/>
  <c r="N53" i="88"/>
  <c r="G78" i="88"/>
  <c r="N78" i="88"/>
  <c r="N21" i="88"/>
  <c r="D23" i="88"/>
  <c r="F24" i="88"/>
  <c r="F26" i="88"/>
  <c r="J27" i="88"/>
  <c r="D45" i="88"/>
  <c r="F46" i="88"/>
  <c r="D49" i="88"/>
  <c r="F50" i="88"/>
  <c r="J75" i="88"/>
  <c r="C20" i="88"/>
  <c r="G20" i="88"/>
  <c r="M20" i="88"/>
  <c r="E21" i="88"/>
  <c r="K21" i="88"/>
  <c r="C22" i="88"/>
  <c r="G22" i="88"/>
  <c r="M22" i="88"/>
  <c r="E23" i="88"/>
  <c r="K23" i="88"/>
  <c r="C24" i="88"/>
  <c r="G24" i="88"/>
  <c r="M24" i="88"/>
  <c r="E25" i="88"/>
  <c r="K25" i="88"/>
  <c r="C26" i="88"/>
  <c r="G26" i="88"/>
  <c r="M26" i="88"/>
  <c r="E27" i="88"/>
  <c r="K27" i="88"/>
  <c r="C28" i="88"/>
  <c r="G28" i="88"/>
  <c r="M28" i="88"/>
  <c r="E45" i="88"/>
  <c r="C46" i="88"/>
  <c r="G46" i="88"/>
  <c r="E47" i="88"/>
  <c r="C48" i="88"/>
  <c r="G48" i="88"/>
  <c r="E49" i="88"/>
  <c r="C50" i="88"/>
  <c r="G50" i="88"/>
  <c r="E51" i="88"/>
  <c r="C52" i="88"/>
  <c r="G52" i="88"/>
  <c r="E53" i="88"/>
  <c r="C70" i="88"/>
  <c r="C74" i="88"/>
  <c r="C76" i="88"/>
  <c r="C78" i="88"/>
  <c r="F20" i="88"/>
  <c r="D21" i="88"/>
  <c r="F22" i="88"/>
  <c r="J23" i="88"/>
  <c r="L24" i="88"/>
  <c r="J25" i="88"/>
  <c r="L26" i="88"/>
  <c r="N27" i="88"/>
  <c r="L28" i="88"/>
  <c r="D47" i="88"/>
  <c r="F48" i="88"/>
  <c r="J49" i="88"/>
  <c r="J51" i="88"/>
  <c r="F52" i="88"/>
  <c r="D53" i="88"/>
  <c r="D75" i="88"/>
  <c r="J77" i="88"/>
  <c r="D20" i="88"/>
  <c r="J20" i="88"/>
  <c r="N20" i="88"/>
  <c r="F21" i="88"/>
  <c r="L21" i="88"/>
  <c r="D22" i="88"/>
  <c r="J22" i="88"/>
  <c r="N22" i="88"/>
  <c r="F23" i="88"/>
  <c r="L23" i="88"/>
  <c r="D24" i="88"/>
  <c r="J24" i="88"/>
  <c r="N24" i="88"/>
  <c r="F25" i="88"/>
  <c r="L25" i="88"/>
  <c r="D26" i="88"/>
  <c r="J26" i="88"/>
  <c r="N26" i="88"/>
  <c r="F27" i="88"/>
  <c r="L27" i="88"/>
  <c r="D28" i="88"/>
  <c r="J28" i="88"/>
  <c r="N28" i="88"/>
  <c r="F45" i="88"/>
  <c r="D46" i="88"/>
  <c r="J46" i="88"/>
  <c r="F47" i="88"/>
  <c r="D48" i="88"/>
  <c r="J48" i="88"/>
  <c r="F49" i="88"/>
  <c r="D50" i="88"/>
  <c r="J50" i="88"/>
  <c r="F51" i="88"/>
  <c r="D52" i="88"/>
  <c r="J52" i="88"/>
  <c r="F53" i="88"/>
  <c r="J70" i="88"/>
  <c r="J72" i="88"/>
  <c r="J74" i="88"/>
  <c r="J76" i="88"/>
  <c r="J78" i="88"/>
  <c r="L20" i="88"/>
  <c r="J21" i="88"/>
  <c r="L22" i="88"/>
  <c r="N23" i="88"/>
  <c r="D25" i="88"/>
  <c r="N25" i="88"/>
  <c r="D27" i="88"/>
  <c r="F28" i="88"/>
  <c r="J45" i="88"/>
  <c r="J47" i="88"/>
  <c r="D51" i="88"/>
  <c r="J53" i="88"/>
  <c r="J71" i="88"/>
  <c r="J73" i="88"/>
  <c r="E20" i="88"/>
  <c r="K20" i="88"/>
  <c r="C21" i="88"/>
  <c r="G21" i="88"/>
  <c r="M21" i="88"/>
  <c r="E22" i="88"/>
  <c r="K22" i="88"/>
  <c r="C23" i="88"/>
  <c r="G23" i="88"/>
  <c r="M23" i="88"/>
  <c r="E24" i="88"/>
  <c r="K24" i="88"/>
  <c r="C25" i="88"/>
  <c r="G25" i="88"/>
  <c r="M25" i="88"/>
  <c r="E26" i="88"/>
  <c r="K26" i="88"/>
  <c r="C27" i="88"/>
  <c r="G27" i="88"/>
  <c r="M27" i="88"/>
  <c r="E28" i="88"/>
  <c r="K28" i="88"/>
  <c r="C45" i="88"/>
  <c r="G45" i="88"/>
  <c r="E46" i="88"/>
  <c r="C47" i="88"/>
  <c r="G47" i="88"/>
  <c r="E48" i="88"/>
  <c r="C49" i="88"/>
  <c r="G49" i="88"/>
  <c r="E50" i="88"/>
  <c r="C51" i="88"/>
  <c r="G51" i="88"/>
  <c r="E52" i="88"/>
  <c r="C53" i="88"/>
  <c r="G53" i="88"/>
  <c r="C73" i="88"/>
  <c r="C77" i="88"/>
  <c r="P97" i="64" l="1"/>
  <c r="K97" i="64" s="1"/>
  <c r="P96" i="64"/>
  <c r="L96" i="64" s="1"/>
  <c r="P95" i="64"/>
  <c r="L95" i="64" s="1"/>
  <c r="P94" i="64"/>
  <c r="G94" i="64" s="1"/>
  <c r="P93" i="64"/>
  <c r="H93" i="64" s="1"/>
  <c r="P92" i="64"/>
  <c r="K92" i="64" s="1"/>
  <c r="P91" i="64"/>
  <c r="L91" i="64" s="1"/>
  <c r="P90" i="64"/>
  <c r="G90" i="64" s="1"/>
  <c r="P89" i="64"/>
  <c r="H89" i="64" s="1"/>
  <c r="P88" i="64"/>
  <c r="J88" i="64" s="1"/>
  <c r="P87" i="64"/>
  <c r="L87" i="64" s="1"/>
  <c r="P86" i="64"/>
  <c r="P85" i="64"/>
  <c r="H85" i="64" s="1"/>
  <c r="P84" i="64"/>
  <c r="K84" i="64" s="1"/>
  <c r="P83" i="64"/>
  <c r="L83" i="64" s="1"/>
  <c r="P82" i="64"/>
  <c r="G82" i="64" s="1"/>
  <c r="P81" i="64"/>
  <c r="H81" i="64" s="1"/>
  <c r="P80" i="64"/>
  <c r="L80" i="64" s="1"/>
  <c r="P79" i="64"/>
  <c r="I79" i="64" s="1"/>
  <c r="P78" i="64"/>
  <c r="J78" i="64" s="1"/>
  <c r="P77" i="64"/>
  <c r="I77" i="64" s="1"/>
  <c r="P76" i="64"/>
  <c r="J76" i="64" s="1"/>
  <c r="P74" i="64"/>
  <c r="P73" i="64"/>
  <c r="K73" i="64" s="1"/>
  <c r="P72" i="64"/>
  <c r="I72" i="64" s="1"/>
  <c r="P71" i="64"/>
  <c r="F71" i="64" s="1"/>
  <c r="P70" i="64"/>
  <c r="J70" i="64" s="1"/>
  <c r="P69" i="64"/>
  <c r="K69" i="64" s="1"/>
  <c r="P68" i="64"/>
  <c r="I68" i="64" s="1"/>
  <c r="P67" i="64"/>
  <c r="J67" i="64" s="1"/>
  <c r="P66" i="64"/>
  <c r="E66" i="64" s="1"/>
  <c r="P65" i="64"/>
  <c r="J65" i="64" s="1"/>
  <c r="P64" i="64"/>
  <c r="I64" i="64" s="1"/>
  <c r="P63" i="64"/>
  <c r="G63" i="64" s="1"/>
  <c r="P62" i="64"/>
  <c r="F62" i="64" s="1"/>
  <c r="P61" i="64"/>
  <c r="J61" i="64" s="1"/>
  <c r="P60" i="64"/>
  <c r="I60" i="64" s="1"/>
  <c r="P59" i="64"/>
  <c r="J59" i="64" s="1"/>
  <c r="P58" i="64"/>
  <c r="F58" i="64" s="1"/>
  <c r="P57" i="64"/>
  <c r="J57" i="64" s="1"/>
  <c r="P56" i="64"/>
  <c r="I56" i="64" s="1"/>
  <c r="P55" i="64"/>
  <c r="P54" i="64"/>
  <c r="P53" i="64"/>
  <c r="L53" i="64" s="1"/>
  <c r="P51" i="64"/>
  <c r="H51" i="64" s="1"/>
  <c r="P50" i="64"/>
  <c r="J50" i="64" s="1"/>
  <c r="P49" i="64"/>
  <c r="K49" i="64" s="1"/>
  <c r="P48" i="64"/>
  <c r="L48" i="64" s="1"/>
  <c r="P47" i="64"/>
  <c r="F47" i="64" s="1"/>
  <c r="P45" i="64"/>
  <c r="P44" i="64"/>
  <c r="K44" i="64" s="1"/>
  <c r="P42" i="64"/>
  <c r="L42" i="64" s="1"/>
  <c r="P41" i="64"/>
  <c r="G41" i="64" s="1"/>
  <c r="P40" i="64"/>
  <c r="E40" i="64" s="1"/>
  <c r="P39" i="64"/>
  <c r="J39" i="64" s="1"/>
  <c r="P38" i="64"/>
  <c r="K38" i="64" s="1"/>
  <c r="P37" i="64"/>
  <c r="K37" i="64" s="1"/>
  <c r="P36" i="64"/>
  <c r="J36" i="64" s="1"/>
  <c r="P35" i="64"/>
  <c r="K35" i="64" s="1"/>
  <c r="P34" i="64"/>
  <c r="K34" i="64" s="1"/>
  <c r="P33" i="64"/>
  <c r="P32" i="64"/>
  <c r="J32" i="64" s="1"/>
  <c r="P31" i="64"/>
  <c r="K31" i="64" s="1"/>
  <c r="P30" i="64"/>
  <c r="J30" i="64" s="1"/>
  <c r="P29" i="64"/>
  <c r="P28" i="64"/>
  <c r="P27" i="64"/>
  <c r="K27" i="64" s="1"/>
  <c r="P26" i="64"/>
  <c r="L26" i="64" s="1"/>
  <c r="P25" i="64"/>
  <c r="J25" i="64" s="1"/>
  <c r="P24" i="64"/>
  <c r="F24" i="64" s="1"/>
  <c r="P23" i="64"/>
  <c r="K23" i="64" s="1"/>
  <c r="P22" i="64"/>
  <c r="L22" i="64" s="1"/>
  <c r="P21" i="64"/>
  <c r="G21" i="64" s="1"/>
  <c r="P20" i="64"/>
  <c r="F20" i="64" s="1"/>
  <c r="P19" i="64"/>
  <c r="P18" i="64"/>
  <c r="L18" i="64" s="1"/>
  <c r="P17" i="64"/>
  <c r="G17" i="64" s="1"/>
  <c r="P16" i="64"/>
  <c r="I16" i="64" s="1"/>
  <c r="P15" i="64"/>
  <c r="K15" i="64" s="1"/>
  <c r="P14" i="64"/>
  <c r="J14" i="64" s="1"/>
  <c r="P13" i="64"/>
  <c r="F13" i="64" s="1"/>
  <c r="P12" i="64"/>
  <c r="P97" i="65"/>
  <c r="K97" i="65" s="1"/>
  <c r="P96" i="65"/>
  <c r="J96" i="65" s="1"/>
  <c r="P95" i="65"/>
  <c r="K95" i="65" s="1"/>
  <c r="P94" i="65"/>
  <c r="H94" i="65" s="1"/>
  <c r="P93" i="65"/>
  <c r="K93" i="65" s="1"/>
  <c r="P92" i="65"/>
  <c r="G92" i="65" s="1"/>
  <c r="P91" i="65"/>
  <c r="J91" i="65" s="1"/>
  <c r="P90" i="65"/>
  <c r="K90" i="65" s="1"/>
  <c r="P89" i="65"/>
  <c r="L89" i="65" s="1"/>
  <c r="P88" i="65"/>
  <c r="J88" i="65" s="1"/>
  <c r="P87" i="65"/>
  <c r="P86" i="65"/>
  <c r="P85" i="65"/>
  <c r="L85" i="65" s="1"/>
  <c r="P84" i="65"/>
  <c r="G84" i="65" s="1"/>
  <c r="P83" i="65"/>
  <c r="J83" i="65" s="1"/>
  <c r="P82" i="65"/>
  <c r="K82" i="65" s="1"/>
  <c r="P81" i="65"/>
  <c r="J81" i="65" s="1"/>
  <c r="P80" i="65"/>
  <c r="J80" i="65" s="1"/>
  <c r="P79" i="65"/>
  <c r="F79" i="65" s="1"/>
  <c r="P78" i="65"/>
  <c r="K78" i="65" s="1"/>
  <c r="P77" i="65"/>
  <c r="L77" i="65" s="1"/>
  <c r="P76" i="65"/>
  <c r="F76" i="65" s="1"/>
  <c r="P74" i="65"/>
  <c r="F74" i="65" s="1"/>
  <c r="P73" i="65"/>
  <c r="K73" i="65" s="1"/>
  <c r="P72" i="65"/>
  <c r="K72" i="65" s="1"/>
  <c r="P71" i="65"/>
  <c r="P70" i="65"/>
  <c r="I70" i="65" s="1"/>
  <c r="P69" i="65"/>
  <c r="K69" i="65" s="1"/>
  <c r="P68" i="65"/>
  <c r="L68" i="65" s="1"/>
  <c r="P67" i="65"/>
  <c r="G67" i="65" s="1"/>
  <c r="P66" i="65"/>
  <c r="I66" i="65" s="1"/>
  <c r="P65" i="65"/>
  <c r="K65" i="65" s="1"/>
  <c r="P64" i="65"/>
  <c r="L64" i="65" s="1"/>
  <c r="P63" i="65"/>
  <c r="F63" i="65" s="1"/>
  <c r="P62" i="65"/>
  <c r="J62" i="65" s="1"/>
  <c r="P61" i="65"/>
  <c r="K61" i="65" s="1"/>
  <c r="P60" i="65"/>
  <c r="K60" i="65" s="1"/>
  <c r="P59" i="65"/>
  <c r="K59" i="65" s="1"/>
  <c r="P58" i="65"/>
  <c r="P57" i="65"/>
  <c r="K57" i="65" s="1"/>
  <c r="P56" i="65"/>
  <c r="L56" i="65" s="1"/>
  <c r="P55" i="65"/>
  <c r="G55" i="65" s="1"/>
  <c r="P54" i="65"/>
  <c r="P53" i="65"/>
  <c r="K53" i="65" s="1"/>
  <c r="P51" i="65"/>
  <c r="L51" i="65" s="1"/>
  <c r="P50" i="65"/>
  <c r="G50" i="65" s="1"/>
  <c r="P49" i="65"/>
  <c r="I49" i="65" s="1"/>
  <c r="P48" i="65"/>
  <c r="K48" i="65" s="1"/>
  <c r="P47" i="65"/>
  <c r="L47" i="65" s="1"/>
  <c r="P45" i="65"/>
  <c r="P44" i="65"/>
  <c r="J44" i="65" s="1"/>
  <c r="P42" i="65"/>
  <c r="K42" i="65" s="1"/>
  <c r="P41" i="65"/>
  <c r="L41" i="65" s="1"/>
  <c r="P40" i="65"/>
  <c r="F40" i="65" s="1"/>
  <c r="P39" i="65"/>
  <c r="I39" i="65" s="1"/>
  <c r="P38" i="65"/>
  <c r="K38" i="65" s="1"/>
  <c r="P37" i="65"/>
  <c r="J37" i="65" s="1"/>
  <c r="P36" i="65"/>
  <c r="K36" i="65" s="1"/>
  <c r="P35" i="65"/>
  <c r="F35" i="65" s="1"/>
  <c r="P34" i="65"/>
  <c r="K34" i="65" s="1"/>
  <c r="P33" i="65"/>
  <c r="L33" i="65" s="1"/>
  <c r="P32" i="65"/>
  <c r="G32" i="65" s="1"/>
  <c r="P31" i="65"/>
  <c r="I31" i="65" s="1"/>
  <c r="P30" i="65"/>
  <c r="K30" i="65" s="1"/>
  <c r="P29" i="65"/>
  <c r="L29" i="65" s="1"/>
  <c r="P28" i="65"/>
  <c r="F28" i="65" s="1"/>
  <c r="P27" i="65"/>
  <c r="F27" i="65" s="1"/>
  <c r="P26" i="65"/>
  <c r="K26" i="65" s="1"/>
  <c r="P25" i="65"/>
  <c r="K25" i="65" s="1"/>
  <c r="P24" i="65"/>
  <c r="K24" i="65" s="1"/>
  <c r="P23" i="65"/>
  <c r="P22" i="65"/>
  <c r="K22" i="65" s="1"/>
  <c r="P21" i="65"/>
  <c r="L21" i="65" s="1"/>
  <c r="P20" i="65"/>
  <c r="G20" i="65" s="1"/>
  <c r="P19" i="65"/>
  <c r="P18" i="65"/>
  <c r="K18" i="65" s="1"/>
  <c r="P17" i="65"/>
  <c r="E17" i="65" s="1"/>
  <c r="P16" i="65"/>
  <c r="L16" i="65" s="1"/>
  <c r="P15" i="65"/>
  <c r="I15" i="65" s="1"/>
  <c r="P14" i="65"/>
  <c r="K14" i="65" s="1"/>
  <c r="P13" i="65"/>
  <c r="F13" i="65" s="1"/>
  <c r="P12" i="65"/>
  <c r="F73" i="64" l="1"/>
  <c r="K59" i="64"/>
  <c r="G73" i="64"/>
  <c r="K86" i="65"/>
  <c r="K12" i="65"/>
  <c r="N8" i="65"/>
  <c r="I12" i="64"/>
  <c r="N8" i="64"/>
  <c r="G86" i="64"/>
  <c r="K19" i="64"/>
  <c r="I39" i="64"/>
  <c r="E14" i="64"/>
  <c r="H38" i="64"/>
  <c r="H60" i="64"/>
  <c r="H61" i="64"/>
  <c r="E79" i="64"/>
  <c r="E82" i="64"/>
  <c r="D95" i="64"/>
  <c r="F95" i="64"/>
  <c r="G19" i="64"/>
  <c r="D61" i="64"/>
  <c r="E90" i="64"/>
  <c r="K95" i="64"/>
  <c r="E31" i="64"/>
  <c r="H34" i="64"/>
  <c r="F44" i="64"/>
  <c r="D60" i="64"/>
  <c r="E61" i="64"/>
  <c r="D84" i="64"/>
  <c r="F15" i="64"/>
  <c r="E26" i="64"/>
  <c r="L31" i="64"/>
  <c r="F34" i="64"/>
  <c r="L44" i="64"/>
  <c r="E48" i="64"/>
  <c r="D83" i="64"/>
  <c r="J15" i="64"/>
  <c r="I65" i="64"/>
  <c r="J16" i="64"/>
  <c r="G31" i="64"/>
  <c r="J38" i="64"/>
  <c r="G44" i="64"/>
  <c r="L61" i="64"/>
  <c r="H64" i="64"/>
  <c r="F66" i="64"/>
  <c r="E69" i="64"/>
  <c r="G72" i="64"/>
  <c r="L73" i="64"/>
  <c r="E80" i="64"/>
  <c r="G88" i="64"/>
  <c r="E41" i="65"/>
  <c r="D51" i="65"/>
  <c r="D12" i="65"/>
  <c r="G15" i="65"/>
  <c r="D22" i="65"/>
  <c r="D25" i="65"/>
  <c r="J32" i="65"/>
  <c r="J41" i="65"/>
  <c r="J68" i="65"/>
  <c r="F84" i="65"/>
  <c r="K41" i="65"/>
  <c r="E89" i="65"/>
  <c r="F41" i="65"/>
  <c r="F51" i="65"/>
  <c r="H37" i="65"/>
  <c r="I51" i="65"/>
  <c r="H73" i="65"/>
  <c r="I89" i="65"/>
  <c r="E12" i="65"/>
  <c r="I85" i="65"/>
  <c r="J89" i="65"/>
  <c r="G22" i="65"/>
  <c r="G61" i="65"/>
  <c r="D93" i="65"/>
  <c r="G51" i="65"/>
  <c r="G89" i="65"/>
  <c r="H15" i="65"/>
  <c r="F17" i="65"/>
  <c r="E25" i="65"/>
  <c r="D26" i="65"/>
  <c r="F33" i="65"/>
  <c r="G38" i="65"/>
  <c r="E47" i="65"/>
  <c r="E51" i="65"/>
  <c r="J51" i="65"/>
  <c r="K55" i="65"/>
  <c r="K64" i="65"/>
  <c r="E66" i="65"/>
  <c r="E68" i="65"/>
  <c r="J69" i="65"/>
  <c r="E72" i="65"/>
  <c r="L73" i="65"/>
  <c r="K15" i="65"/>
  <c r="H25" i="65"/>
  <c r="F26" i="65"/>
  <c r="D37" i="65"/>
  <c r="H47" i="65"/>
  <c r="J50" i="65"/>
  <c r="J66" i="65"/>
  <c r="F68" i="65"/>
  <c r="H72" i="65"/>
  <c r="H81" i="65"/>
  <c r="E90" i="65"/>
  <c r="I25" i="65"/>
  <c r="L26" i="65"/>
  <c r="I29" i="65"/>
  <c r="G63" i="65"/>
  <c r="D65" i="65"/>
  <c r="I74" i="65"/>
  <c r="G97" i="65"/>
  <c r="E57" i="64"/>
  <c r="G60" i="64"/>
  <c r="G68" i="64"/>
  <c r="F69" i="64"/>
  <c r="E70" i="64"/>
  <c r="I80" i="64"/>
  <c r="E84" i="64"/>
  <c r="F87" i="64"/>
  <c r="L88" i="64"/>
  <c r="F90" i="64"/>
  <c r="J93" i="64"/>
  <c r="D23" i="64"/>
  <c r="D27" i="64"/>
  <c r="H31" i="64"/>
  <c r="L34" i="64"/>
  <c r="F37" i="64"/>
  <c r="D44" i="64"/>
  <c r="H44" i="64"/>
  <c r="H49" i="64"/>
  <c r="E53" i="64"/>
  <c r="G57" i="64"/>
  <c r="F67" i="64"/>
  <c r="H69" i="64"/>
  <c r="I84" i="64"/>
  <c r="E86" i="64"/>
  <c r="J90" i="64"/>
  <c r="E92" i="64"/>
  <c r="D15" i="64"/>
  <c r="E16" i="64"/>
  <c r="F21" i="64"/>
  <c r="H23" i="64"/>
  <c r="D31" i="64"/>
  <c r="I31" i="64"/>
  <c r="J37" i="64"/>
  <c r="J41" i="64"/>
  <c r="E44" i="64"/>
  <c r="I44" i="64"/>
  <c r="I53" i="64"/>
  <c r="G56" i="64"/>
  <c r="I57" i="64"/>
  <c r="I61" i="64"/>
  <c r="K67" i="64"/>
  <c r="D69" i="64"/>
  <c r="I69" i="64"/>
  <c r="L84" i="64"/>
  <c r="K86" i="64"/>
  <c r="D88" i="64"/>
  <c r="K90" i="64"/>
  <c r="I92" i="64"/>
  <c r="J13" i="65"/>
  <c r="J26" i="65"/>
  <c r="J27" i="65"/>
  <c r="G29" i="65"/>
  <c r="E33" i="65"/>
  <c r="J33" i="65"/>
  <c r="F38" i="65"/>
  <c r="K40" i="65"/>
  <c r="G41" i="65"/>
  <c r="H42" i="65"/>
  <c r="D47" i="65"/>
  <c r="H51" i="65"/>
  <c r="D53" i="65"/>
  <c r="J55" i="65"/>
  <c r="D57" i="65"/>
  <c r="E60" i="65"/>
  <c r="G64" i="65"/>
  <c r="I68" i="65"/>
  <c r="E69" i="65"/>
  <c r="F73" i="65"/>
  <c r="E74" i="65"/>
  <c r="E85" i="65"/>
  <c r="H96" i="65"/>
  <c r="F17" i="64"/>
  <c r="E19" i="64"/>
  <c r="L19" i="64"/>
  <c r="J20" i="64"/>
  <c r="G23" i="64"/>
  <c r="L23" i="64"/>
  <c r="F25" i="64"/>
  <c r="J27" i="64"/>
  <c r="E30" i="64"/>
  <c r="E34" i="64"/>
  <c r="J34" i="64"/>
  <c r="E38" i="64"/>
  <c r="E39" i="64"/>
  <c r="F41" i="64"/>
  <c r="G61" i="64"/>
  <c r="K61" i="64"/>
  <c r="E65" i="64"/>
  <c r="D68" i="64"/>
  <c r="L68" i="64"/>
  <c r="E73" i="64"/>
  <c r="I73" i="64"/>
  <c r="I78" i="64"/>
  <c r="F81" i="64"/>
  <c r="K83" i="64"/>
  <c r="H84" i="64"/>
  <c r="F85" i="64"/>
  <c r="J86" i="64"/>
  <c r="I88" i="64"/>
  <c r="L89" i="64"/>
  <c r="I90" i="64"/>
  <c r="E93" i="64"/>
  <c r="H33" i="65"/>
  <c r="H19" i="64"/>
  <c r="E20" i="64"/>
  <c r="E23" i="64"/>
  <c r="I23" i="64"/>
  <c r="F27" i="64"/>
  <c r="H68" i="64"/>
  <c r="E78" i="64"/>
  <c r="F83" i="64"/>
  <c r="F15" i="65"/>
  <c r="L15" i="65"/>
  <c r="I17" i="65"/>
  <c r="H22" i="65"/>
  <c r="L25" i="65"/>
  <c r="G26" i="65"/>
  <c r="I27" i="65"/>
  <c r="D29" i="65"/>
  <c r="D33" i="65"/>
  <c r="I33" i="65"/>
  <c r="F55" i="65"/>
  <c r="F64" i="65"/>
  <c r="G68" i="65"/>
  <c r="D69" i="65"/>
  <c r="J76" i="65"/>
  <c r="H82" i="65"/>
  <c r="F89" i="65"/>
  <c r="K89" i="65"/>
  <c r="E91" i="65"/>
  <c r="L93" i="65"/>
  <c r="D96" i="65"/>
  <c r="I14" i="64"/>
  <c r="D19" i="64"/>
  <c r="I19" i="64"/>
  <c r="F23" i="64"/>
  <c r="J23" i="64"/>
  <c r="I26" i="64"/>
  <c r="H27" i="64"/>
  <c r="D34" i="64"/>
  <c r="I34" i="64"/>
  <c r="I48" i="64"/>
  <c r="K57" i="64"/>
  <c r="L60" i="64"/>
  <c r="F61" i="64"/>
  <c r="E62" i="64"/>
  <c r="J68" i="64"/>
  <c r="L69" i="64"/>
  <c r="G71" i="64"/>
  <c r="D73" i="64"/>
  <c r="H73" i="64"/>
  <c r="G78" i="64"/>
  <c r="J79" i="64"/>
  <c r="K82" i="64"/>
  <c r="H83" i="64"/>
  <c r="F86" i="64"/>
  <c r="H88" i="64"/>
  <c r="E89" i="64"/>
  <c r="L12" i="65"/>
  <c r="K20" i="65"/>
  <c r="D34" i="65"/>
  <c r="G37" i="65"/>
  <c r="L37" i="65"/>
  <c r="J38" i="65"/>
  <c r="E96" i="65"/>
  <c r="I96" i="65"/>
  <c r="D97" i="65"/>
  <c r="H97" i="65"/>
  <c r="I47" i="65"/>
  <c r="G57" i="65"/>
  <c r="H60" i="65"/>
  <c r="D61" i="65"/>
  <c r="H61" i="65"/>
  <c r="F62" i="65"/>
  <c r="I72" i="65"/>
  <c r="H78" i="65"/>
  <c r="D81" i="65"/>
  <c r="I81" i="65"/>
  <c r="D82" i="65"/>
  <c r="I82" i="65"/>
  <c r="E83" i="65"/>
  <c r="H90" i="65"/>
  <c r="F96" i="65"/>
  <c r="K96" i="65"/>
  <c r="E97" i="65"/>
  <c r="I97" i="65"/>
  <c r="H12" i="65"/>
  <c r="E13" i="65"/>
  <c r="G14" i="65"/>
  <c r="F20" i="65"/>
  <c r="L22" i="65"/>
  <c r="E29" i="65"/>
  <c r="J29" i="65"/>
  <c r="E31" i="65"/>
  <c r="G33" i="65"/>
  <c r="K33" i="65"/>
  <c r="E35" i="65"/>
  <c r="E37" i="65"/>
  <c r="I37" i="65"/>
  <c r="D38" i="65"/>
  <c r="H38" i="65"/>
  <c r="F39" i="65"/>
  <c r="F47" i="65"/>
  <c r="J47" i="65"/>
  <c r="E49" i="65"/>
  <c r="K51" i="65"/>
  <c r="H57" i="65"/>
  <c r="I60" i="65"/>
  <c r="E61" i="65"/>
  <c r="J61" i="65"/>
  <c r="I62" i="65"/>
  <c r="I64" i="65"/>
  <c r="K68" i="65"/>
  <c r="H69" i="65"/>
  <c r="F70" i="65"/>
  <c r="D72" i="65"/>
  <c r="L72" i="65"/>
  <c r="E77" i="65"/>
  <c r="E81" i="65"/>
  <c r="K81" i="65"/>
  <c r="E82" i="65"/>
  <c r="J82" i="65"/>
  <c r="F83" i="65"/>
  <c r="K88" i="65"/>
  <c r="I90" i="65"/>
  <c r="H93" i="65"/>
  <c r="G96" i="65"/>
  <c r="L96" i="65"/>
  <c r="F97" i="65"/>
  <c r="J97" i="65"/>
  <c r="I12" i="65"/>
  <c r="I13" i="65"/>
  <c r="J14" i="65"/>
  <c r="D18" i="65"/>
  <c r="J20" i="65"/>
  <c r="H26" i="65"/>
  <c r="G28" i="65"/>
  <c r="F29" i="65"/>
  <c r="K29" i="65"/>
  <c r="J31" i="65"/>
  <c r="F37" i="65"/>
  <c r="K37" i="65"/>
  <c r="E38" i="65"/>
  <c r="I38" i="65"/>
  <c r="D41" i="65"/>
  <c r="I41" i="65"/>
  <c r="D42" i="65"/>
  <c r="G47" i="65"/>
  <c r="K47" i="65"/>
  <c r="J49" i="65"/>
  <c r="L57" i="65"/>
  <c r="D60" i="65"/>
  <c r="L60" i="65"/>
  <c r="F61" i="65"/>
  <c r="L61" i="65"/>
  <c r="E64" i="65"/>
  <c r="J64" i="65"/>
  <c r="J67" i="65"/>
  <c r="I69" i="65"/>
  <c r="G76" i="65"/>
  <c r="I77" i="65"/>
  <c r="G81" i="65"/>
  <c r="L81" i="65"/>
  <c r="F82" i="65"/>
  <c r="L82" i="65"/>
  <c r="I83" i="65"/>
  <c r="H86" i="65"/>
  <c r="D90" i="65"/>
  <c r="J90" i="65"/>
  <c r="F92" i="65"/>
  <c r="F16" i="65"/>
  <c r="J16" i="65"/>
  <c r="E18" i="65"/>
  <c r="I18" i="65"/>
  <c r="F21" i="65"/>
  <c r="J21" i="65"/>
  <c r="E30" i="65"/>
  <c r="I30" i="65"/>
  <c r="E34" i="65"/>
  <c r="I34" i="65"/>
  <c r="G36" i="65"/>
  <c r="E42" i="65"/>
  <c r="I42" i="65"/>
  <c r="F44" i="65"/>
  <c r="E48" i="65"/>
  <c r="I48" i="65"/>
  <c r="E53" i="65"/>
  <c r="I53" i="65"/>
  <c r="F56" i="65"/>
  <c r="J56" i="65"/>
  <c r="E65" i="65"/>
  <c r="I65" i="65"/>
  <c r="J74" i="65"/>
  <c r="E16" i="65"/>
  <c r="I16" i="65"/>
  <c r="E21" i="65"/>
  <c r="I21" i="65"/>
  <c r="F36" i="65"/>
  <c r="H53" i="65"/>
  <c r="H65" i="65"/>
  <c r="F12" i="65"/>
  <c r="J12" i="65"/>
  <c r="G16" i="65"/>
  <c r="K16" i="65"/>
  <c r="F18" i="65"/>
  <c r="J18" i="65"/>
  <c r="G21" i="65"/>
  <c r="K21" i="65"/>
  <c r="E22" i="65"/>
  <c r="I22" i="65"/>
  <c r="F25" i="65"/>
  <c r="J25" i="65"/>
  <c r="H29" i="65"/>
  <c r="F30" i="65"/>
  <c r="J30" i="65"/>
  <c r="F31" i="65"/>
  <c r="F32" i="65"/>
  <c r="F34" i="65"/>
  <c r="J34" i="65"/>
  <c r="J36" i="65"/>
  <c r="L38" i="65"/>
  <c r="H41" i="65"/>
  <c r="F42" i="65"/>
  <c r="J42" i="65"/>
  <c r="I44" i="65"/>
  <c r="F48" i="65"/>
  <c r="J48" i="65"/>
  <c r="F49" i="65"/>
  <c r="F50" i="65"/>
  <c r="F53" i="65"/>
  <c r="J53" i="65"/>
  <c r="G56" i="65"/>
  <c r="K56" i="65"/>
  <c r="E57" i="65"/>
  <c r="I57" i="65"/>
  <c r="F60" i="65"/>
  <c r="J60" i="65"/>
  <c r="D64" i="65"/>
  <c r="H64" i="65"/>
  <c r="F65" i="65"/>
  <c r="J65" i="65"/>
  <c r="F66" i="65"/>
  <c r="F67" i="65"/>
  <c r="D68" i="65"/>
  <c r="H68" i="65"/>
  <c r="F69" i="65"/>
  <c r="L69" i="65"/>
  <c r="F72" i="65"/>
  <c r="J72" i="65"/>
  <c r="D73" i="65"/>
  <c r="I73" i="65"/>
  <c r="H18" i="65"/>
  <c r="D30" i="65"/>
  <c r="H30" i="65"/>
  <c r="H34" i="65"/>
  <c r="D48" i="65"/>
  <c r="H48" i="65"/>
  <c r="E56" i="65"/>
  <c r="I56" i="65"/>
  <c r="G12" i="65"/>
  <c r="F14" i="65"/>
  <c r="D15" i="65"/>
  <c r="J15" i="65"/>
  <c r="D16" i="65"/>
  <c r="H16" i="65"/>
  <c r="G18" i="65"/>
  <c r="L18" i="65"/>
  <c r="D21" i="65"/>
  <c r="H21" i="65"/>
  <c r="F22" i="65"/>
  <c r="J22" i="65"/>
  <c r="G25" i="65"/>
  <c r="E26" i="65"/>
  <c r="I26" i="65"/>
  <c r="G30" i="65"/>
  <c r="L30" i="65"/>
  <c r="G34" i="65"/>
  <c r="L34" i="65"/>
  <c r="G42" i="65"/>
  <c r="L42" i="65"/>
  <c r="G48" i="65"/>
  <c r="L48" i="65"/>
  <c r="G53" i="65"/>
  <c r="L53" i="65"/>
  <c r="D56" i="65"/>
  <c r="H56" i="65"/>
  <c r="F57" i="65"/>
  <c r="J57" i="65"/>
  <c r="G60" i="65"/>
  <c r="I61" i="65"/>
  <c r="G65" i="65"/>
  <c r="L65" i="65"/>
  <c r="G72" i="65"/>
  <c r="E73" i="65"/>
  <c r="J73" i="65"/>
  <c r="J77" i="65"/>
  <c r="F85" i="65"/>
  <c r="D86" i="65"/>
  <c r="I86" i="65"/>
  <c r="G77" i="65"/>
  <c r="K77" i="65"/>
  <c r="E78" i="65"/>
  <c r="J78" i="65"/>
  <c r="F80" i="65"/>
  <c r="G85" i="65"/>
  <c r="K85" i="65"/>
  <c r="E86" i="65"/>
  <c r="J86" i="65"/>
  <c r="F88" i="65"/>
  <c r="D89" i="65"/>
  <c r="H89" i="65"/>
  <c r="F90" i="65"/>
  <c r="L90" i="65"/>
  <c r="I91" i="65"/>
  <c r="F93" i="65"/>
  <c r="J93" i="65"/>
  <c r="E94" i="65"/>
  <c r="J95" i="65"/>
  <c r="L97" i="65"/>
  <c r="F77" i="65"/>
  <c r="D78" i="65"/>
  <c r="I78" i="65"/>
  <c r="J85" i="65"/>
  <c r="F91" i="65"/>
  <c r="E93" i="65"/>
  <c r="I93" i="65"/>
  <c r="F95" i="65"/>
  <c r="D77" i="65"/>
  <c r="H77" i="65"/>
  <c r="F78" i="65"/>
  <c r="L78" i="65"/>
  <c r="K80" i="65"/>
  <c r="F81" i="65"/>
  <c r="D85" i="65"/>
  <c r="H85" i="65"/>
  <c r="F86" i="65"/>
  <c r="L86" i="65"/>
  <c r="G93" i="65"/>
  <c r="G14" i="64"/>
  <c r="K14" i="64"/>
  <c r="G39" i="64"/>
  <c r="K39" i="64"/>
  <c r="F40" i="64"/>
  <c r="K78" i="64"/>
  <c r="D81" i="64"/>
  <c r="J81" i="64"/>
  <c r="E88" i="64"/>
  <c r="K88" i="64"/>
  <c r="F89" i="64"/>
  <c r="D92" i="64"/>
  <c r="H92" i="64"/>
  <c r="L92" i="64"/>
  <c r="F93" i="64"/>
  <c r="F94" i="64"/>
  <c r="J95" i="64"/>
  <c r="I96" i="64"/>
  <c r="L97" i="64"/>
  <c r="D14" i="64"/>
  <c r="H14" i="64"/>
  <c r="L14" i="64"/>
  <c r="H15" i="64"/>
  <c r="F16" i="64"/>
  <c r="F19" i="64"/>
  <c r="J19" i="64"/>
  <c r="J21" i="64"/>
  <c r="K25" i="64"/>
  <c r="F26" i="64"/>
  <c r="J26" i="64"/>
  <c r="G30" i="64"/>
  <c r="G37" i="64"/>
  <c r="D38" i="64"/>
  <c r="I38" i="64"/>
  <c r="D39" i="64"/>
  <c r="H39" i="64"/>
  <c r="L39" i="64"/>
  <c r="J40" i="64"/>
  <c r="J44" i="64"/>
  <c r="J47" i="64"/>
  <c r="J51" i="64"/>
  <c r="F53" i="64"/>
  <c r="J53" i="64"/>
  <c r="H56" i="64"/>
  <c r="D57" i="64"/>
  <c r="H57" i="64"/>
  <c r="L57" i="64"/>
  <c r="F59" i="64"/>
  <c r="I62" i="64"/>
  <c r="K65" i="64"/>
  <c r="H72" i="64"/>
  <c r="G77" i="64"/>
  <c r="D78" i="64"/>
  <c r="H78" i="64"/>
  <c r="L78" i="64"/>
  <c r="F79" i="64"/>
  <c r="E81" i="64"/>
  <c r="L81" i="64"/>
  <c r="J83" i="64"/>
  <c r="D91" i="64"/>
  <c r="G26" i="64"/>
  <c r="K26" i="64"/>
  <c r="I30" i="64"/>
  <c r="G53" i="64"/>
  <c r="K53" i="64"/>
  <c r="J56" i="64"/>
  <c r="D72" i="64"/>
  <c r="J72" i="64"/>
  <c r="H77" i="64"/>
  <c r="K91" i="64"/>
  <c r="F92" i="64"/>
  <c r="J92" i="64"/>
  <c r="D93" i="64"/>
  <c r="L93" i="64"/>
  <c r="D97" i="64"/>
  <c r="K13" i="64"/>
  <c r="F14" i="64"/>
  <c r="E22" i="64"/>
  <c r="D26" i="64"/>
  <c r="H26" i="64"/>
  <c r="K30" i="64"/>
  <c r="F38" i="64"/>
  <c r="L38" i="64"/>
  <c r="F39" i="64"/>
  <c r="D53" i="64"/>
  <c r="H53" i="64"/>
  <c r="D56" i="64"/>
  <c r="L56" i="64"/>
  <c r="F57" i="64"/>
  <c r="J60" i="64"/>
  <c r="G65" i="64"/>
  <c r="F68" i="64"/>
  <c r="K68" i="64"/>
  <c r="J69" i="64"/>
  <c r="F72" i="64"/>
  <c r="L72" i="64"/>
  <c r="J73" i="64"/>
  <c r="K76" i="64"/>
  <c r="L77" i="64"/>
  <c r="F78" i="64"/>
  <c r="D79" i="64"/>
  <c r="K79" i="64"/>
  <c r="I81" i="64"/>
  <c r="G92" i="64"/>
  <c r="E96" i="64"/>
  <c r="G97" i="64"/>
  <c r="G15" i="64"/>
  <c r="L15" i="64"/>
  <c r="F18" i="64"/>
  <c r="J18" i="64"/>
  <c r="K21" i="64"/>
  <c r="F22" i="64"/>
  <c r="J22" i="64"/>
  <c r="G27" i="64"/>
  <c r="L27" i="64"/>
  <c r="D30" i="64"/>
  <c r="H30" i="64"/>
  <c r="L30" i="64"/>
  <c r="F31" i="64"/>
  <c r="J31" i="64"/>
  <c r="F32" i="64"/>
  <c r="G34" i="64"/>
  <c r="E35" i="64"/>
  <c r="I35" i="64"/>
  <c r="E36" i="64"/>
  <c r="G38" i="64"/>
  <c r="K41" i="64"/>
  <c r="F42" i="64"/>
  <c r="J42" i="64"/>
  <c r="K47" i="64"/>
  <c r="F48" i="64"/>
  <c r="J48" i="64"/>
  <c r="D49" i="64"/>
  <c r="I49" i="64"/>
  <c r="E50" i="64"/>
  <c r="F56" i="64"/>
  <c r="K56" i="64"/>
  <c r="F60" i="64"/>
  <c r="K60" i="64"/>
  <c r="J62" i="64"/>
  <c r="D64" i="64"/>
  <c r="J64" i="64"/>
  <c r="D65" i="64"/>
  <c r="H65" i="64"/>
  <c r="L65" i="64"/>
  <c r="G69" i="64"/>
  <c r="F70" i="64"/>
  <c r="K72" i="64"/>
  <c r="E18" i="64"/>
  <c r="I18" i="64"/>
  <c r="D35" i="64"/>
  <c r="H35" i="64"/>
  <c r="E42" i="64"/>
  <c r="I42" i="64"/>
  <c r="F12" i="64"/>
  <c r="G18" i="64"/>
  <c r="K18" i="64"/>
  <c r="G22" i="64"/>
  <c r="K22" i="64"/>
  <c r="I32" i="64"/>
  <c r="F35" i="64"/>
  <c r="J35" i="64"/>
  <c r="F36" i="64"/>
  <c r="G42" i="64"/>
  <c r="K42" i="64"/>
  <c r="G48" i="64"/>
  <c r="K48" i="64"/>
  <c r="E49" i="64"/>
  <c r="J49" i="64"/>
  <c r="I50" i="64"/>
  <c r="F64" i="64"/>
  <c r="K64" i="64"/>
  <c r="I70" i="64"/>
  <c r="I22" i="64"/>
  <c r="E32" i="64"/>
  <c r="E15" i="64"/>
  <c r="I15" i="64"/>
  <c r="D18" i="64"/>
  <c r="H18" i="64"/>
  <c r="D22" i="64"/>
  <c r="H22" i="64"/>
  <c r="E27" i="64"/>
  <c r="I27" i="64"/>
  <c r="F30" i="64"/>
  <c r="G35" i="64"/>
  <c r="L35" i="64"/>
  <c r="D42" i="64"/>
  <c r="H42" i="64"/>
  <c r="D48" i="64"/>
  <c r="H48" i="64"/>
  <c r="F49" i="64"/>
  <c r="L49" i="64"/>
  <c r="G64" i="64"/>
  <c r="L64" i="64"/>
  <c r="F65" i="64"/>
  <c r="F80" i="64"/>
  <c r="J80" i="64"/>
  <c r="F82" i="64"/>
  <c r="I85" i="64"/>
  <c r="J96" i="64"/>
  <c r="H97" i="64"/>
  <c r="F76" i="64"/>
  <c r="D77" i="64"/>
  <c r="J77" i="64"/>
  <c r="G80" i="64"/>
  <c r="K80" i="64"/>
  <c r="I82" i="64"/>
  <c r="F84" i="64"/>
  <c r="J84" i="64"/>
  <c r="D85" i="64"/>
  <c r="J85" i="64"/>
  <c r="J87" i="64"/>
  <c r="I89" i="64"/>
  <c r="H91" i="64"/>
  <c r="J94" i="64"/>
  <c r="G96" i="64"/>
  <c r="K96" i="64"/>
  <c r="E97" i="64"/>
  <c r="I97" i="64"/>
  <c r="H87" i="64"/>
  <c r="F91" i="64"/>
  <c r="I94" i="64"/>
  <c r="F96" i="64"/>
  <c r="F77" i="64"/>
  <c r="K77" i="64"/>
  <c r="H79" i="64"/>
  <c r="D80" i="64"/>
  <c r="H80" i="64"/>
  <c r="J82" i="64"/>
  <c r="G84" i="64"/>
  <c r="E85" i="64"/>
  <c r="L85" i="64"/>
  <c r="I86" i="64"/>
  <c r="D87" i="64"/>
  <c r="K87" i="64"/>
  <c r="F88" i="64"/>
  <c r="D89" i="64"/>
  <c r="J89" i="64"/>
  <c r="J91" i="64"/>
  <c r="I93" i="64"/>
  <c r="E94" i="64"/>
  <c r="K94" i="64"/>
  <c r="H95" i="64"/>
  <c r="D96" i="64"/>
  <c r="H96" i="64"/>
  <c r="F97" i="64"/>
  <c r="J97" i="64"/>
  <c r="L19" i="65"/>
  <c r="H19" i="65"/>
  <c r="D19" i="65"/>
  <c r="K19" i="65"/>
  <c r="G19" i="65"/>
  <c r="I19" i="65"/>
  <c r="J19" i="65"/>
  <c r="L23" i="65"/>
  <c r="H23" i="65"/>
  <c r="D23" i="65"/>
  <c r="K23" i="65"/>
  <c r="G23" i="65"/>
  <c r="J23" i="65"/>
  <c r="E23" i="65"/>
  <c r="I45" i="65"/>
  <c r="E45" i="65"/>
  <c r="L45" i="65"/>
  <c r="H45" i="65"/>
  <c r="D45" i="65"/>
  <c r="J45" i="65"/>
  <c r="K45" i="65"/>
  <c r="L54" i="65"/>
  <c r="H54" i="65"/>
  <c r="D54" i="65"/>
  <c r="K54" i="65"/>
  <c r="G54" i="65"/>
  <c r="I54" i="65"/>
  <c r="J54" i="65"/>
  <c r="L58" i="65"/>
  <c r="H58" i="65"/>
  <c r="D58" i="65"/>
  <c r="K58" i="65"/>
  <c r="G58" i="65"/>
  <c r="J58" i="65"/>
  <c r="E58" i="65"/>
  <c r="I71" i="65"/>
  <c r="E71" i="65"/>
  <c r="L71" i="65"/>
  <c r="H71" i="65"/>
  <c r="D71" i="65"/>
  <c r="G71" i="65"/>
  <c r="J71" i="65"/>
  <c r="L87" i="65"/>
  <c r="H87" i="65"/>
  <c r="D87" i="65"/>
  <c r="K87" i="65"/>
  <c r="G87" i="65"/>
  <c r="J87" i="65"/>
  <c r="I87" i="65"/>
  <c r="E87" i="65"/>
  <c r="L28" i="64"/>
  <c r="H28" i="64"/>
  <c r="D28" i="64"/>
  <c r="K28" i="64"/>
  <c r="G28" i="64"/>
  <c r="E28" i="64"/>
  <c r="J28" i="64"/>
  <c r="F28" i="64"/>
  <c r="I28" i="64"/>
  <c r="K54" i="64"/>
  <c r="G54" i="64"/>
  <c r="H54" i="64"/>
  <c r="L54" i="64"/>
  <c r="F54" i="64"/>
  <c r="J54" i="64"/>
  <c r="I54" i="64"/>
  <c r="E54" i="64"/>
  <c r="D54" i="64"/>
  <c r="K13" i="65"/>
  <c r="G13" i="65"/>
  <c r="L13" i="65"/>
  <c r="H13" i="65"/>
  <c r="D13" i="65"/>
  <c r="J17" i="65"/>
  <c r="E19" i="65"/>
  <c r="F24" i="65"/>
  <c r="I40" i="65"/>
  <c r="E40" i="65"/>
  <c r="L40" i="65"/>
  <c r="H40" i="65"/>
  <c r="D40" i="65"/>
  <c r="G40" i="65"/>
  <c r="J40" i="65"/>
  <c r="E54" i="65"/>
  <c r="F59" i="65"/>
  <c r="L70" i="65"/>
  <c r="H70" i="65"/>
  <c r="D70" i="65"/>
  <c r="K70" i="65"/>
  <c r="G70" i="65"/>
  <c r="J70" i="65"/>
  <c r="E70" i="65"/>
  <c r="L14" i="65"/>
  <c r="H14" i="65"/>
  <c r="D14" i="65"/>
  <c r="I14" i="65"/>
  <c r="E14" i="65"/>
  <c r="F19" i="65"/>
  <c r="F23" i="65"/>
  <c r="I28" i="65"/>
  <c r="E28" i="65"/>
  <c r="L28" i="65"/>
  <c r="H28" i="65"/>
  <c r="D28" i="65"/>
  <c r="J28" i="65"/>
  <c r="K28" i="65"/>
  <c r="L35" i="65"/>
  <c r="H35" i="65"/>
  <c r="D35" i="65"/>
  <c r="K35" i="65"/>
  <c r="G35" i="65"/>
  <c r="I35" i="65"/>
  <c r="J35" i="65"/>
  <c r="L39" i="65"/>
  <c r="H39" i="65"/>
  <c r="D39" i="65"/>
  <c r="K39" i="65"/>
  <c r="G39" i="65"/>
  <c r="J39" i="65"/>
  <c r="E39" i="65"/>
  <c r="F45" i="65"/>
  <c r="F54" i="65"/>
  <c r="F58" i="65"/>
  <c r="I63" i="65"/>
  <c r="E63" i="65"/>
  <c r="L63" i="65"/>
  <c r="H63" i="65"/>
  <c r="D63" i="65"/>
  <c r="J63" i="65"/>
  <c r="K63" i="65"/>
  <c r="F71" i="65"/>
  <c r="K17" i="65"/>
  <c r="G17" i="65"/>
  <c r="L17" i="65"/>
  <c r="H17" i="65"/>
  <c r="D17" i="65"/>
  <c r="I23" i="65"/>
  <c r="I24" i="65"/>
  <c r="E24" i="65"/>
  <c r="L24" i="65"/>
  <c r="H24" i="65"/>
  <c r="D24" i="65"/>
  <c r="G24" i="65"/>
  <c r="J24" i="65"/>
  <c r="G45" i="65"/>
  <c r="I58" i="65"/>
  <c r="I59" i="65"/>
  <c r="E59" i="65"/>
  <c r="L59" i="65"/>
  <c r="H59" i="65"/>
  <c r="D59" i="65"/>
  <c r="G59" i="65"/>
  <c r="J59" i="65"/>
  <c r="K71" i="65"/>
  <c r="L79" i="65"/>
  <c r="H79" i="65"/>
  <c r="D79" i="65"/>
  <c r="K79" i="65"/>
  <c r="G79" i="65"/>
  <c r="J79" i="65"/>
  <c r="I79" i="65"/>
  <c r="E79" i="65"/>
  <c r="F87" i="65"/>
  <c r="L27" i="65"/>
  <c r="H27" i="65"/>
  <c r="D27" i="65"/>
  <c r="K27" i="65"/>
  <c r="G27" i="65"/>
  <c r="I32" i="65"/>
  <c r="E32" i="65"/>
  <c r="L32" i="65"/>
  <c r="H32" i="65"/>
  <c r="D32" i="65"/>
  <c r="L44" i="65"/>
  <c r="H44" i="65"/>
  <c r="D44" i="65"/>
  <c r="K44" i="65"/>
  <c r="G44" i="65"/>
  <c r="I50" i="65"/>
  <c r="E50" i="65"/>
  <c r="L50" i="65"/>
  <c r="H50" i="65"/>
  <c r="D50" i="65"/>
  <c r="L62" i="65"/>
  <c r="H62" i="65"/>
  <c r="D62" i="65"/>
  <c r="K62" i="65"/>
  <c r="G62" i="65"/>
  <c r="I67" i="65"/>
  <c r="E67" i="65"/>
  <c r="L67" i="65"/>
  <c r="H67" i="65"/>
  <c r="D67" i="65"/>
  <c r="I76" i="65"/>
  <c r="E76" i="65"/>
  <c r="L76" i="65"/>
  <c r="H76" i="65"/>
  <c r="D76" i="65"/>
  <c r="I84" i="65"/>
  <c r="E84" i="65"/>
  <c r="L84" i="65"/>
  <c r="H84" i="65"/>
  <c r="D84" i="65"/>
  <c r="I92" i="65"/>
  <c r="E92" i="65"/>
  <c r="L92" i="65"/>
  <c r="H92" i="65"/>
  <c r="D92" i="65"/>
  <c r="L94" i="65"/>
  <c r="K94" i="65"/>
  <c r="G94" i="65"/>
  <c r="J94" i="65"/>
  <c r="F94" i="65"/>
  <c r="I29" i="64"/>
  <c r="E29" i="64"/>
  <c r="L29" i="64"/>
  <c r="H29" i="64"/>
  <c r="D29" i="64"/>
  <c r="J29" i="64"/>
  <c r="G29" i="64"/>
  <c r="I33" i="64"/>
  <c r="E33" i="64"/>
  <c r="L33" i="64"/>
  <c r="H33" i="64"/>
  <c r="D33" i="64"/>
  <c r="K33" i="64"/>
  <c r="J33" i="64"/>
  <c r="L45" i="64"/>
  <c r="H45" i="64"/>
  <c r="D45" i="64"/>
  <c r="K45" i="64"/>
  <c r="G45" i="64"/>
  <c r="E45" i="64"/>
  <c r="J45" i="64"/>
  <c r="I45" i="64"/>
  <c r="I80" i="65"/>
  <c r="E80" i="65"/>
  <c r="L80" i="65"/>
  <c r="H80" i="65"/>
  <c r="D80" i="65"/>
  <c r="J84" i="65"/>
  <c r="I88" i="65"/>
  <c r="E88" i="65"/>
  <c r="L88" i="65"/>
  <c r="H88" i="65"/>
  <c r="D88" i="65"/>
  <c r="J92" i="65"/>
  <c r="I94" i="65"/>
  <c r="I13" i="64"/>
  <c r="E13" i="64"/>
  <c r="L13" i="64"/>
  <c r="H13" i="64"/>
  <c r="D13" i="64"/>
  <c r="J13" i="64"/>
  <c r="G13" i="64"/>
  <c r="I17" i="64"/>
  <c r="E17" i="64"/>
  <c r="L17" i="64"/>
  <c r="H17" i="64"/>
  <c r="D17" i="64"/>
  <c r="K17" i="64"/>
  <c r="J17" i="64"/>
  <c r="L24" i="64"/>
  <c r="H24" i="64"/>
  <c r="D24" i="64"/>
  <c r="K24" i="64"/>
  <c r="G24" i="64"/>
  <c r="J24" i="64"/>
  <c r="I24" i="64"/>
  <c r="F29" i="64"/>
  <c r="F33" i="64"/>
  <c r="L55" i="64"/>
  <c r="H55" i="64"/>
  <c r="D55" i="64"/>
  <c r="G55" i="64"/>
  <c r="K55" i="64"/>
  <c r="F55" i="64"/>
  <c r="J55" i="64"/>
  <c r="I55" i="64"/>
  <c r="E55" i="64"/>
  <c r="L74" i="64"/>
  <c r="H74" i="64"/>
  <c r="D74" i="64"/>
  <c r="K74" i="64"/>
  <c r="G74" i="64"/>
  <c r="J74" i="64"/>
  <c r="I74" i="64"/>
  <c r="F74" i="64"/>
  <c r="E74" i="64"/>
  <c r="E15" i="65"/>
  <c r="I20" i="65"/>
  <c r="E20" i="65"/>
  <c r="L20" i="65"/>
  <c r="H20" i="65"/>
  <c r="D20" i="65"/>
  <c r="E27" i="65"/>
  <c r="L31" i="65"/>
  <c r="H31" i="65"/>
  <c r="D31" i="65"/>
  <c r="K31" i="65"/>
  <c r="G31" i="65"/>
  <c r="K32" i="65"/>
  <c r="I36" i="65"/>
  <c r="E36" i="65"/>
  <c r="L36" i="65"/>
  <c r="H36" i="65"/>
  <c r="D36" i="65"/>
  <c r="E44" i="65"/>
  <c r="L49" i="65"/>
  <c r="H49" i="65"/>
  <c r="D49" i="65"/>
  <c r="K49" i="65"/>
  <c r="G49" i="65"/>
  <c r="K50" i="65"/>
  <c r="I55" i="65"/>
  <c r="E55" i="65"/>
  <c r="L55" i="65"/>
  <c r="H55" i="65"/>
  <c r="D55" i="65"/>
  <c r="E62" i="65"/>
  <c r="L66" i="65"/>
  <c r="H66" i="65"/>
  <c r="D66" i="65"/>
  <c r="K66" i="65"/>
  <c r="G66" i="65"/>
  <c r="K67" i="65"/>
  <c r="L74" i="65"/>
  <c r="H74" i="65"/>
  <c r="D74" i="65"/>
  <c r="K74" i="65"/>
  <c r="G74" i="65"/>
  <c r="K76" i="65"/>
  <c r="G80" i="65"/>
  <c r="L83" i="65"/>
  <c r="H83" i="65"/>
  <c r="D83" i="65"/>
  <c r="K83" i="65"/>
  <c r="G83" i="65"/>
  <c r="K84" i="65"/>
  <c r="G88" i="65"/>
  <c r="L91" i="65"/>
  <c r="H91" i="65"/>
  <c r="D91" i="65"/>
  <c r="K91" i="65"/>
  <c r="G91" i="65"/>
  <c r="K92" i="65"/>
  <c r="D94" i="65"/>
  <c r="L12" i="64"/>
  <c r="H12" i="64"/>
  <c r="D12" i="64"/>
  <c r="K12" i="64"/>
  <c r="G12" i="64"/>
  <c r="E12" i="64"/>
  <c r="J12" i="64"/>
  <c r="E24" i="64"/>
  <c r="K29" i="64"/>
  <c r="G33" i="64"/>
  <c r="F45" i="64"/>
  <c r="I95" i="65"/>
  <c r="E95" i="65"/>
  <c r="L95" i="65"/>
  <c r="H95" i="65"/>
  <c r="D95" i="65"/>
  <c r="L20" i="64"/>
  <c r="H20" i="64"/>
  <c r="D20" i="64"/>
  <c r="K20" i="64"/>
  <c r="G20" i="64"/>
  <c r="I25" i="64"/>
  <c r="E25" i="64"/>
  <c r="L25" i="64"/>
  <c r="H25" i="64"/>
  <c r="D25" i="64"/>
  <c r="L36" i="64"/>
  <c r="H36" i="64"/>
  <c r="D36" i="64"/>
  <c r="K36" i="64"/>
  <c r="G36" i="64"/>
  <c r="L40" i="64"/>
  <c r="H40" i="64"/>
  <c r="D40" i="64"/>
  <c r="K40" i="64"/>
  <c r="G40" i="64"/>
  <c r="I47" i="64"/>
  <c r="E47" i="64"/>
  <c r="L47" i="64"/>
  <c r="H47" i="64"/>
  <c r="D47" i="64"/>
  <c r="L50" i="64"/>
  <c r="H50" i="64"/>
  <c r="D50" i="64"/>
  <c r="K50" i="64"/>
  <c r="G50" i="64"/>
  <c r="I51" i="64"/>
  <c r="E51" i="64"/>
  <c r="L51" i="64"/>
  <c r="G51" i="64"/>
  <c r="K51" i="64"/>
  <c r="F51" i="64"/>
  <c r="I63" i="64"/>
  <c r="E63" i="64"/>
  <c r="L63" i="64"/>
  <c r="H63" i="64"/>
  <c r="D63" i="64"/>
  <c r="K63" i="64"/>
  <c r="J63" i="64"/>
  <c r="G69" i="65"/>
  <c r="G73" i="65"/>
  <c r="G78" i="65"/>
  <c r="G82" i="65"/>
  <c r="G86" i="65"/>
  <c r="G90" i="65"/>
  <c r="G95" i="65"/>
  <c r="L16" i="64"/>
  <c r="H16" i="64"/>
  <c r="D16" i="64"/>
  <c r="K16" i="64"/>
  <c r="G16" i="64"/>
  <c r="I20" i="64"/>
  <c r="I21" i="64"/>
  <c r="E21" i="64"/>
  <c r="L21" i="64"/>
  <c r="H21" i="64"/>
  <c r="D21" i="64"/>
  <c r="G25" i="64"/>
  <c r="L32" i="64"/>
  <c r="H32" i="64"/>
  <c r="D32" i="64"/>
  <c r="K32" i="64"/>
  <c r="G32" i="64"/>
  <c r="I36" i="64"/>
  <c r="I37" i="64"/>
  <c r="E37" i="64"/>
  <c r="L37" i="64"/>
  <c r="H37" i="64"/>
  <c r="D37" i="64"/>
  <c r="I40" i="64"/>
  <c r="I41" i="64"/>
  <c r="E41" i="64"/>
  <c r="L41" i="64"/>
  <c r="H41" i="64"/>
  <c r="D41" i="64"/>
  <c r="G47" i="64"/>
  <c r="F50" i="64"/>
  <c r="D51" i="64"/>
  <c r="L58" i="64"/>
  <c r="H58" i="64"/>
  <c r="D58" i="64"/>
  <c r="K58" i="64"/>
  <c r="G58" i="64"/>
  <c r="J58" i="64"/>
  <c r="I58" i="64"/>
  <c r="I71" i="64"/>
  <c r="E71" i="64"/>
  <c r="L71" i="64"/>
  <c r="H71" i="64"/>
  <c r="D71" i="64"/>
  <c r="K71" i="64"/>
  <c r="J71" i="64"/>
  <c r="E58" i="64"/>
  <c r="F63" i="64"/>
  <c r="L66" i="64"/>
  <c r="H66" i="64"/>
  <c r="D66" i="64"/>
  <c r="K66" i="64"/>
  <c r="G66" i="64"/>
  <c r="J66" i="64"/>
  <c r="I66" i="64"/>
  <c r="I59" i="64"/>
  <c r="E59" i="64"/>
  <c r="L59" i="64"/>
  <c r="H59" i="64"/>
  <c r="D59" i="64"/>
  <c r="I67" i="64"/>
  <c r="E67" i="64"/>
  <c r="L67" i="64"/>
  <c r="H67" i="64"/>
  <c r="D67" i="64"/>
  <c r="I76" i="64"/>
  <c r="E76" i="64"/>
  <c r="L76" i="64"/>
  <c r="H76" i="64"/>
  <c r="D76" i="64"/>
  <c r="G49" i="64"/>
  <c r="G59" i="64"/>
  <c r="L62" i="64"/>
  <c r="H62" i="64"/>
  <c r="D62" i="64"/>
  <c r="K62" i="64"/>
  <c r="G62" i="64"/>
  <c r="G67" i="64"/>
  <c r="L70" i="64"/>
  <c r="H70" i="64"/>
  <c r="D70" i="64"/>
  <c r="K70" i="64"/>
  <c r="G70" i="64"/>
  <c r="G76" i="64"/>
  <c r="E56" i="64"/>
  <c r="E60" i="64"/>
  <c r="E64" i="64"/>
  <c r="E68" i="64"/>
  <c r="E72" i="64"/>
  <c r="E77" i="64"/>
  <c r="G79" i="64"/>
  <c r="L79" i="64"/>
  <c r="G83" i="64"/>
  <c r="G87" i="64"/>
  <c r="G91" i="64"/>
  <c r="G95" i="64"/>
  <c r="K81" i="64"/>
  <c r="G81" i="64"/>
  <c r="L82" i="64"/>
  <c r="H82" i="64"/>
  <c r="D82" i="64"/>
  <c r="I83" i="64"/>
  <c r="E83" i="64"/>
  <c r="K85" i="64"/>
  <c r="G85" i="64"/>
  <c r="L86" i="64"/>
  <c r="H86" i="64"/>
  <c r="D86" i="64"/>
  <c r="I87" i="64"/>
  <c r="E87" i="64"/>
  <c r="K89" i="64"/>
  <c r="G89" i="64"/>
  <c r="L90" i="64"/>
  <c r="H90" i="64"/>
  <c r="D90" i="64"/>
  <c r="I91" i="64"/>
  <c r="E91" i="64"/>
  <c r="K93" i="64"/>
  <c r="G93" i="64"/>
  <c r="L94" i="64"/>
  <c r="H94" i="64"/>
  <c r="D94" i="64"/>
  <c r="I95" i="64"/>
  <c r="E95" i="64"/>
  <c r="Z7" i="90" l="1"/>
  <c r="M96" i="65"/>
  <c r="M95" i="65"/>
  <c r="M72" i="65"/>
  <c r="M41" i="65"/>
  <c r="M94" i="64"/>
  <c r="M23" i="64"/>
  <c r="M30" i="64"/>
  <c r="M82" i="64"/>
  <c r="M72" i="64"/>
  <c r="M62" i="64"/>
  <c r="M59" i="64"/>
  <c r="M73" i="64"/>
  <c r="M81" i="64"/>
  <c r="M68" i="64"/>
  <c r="M58" i="64"/>
  <c r="M48" i="64"/>
  <c r="M41" i="64"/>
  <c r="M89" i="64"/>
  <c r="M47" i="64"/>
  <c r="M36" i="64"/>
  <c r="M25" i="64"/>
  <c r="M14" i="64"/>
  <c r="M91" i="65"/>
  <c r="M83" i="65"/>
  <c r="M74" i="65"/>
  <c r="M55" i="65"/>
  <c r="M49" i="65"/>
  <c r="M55" i="64"/>
  <c r="M17" i="64"/>
  <c r="M80" i="65"/>
  <c r="M95" i="64"/>
  <c r="M45" i="64"/>
  <c r="M22" i="64"/>
  <c r="M67" i="65"/>
  <c r="M56" i="65"/>
  <c r="M64" i="65"/>
  <c r="M24" i="65"/>
  <c r="M18" i="65"/>
  <c r="M61" i="65"/>
  <c r="M12" i="65"/>
  <c r="M57" i="65"/>
  <c r="M42" i="65"/>
  <c r="M22" i="65"/>
  <c r="M16" i="65"/>
  <c r="M13" i="65"/>
  <c r="M48" i="65"/>
  <c r="M90" i="65"/>
  <c r="M71" i="65"/>
  <c r="M23" i="65"/>
  <c r="M69" i="65"/>
  <c r="M86" i="64"/>
  <c r="M70" i="64"/>
  <c r="M97" i="64"/>
  <c r="M49" i="64"/>
  <c r="M78" i="64"/>
  <c r="M12" i="64"/>
  <c r="M84" i="64"/>
  <c r="M69" i="64"/>
  <c r="M31" i="64"/>
  <c r="M92" i="64"/>
  <c r="M61" i="64"/>
  <c r="M15" i="64"/>
  <c r="M27" i="64"/>
  <c r="M89" i="65"/>
  <c r="M81" i="65"/>
  <c r="M60" i="65"/>
  <c r="M36" i="65"/>
  <c r="M31" i="65"/>
  <c r="M38" i="64"/>
  <c r="M39" i="64"/>
  <c r="M29" i="64"/>
  <c r="M19" i="64"/>
  <c r="M92" i="65"/>
  <c r="M27" i="65"/>
  <c r="M93" i="65"/>
  <c r="M59" i="65"/>
  <c r="M53" i="65"/>
  <c r="M63" i="65"/>
  <c r="M14" i="65"/>
  <c r="M97" i="65"/>
  <c r="M47" i="65"/>
  <c r="M34" i="65"/>
  <c r="M15" i="65"/>
  <c r="M65" i="65"/>
  <c r="M54" i="64"/>
  <c r="M28" i="64"/>
  <c r="M87" i="65"/>
  <c r="M54" i="65"/>
  <c r="M33" i="65"/>
  <c r="M38" i="65"/>
  <c r="M79" i="64"/>
  <c r="M93" i="64"/>
  <c r="M96" i="64"/>
  <c r="M71" i="64"/>
  <c r="M65" i="64"/>
  <c r="M53" i="64"/>
  <c r="M87" i="64"/>
  <c r="M60" i="64"/>
  <c r="M50" i="64"/>
  <c r="M90" i="64"/>
  <c r="M85" i="64"/>
  <c r="M56" i="64"/>
  <c r="M91" i="64"/>
  <c r="M76" i="64"/>
  <c r="M80" i="64"/>
  <c r="M42" i="64"/>
  <c r="M37" i="64"/>
  <c r="M32" i="64"/>
  <c r="M63" i="64"/>
  <c r="M57" i="64"/>
  <c r="M51" i="64"/>
  <c r="M18" i="64"/>
  <c r="M20" i="65"/>
  <c r="M35" i="64"/>
  <c r="M88" i="65"/>
  <c r="M33" i="64"/>
  <c r="M94" i="65"/>
  <c r="M84" i="65"/>
  <c r="M44" i="65"/>
  <c r="M32" i="65"/>
  <c r="M21" i="65"/>
  <c r="M79" i="65"/>
  <c r="M35" i="65"/>
  <c r="M26" i="65"/>
  <c r="M86" i="65"/>
  <c r="M70" i="65"/>
  <c r="M40" i="65"/>
  <c r="M73" i="65"/>
  <c r="M78" i="65"/>
  <c r="M58" i="65"/>
  <c r="M45" i="65"/>
  <c r="M64" i="64"/>
  <c r="M83" i="64"/>
  <c r="M67" i="64"/>
  <c r="M77" i="64"/>
  <c r="M66" i="64"/>
  <c r="M88" i="64"/>
  <c r="M26" i="64"/>
  <c r="M21" i="64"/>
  <c r="M16" i="64"/>
  <c r="M40" i="64"/>
  <c r="M20" i="64"/>
  <c r="M66" i="65"/>
  <c r="M25" i="65"/>
  <c r="M74" i="64"/>
  <c r="M24" i="64"/>
  <c r="M13" i="64"/>
  <c r="M76" i="65"/>
  <c r="M62" i="65"/>
  <c r="M50" i="65"/>
  <c r="M37" i="65"/>
  <c r="M34" i="64"/>
  <c r="M29" i="65"/>
  <c r="M17" i="65"/>
  <c r="M44" i="64"/>
  <c r="M51" i="65"/>
  <c r="M39" i="65"/>
  <c r="M28" i="65"/>
  <c r="M85" i="65"/>
  <c r="M30" i="65"/>
  <c r="M82" i="65"/>
  <c r="M77" i="65"/>
  <c r="M68" i="65"/>
  <c r="M19" i="65"/>
  <c r="Y35" i="22" l="1"/>
  <c r="T35" i="22"/>
  <c r="J40" i="22"/>
  <c r="M40" i="22" s="1"/>
  <c r="AB37" i="22"/>
  <c r="U37" i="22"/>
  <c r="V37" i="22"/>
  <c r="U40" i="22"/>
  <c r="AB40" i="22"/>
  <c r="V40" i="22"/>
  <c r="S41" i="22"/>
  <c r="T34" i="22"/>
  <c r="Y34" i="22"/>
  <c r="S37" i="22"/>
  <c r="J37" i="22"/>
  <c r="M37" i="22" s="1"/>
  <c r="T42" i="22"/>
  <c r="Y42" i="22"/>
  <c r="Y40" i="22"/>
  <c r="T40" i="22"/>
  <c r="U35" i="22"/>
  <c r="AB35" i="22"/>
  <c r="V35" i="22"/>
  <c r="S34" i="22"/>
  <c r="J34" i="22"/>
  <c r="N34" i="22" s="1"/>
  <c r="Y41" i="22"/>
  <c r="T41" i="22"/>
  <c r="J41" i="22"/>
  <c r="P41" i="22" s="1"/>
  <c r="Y37" i="22"/>
  <c r="T37" i="22"/>
  <c r="J42" i="22"/>
  <c r="U42" i="22"/>
  <c r="AB42" i="22"/>
  <c r="V42" i="22"/>
  <c r="S42" i="22"/>
  <c r="AB41" i="22"/>
  <c r="U41" i="22"/>
  <c r="V41" i="22"/>
  <c r="S35" i="22"/>
  <c r="U34" i="22"/>
  <c r="AB34" i="22"/>
  <c r="V34" i="22"/>
  <c r="J35" i="22"/>
  <c r="M35" i="22" s="1"/>
  <c r="S40" i="22"/>
  <c r="AB20" i="90"/>
  <c r="W20" i="90"/>
  <c r="AB18" i="90"/>
  <c r="W18" i="90"/>
  <c r="AB24" i="90"/>
  <c r="W24" i="90"/>
  <c r="AB17" i="90"/>
  <c r="W17" i="90"/>
  <c r="AB23" i="90"/>
  <c r="R23" i="90"/>
  <c r="W25" i="90"/>
  <c r="R18" i="90"/>
  <c r="R24" i="90"/>
  <c r="R20" i="90"/>
  <c r="R17" i="90"/>
  <c r="M24" i="90"/>
  <c r="M20" i="90"/>
  <c r="M17" i="90"/>
  <c r="M25" i="90"/>
  <c r="M18" i="90"/>
  <c r="H25" i="90"/>
  <c r="AB25" i="90"/>
  <c r="M23" i="90"/>
  <c r="H17" i="90"/>
  <c r="H24" i="90"/>
  <c r="H18" i="90"/>
  <c r="H20" i="90"/>
  <c r="H23" i="90"/>
  <c r="W34" i="22" l="1"/>
  <c r="AA34" i="22" s="1"/>
  <c r="M42" i="22"/>
  <c r="Z6" i="90"/>
  <c r="M41" i="22"/>
  <c r="N41" i="22"/>
  <c r="O41" i="22"/>
  <c r="W40" i="22"/>
  <c r="AD40" i="22" s="1"/>
  <c r="P40" i="22"/>
  <c r="O37" i="22"/>
  <c r="W35" i="22"/>
  <c r="AC35" i="22" s="1"/>
  <c r="P34" i="22"/>
  <c r="M34" i="22"/>
  <c r="N35" i="22"/>
  <c r="W42" i="22"/>
  <c r="P37" i="22"/>
  <c r="P42" i="22"/>
  <c r="L41" i="22"/>
  <c r="K41" i="22"/>
  <c r="Q41" i="22"/>
  <c r="W41" i="22"/>
  <c r="K35" i="22"/>
  <c r="L35" i="22"/>
  <c r="Q35" i="22"/>
  <c r="P35" i="22"/>
  <c r="L37" i="22"/>
  <c r="K37" i="22"/>
  <c r="Q37" i="22"/>
  <c r="K40" i="22"/>
  <c r="L40" i="22"/>
  <c r="Q40" i="22"/>
  <c r="N40" i="22"/>
  <c r="O42" i="22"/>
  <c r="L42" i="22"/>
  <c r="K42" i="22"/>
  <c r="Q42" i="22"/>
  <c r="N37" i="22"/>
  <c r="O35" i="22"/>
  <c r="O40" i="22"/>
  <c r="W37" i="22"/>
  <c r="N42" i="22"/>
  <c r="O34" i="22"/>
  <c r="L34" i="22"/>
  <c r="K34" i="22"/>
  <c r="Q34" i="22"/>
  <c r="W23" i="90"/>
  <c r="R25" i="90"/>
  <c r="R34" i="22" l="1"/>
  <c r="AC34" i="22"/>
  <c r="R35" i="22"/>
  <c r="R41" i="22"/>
  <c r="Z34" i="22"/>
  <c r="X34" i="22" a="1"/>
  <c r="X34" i="22" s="1"/>
  <c r="AD34" i="22"/>
  <c r="R42" i="22"/>
  <c r="R40" i="22"/>
  <c r="R37" i="22"/>
  <c r="AA40" i="22"/>
  <c r="X40" i="22" a="1"/>
  <c r="X40" i="22" s="1"/>
  <c r="AC40" i="22"/>
  <c r="Z40" i="22"/>
  <c r="AD35" i="22"/>
  <c r="Z35" i="22"/>
  <c r="AA35" i="22"/>
  <c r="X35" i="22" a="1"/>
  <c r="X35" i="22" s="1"/>
  <c r="AD37" i="22"/>
  <c r="Z37" i="22"/>
  <c r="AA37" i="22"/>
  <c r="AC37" i="22"/>
  <c r="X37" i="22" a="1"/>
  <c r="X37" i="22" s="1"/>
  <c r="T36" i="22"/>
  <c r="AC42" i="22"/>
  <c r="AD42" i="22"/>
  <c r="Z42" i="22"/>
  <c r="AA42" i="22"/>
  <c r="X42" i="22" a="1"/>
  <c r="X42" i="22" s="1"/>
  <c r="X41" i="22" a="1"/>
  <c r="X41" i="22" s="1"/>
  <c r="AD41" i="22"/>
  <c r="Z41" i="22"/>
  <c r="AA41" i="22"/>
  <c r="AC41" i="22"/>
  <c r="U36" i="22"/>
  <c r="AB36" i="22"/>
  <c r="V36" i="22"/>
  <c r="S36" i="22"/>
  <c r="W19" i="90"/>
  <c r="R19" i="90"/>
  <c r="M19" i="90"/>
  <c r="AB19" i="90"/>
  <c r="Y36" i="22" l="1"/>
  <c r="U38" i="22"/>
  <c r="AB38" i="22"/>
  <c r="V38" i="22"/>
  <c r="W36" i="22"/>
  <c r="T39" i="22"/>
  <c r="U39" i="22"/>
  <c r="AB39" i="22"/>
  <c r="V39" i="22"/>
  <c r="J36" i="22"/>
  <c r="T38" i="22"/>
  <c r="S39" i="22"/>
  <c r="H19" i="90"/>
  <c r="AB21" i="90"/>
  <c r="W21" i="90"/>
  <c r="AB22" i="90"/>
  <c r="W22" i="90"/>
  <c r="R22" i="90"/>
  <c r="R21" i="90"/>
  <c r="M22" i="90"/>
  <c r="M21" i="90"/>
  <c r="Y39" i="22" l="1"/>
  <c r="W39" i="22"/>
  <c r="AD39" i="22" s="1"/>
  <c r="M36" i="22"/>
  <c r="AA36" i="22"/>
  <c r="AD36" i="22"/>
  <c r="Z36" i="22"/>
  <c r="AC36" i="22"/>
  <c r="X36" i="22" a="1"/>
  <c r="X36" i="22" s="1"/>
  <c r="J39" i="22"/>
  <c r="K36" i="22"/>
  <c r="L36" i="22"/>
  <c r="Q36" i="22"/>
  <c r="P36" i="22"/>
  <c r="N36" i="22"/>
  <c r="O36" i="22"/>
  <c r="J38" i="22"/>
  <c r="S38" i="22"/>
  <c r="W38" i="22" s="1"/>
  <c r="Y38" i="22"/>
  <c r="H21" i="90"/>
  <c r="H22" i="90"/>
  <c r="R36" i="22" l="1"/>
  <c r="J6" i="90"/>
  <c r="E6" i="90" a="1"/>
  <c r="E6" i="90" s="1"/>
  <c r="M39" i="22"/>
  <c r="Z39" i="22"/>
  <c r="AA39" i="22"/>
  <c r="X39" i="22" a="1"/>
  <c r="X39" i="22" s="1"/>
  <c r="AC39" i="22"/>
  <c r="J7" i="90" a="1"/>
  <c r="J7" i="90" s="1"/>
  <c r="M6" i="90" a="1"/>
  <c r="M6" i="90" s="1"/>
  <c r="M38" i="22"/>
  <c r="Z38" i="22"/>
  <c r="AA38" i="22"/>
  <c r="X38" i="22" a="1"/>
  <c r="X38" i="22" s="1"/>
  <c r="AC38" i="22"/>
  <c r="AD38" i="22"/>
  <c r="L39" i="22"/>
  <c r="K39" i="22"/>
  <c r="Q39" i="22"/>
  <c r="P39" i="22"/>
  <c r="O39" i="22"/>
  <c r="N39" i="22"/>
  <c r="O38" i="22"/>
  <c r="L38" i="22"/>
  <c r="K38" i="22"/>
  <c r="Q38" i="22"/>
  <c r="N38" i="22"/>
  <c r="P38" i="22"/>
  <c r="R39" i="22" l="1"/>
  <c r="R38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<sst xmlns="http://schemas.openxmlformats.org/spreadsheetml/2006/main" count="2970" uniqueCount="471">
  <si>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</si>
  <si>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</si>
  <si>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１．人文社会科学部</t>
  </si>
  <si>
    <t>２．教育学部</t>
  </si>
  <si>
    <t>３．理工学部</t>
  </si>
  <si>
    <t>５．農林海洋科学部</t>
  </si>
  <si>
    <t>６．地域協働学部</t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</si>
  <si>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</si>
  <si>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</si>
  <si>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大学名</t>
    <rPh sb="0" eb="3">
      <t>ダイガクメイ</t>
    </rPh>
    <phoneticPr fontId="1"/>
  </si>
  <si>
    <t>合計</t>
    <rPh sb="0" eb="2">
      <t>ゴウケイ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</si>
  <si>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</si>
  <si>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</si>
  <si>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7"/>
  </si>
  <si>
    <t>区分</t>
    <rPh sb="0" eb="2">
      <t>クブン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</si>
  <si>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</si>
  <si>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</si>
  <si>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</si>
  <si>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</si>
  <si>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</si>
  <si>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</si>
  <si>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</si>
  <si>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</si>
  <si>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</si>
  <si>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</si>
  <si>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</si>
  <si>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</si>
  <si>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</si>
  <si>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</si>
  <si>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</si>
  <si>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</si>
  <si>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</si>
  <si>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</si>
  <si>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</si>
  <si>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</si>
  <si>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</si>
  <si>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</si>
  <si>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</si>
  <si>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</si>
  <si>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</si>
  <si>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</si>
  <si>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</si>
  <si>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</si>
  <si>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</si>
  <si>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</si>
  <si>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</si>
  <si>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</si>
  <si>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</si>
  <si>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</si>
  <si>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</si>
  <si>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</si>
  <si>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</si>
  <si>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</si>
  <si>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</si>
  <si>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</si>
  <si>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</si>
  <si>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</si>
  <si>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</si>
  <si>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</si>
  <si>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</si>
  <si>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</si>
  <si>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</si>
  <si>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</si>
  <si>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</si>
  <si>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</si>
  <si>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</si>
  <si>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</si>
  <si>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</si>
  <si>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</si>
  <si>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</si>
  <si>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</si>
  <si>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</si>
  <si>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</si>
  <si>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</si>
  <si>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</si>
  <si>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</si>
  <si>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</si>
  <si>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</si>
  <si>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</si>
  <si>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</si>
  <si>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</si>
  <si>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</si>
  <si>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</si>
  <si>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</si>
  <si>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</si>
  <si>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</si>
  <si>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</si>
  <si>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</si>
  <si>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</si>
  <si>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</si>
  <si>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</si>
  <si>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</si>
  <si>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</si>
  <si>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</si>
  <si>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</si>
  <si>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</si>
  <si>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</si>
  <si>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</si>
  <si>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</si>
  <si>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</si>
  <si>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</si>
  <si>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</si>
  <si>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</si>
  <si>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</si>
  <si>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</si>
  <si>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</si>
  <si>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</si>
  <si>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</si>
  <si>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</si>
  <si>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</si>
  <si>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</si>
  <si>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</si>
  <si>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</si>
  <si>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</si>
  <si>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</si>
  <si>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</si>
  <si>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</si>
  <si>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</si>
  <si>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</si>
  <si>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</si>
  <si>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</si>
  <si>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</si>
  <si>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</si>
  <si>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</si>
  <si>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</si>
  <si>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</si>
  <si>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</si>
  <si>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</si>
  <si>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</si>
  <si>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</si>
  <si>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</si>
  <si>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</si>
  <si>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</si>
  <si>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</si>
  <si>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</si>
  <si>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</si>
  <si>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</si>
  <si>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</si>
  <si>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</si>
  <si>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</si>
  <si>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</si>
  <si>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</si>
  <si>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</si>
  <si>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</si>
  <si>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</si>
  <si>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</si>
  <si>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</si>
  <si>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</si>
  <si>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</si>
  <si>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</si>
  <si>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</si>
  <si>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</si>
  <si>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</si>
  <si>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</si>
  <si>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</si>
  <si>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</si>
  <si>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</si>
  <si>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</si>
  <si>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</si>
  <si>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</si>
  <si>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</si>
  <si>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</si>
  <si>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</si>
  <si>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</si>
  <si>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</si>
  <si>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</si>
  <si>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</si>
  <si>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</si>
  <si>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</si>
  <si>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</si>
  <si>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</si>
  <si>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</si>
  <si>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</si>
  <si>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</si>
  <si>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</si>
  <si>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</si>
  <si>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</si>
  <si>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</si>
  <si>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</si>
  <si>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</si>
  <si>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</si>
  <si>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</si>
  <si>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</si>
  <si>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</si>
  <si>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</si>
  <si>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</si>
  <si>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</si>
  <si>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R2</t>
  </si>
  <si>
    <t>R3</t>
  </si>
  <si>
    <t>■目次</t>
    <phoneticPr fontId="1"/>
  </si>
  <si>
    <t>R1</t>
  </si>
  <si>
    <t>目次に戻る</t>
    <rPh sb="0" eb="2">
      <t>モクジ</t>
    </rPh>
    <rPh sb="3" eb="4">
      <t>モド</t>
    </rPh>
    <phoneticPr fontId="1"/>
  </si>
  <si>
    <t>北海道・東北</t>
  </si>
  <si>
    <t>関東</t>
  </si>
  <si>
    <t>中部</t>
  </si>
  <si>
    <t>近畿</t>
  </si>
  <si>
    <t>中国</t>
  </si>
  <si>
    <t>四国</t>
  </si>
  <si>
    <t>九州・沖縄</t>
  </si>
  <si>
    <t>その他</t>
  </si>
  <si>
    <t>参考（高知県）</t>
  </si>
  <si>
    <t>参考（高知県）</t>
    <phoneticPr fontId="1"/>
  </si>
  <si>
    <t>高知県割合の高い順</t>
    <rPh sb="0" eb="3">
      <t>コウチケン</t>
    </rPh>
    <rPh sb="3" eb="5">
      <t>ワリアイ</t>
    </rPh>
    <rPh sb="6" eb="7">
      <t>タカ</t>
    </rPh>
    <rPh sb="8" eb="9">
      <t>ジュン</t>
    </rPh>
    <phoneticPr fontId="1"/>
  </si>
  <si>
    <t>北海道・東北</t>
    <phoneticPr fontId="1"/>
  </si>
  <si>
    <t>３．理工学部（理学部・TSP含む）</t>
    <rPh sb="2" eb="6">
      <t>リコウガクブ</t>
    </rPh>
    <rPh sb="7" eb="10">
      <t>リガクブ</t>
    </rPh>
    <rPh sb="14" eb="15">
      <t>フク</t>
    </rPh>
    <phoneticPr fontId="1"/>
  </si>
  <si>
    <t>６．地域別入学割合</t>
    <rPh sb="2" eb="5">
      <t>チイキベツ</t>
    </rPh>
    <rPh sb="5" eb="7">
      <t>ニュウガク</t>
    </rPh>
    <rPh sb="7" eb="9">
      <t>ワリアイ</t>
    </rPh>
    <phoneticPr fontId="1"/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</si>
  <si>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</si>
  <si>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</si>
  <si>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</si>
  <si>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</si>
  <si>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</si>
  <si>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</si>
  <si>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</si>
  <si>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</si>
  <si>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</si>
  <si>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</si>
  <si>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</si>
  <si>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</si>
  <si>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</si>
  <si>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</si>
  <si>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</si>
  <si>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</si>
  <si>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</si>
  <si>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</si>
  <si>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</si>
  <si>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</si>
  <si>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</si>
  <si>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</si>
  <si>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</si>
  <si>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</si>
  <si>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</si>
  <si>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</si>
  <si>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</si>
  <si>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</si>
  <si>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</si>
  <si>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</si>
  <si>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</si>
  <si>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</si>
  <si>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</si>
  <si>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</si>
  <si>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</si>
  <si>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</si>
  <si>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</si>
  <si>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</si>
  <si>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</si>
  <si>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</si>
  <si>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</si>
  <si>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</si>
  <si>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</si>
  <si>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</si>
  <si>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</si>
  <si>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</si>
  <si>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</si>
  <si>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6-1.2020</t>
  </si>
  <si>
    <t>6-1.2021</t>
  </si>
  <si>
    <t>北海道・東北</t>
    <rPh sb="0" eb="3">
      <t>ホッカイドウ</t>
    </rPh>
    <rPh sb="4" eb="6">
      <t>トウホク</t>
    </rPh>
    <phoneticPr fontId="6"/>
  </si>
  <si>
    <t>関東</t>
    <rPh sb="0" eb="2">
      <t>カントウ</t>
    </rPh>
    <phoneticPr fontId="6"/>
  </si>
  <si>
    <t>中部</t>
    <rPh sb="0" eb="2">
      <t>チュウブ</t>
    </rPh>
    <phoneticPr fontId="6"/>
  </si>
  <si>
    <t>近畿</t>
    <rPh sb="0" eb="2">
      <t>キンキ</t>
    </rPh>
    <phoneticPr fontId="6"/>
  </si>
  <si>
    <t>中国</t>
    <rPh sb="0" eb="2">
      <t>チュウゴク</t>
    </rPh>
    <phoneticPr fontId="6"/>
  </si>
  <si>
    <t>四国</t>
    <rPh sb="0" eb="2">
      <t>シコク</t>
    </rPh>
    <phoneticPr fontId="6"/>
  </si>
  <si>
    <t>九州・沖縄</t>
    <rPh sb="0" eb="2">
      <t>キュウシュウ</t>
    </rPh>
    <rPh sb="3" eb="5">
      <t>オキナワ</t>
    </rPh>
    <phoneticPr fontId="6"/>
  </si>
  <si>
    <t>その他</t>
    <rPh sb="2" eb="3">
      <t>タ</t>
    </rPh>
    <phoneticPr fontId="6"/>
  </si>
  <si>
    <t>参考（高知県）</t>
    <rPh sb="0" eb="2">
      <t>サンコウ</t>
    </rPh>
    <rPh sb="3" eb="6">
      <t>コウチケン</t>
    </rPh>
    <phoneticPr fontId="6"/>
  </si>
  <si>
    <t>北海道・東北</t>
    <rPh sb="0" eb="3">
      <t>ホッカイドウ</t>
    </rPh>
    <rPh sb="4" eb="6">
      <t>トウホク</t>
    </rPh>
    <phoneticPr fontId="7"/>
  </si>
  <si>
    <t>関東</t>
    <rPh sb="0" eb="2">
      <t>カントウ</t>
    </rPh>
    <phoneticPr fontId="7"/>
  </si>
  <si>
    <t>中部</t>
    <rPh sb="0" eb="2">
      <t>チュウブ</t>
    </rPh>
    <phoneticPr fontId="7"/>
  </si>
  <si>
    <t>近畿</t>
    <rPh sb="0" eb="2">
      <t>キンキ</t>
    </rPh>
    <phoneticPr fontId="7"/>
  </si>
  <si>
    <t>中国</t>
    <rPh sb="0" eb="2">
      <t>チュウゴク</t>
    </rPh>
    <phoneticPr fontId="7"/>
  </si>
  <si>
    <t>四国</t>
    <rPh sb="0" eb="2">
      <t>シコク</t>
    </rPh>
    <phoneticPr fontId="7"/>
  </si>
  <si>
    <t>九州・沖縄</t>
    <rPh sb="0" eb="2">
      <t>キュウシュウ</t>
    </rPh>
    <rPh sb="3" eb="5">
      <t>オキナワ</t>
    </rPh>
    <phoneticPr fontId="7"/>
  </si>
  <si>
    <t>その他</t>
    <rPh sb="2" eb="3">
      <t>タ</t>
    </rPh>
    <phoneticPr fontId="7"/>
  </si>
  <si>
    <t>参考（高知県）</t>
    <rPh sb="0" eb="2">
      <t>サンコウ</t>
    </rPh>
    <rPh sb="3" eb="6">
      <t>コウチケン</t>
    </rPh>
    <phoneticPr fontId="7"/>
  </si>
  <si>
    <t>【参考】高知県</t>
    <rPh sb="1" eb="3">
      <t>サンコウ</t>
    </rPh>
    <rPh sb="4" eb="7">
      <t>コウチケン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</si>
  <si>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</si>
  <si>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平均</t>
    <rPh sb="0" eb="2">
      <t>ヘイキン</t>
    </rPh>
    <phoneticPr fontId="1"/>
  </si>
  <si>
    <r>
      <rPr>
        <sz val="9"/>
        <color rgb="FF00B0F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北海道・東北</t>
    </r>
    <phoneticPr fontId="1"/>
  </si>
  <si>
    <r>
      <rPr>
        <sz val="9"/>
        <color theme="5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関東</t>
    </r>
    <phoneticPr fontId="1"/>
  </si>
  <si>
    <r>
      <rPr>
        <sz val="9"/>
        <color theme="0" tint="-0.249977111117893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中部</t>
    </r>
    <phoneticPr fontId="1"/>
  </si>
  <si>
    <r>
      <rPr>
        <sz val="9"/>
        <color theme="7" tint="0.39997558519241921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近畿</t>
    </r>
    <phoneticPr fontId="1"/>
  </si>
  <si>
    <r>
      <rPr>
        <sz val="9"/>
        <color rgb="FF0070C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中国</t>
    </r>
    <phoneticPr fontId="1"/>
  </si>
  <si>
    <r>
      <rPr>
        <sz val="9"/>
        <color theme="9" tint="-0.249977111117893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四国</t>
    </r>
    <phoneticPr fontId="1"/>
  </si>
  <si>
    <r>
      <rPr>
        <sz val="9"/>
        <color theme="8" tint="-0.249977111117893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九州・沖縄</t>
    </r>
    <phoneticPr fontId="1"/>
  </si>
  <si>
    <r>
      <rPr>
        <sz val="9"/>
        <color rgb="FF99330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その他</t>
    </r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</si>
  <si>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</si>
  <si>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</si>
  <si>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（１）．学士課程</t>
    <rPh sb="4" eb="8">
      <t>ガクシカテイ</t>
    </rPh>
    <phoneticPr fontId="1"/>
  </si>
  <si>
    <t>５年間平均
トップ地域</t>
    <rPh sb="1" eb="3">
      <t>ネンカン</t>
    </rPh>
    <rPh sb="3" eb="5">
      <t>ヘイキン</t>
    </rPh>
    <rPh sb="9" eb="11">
      <t>チイキ</t>
    </rPh>
    <phoneticPr fontId="1"/>
  </si>
  <si>
    <t>増減</t>
    <rPh sb="0" eb="2">
      <t>ゾウゲン</t>
    </rPh>
    <phoneticPr fontId="1"/>
  </si>
  <si>
    <t>平均</t>
    <rPh sb="0" eb="2">
      <t>ヘイキン</t>
    </rPh>
    <phoneticPr fontId="1"/>
  </si>
  <si>
    <t>合計</t>
    <rPh sb="0" eb="2">
      <t>ゴウケイ</t>
    </rPh>
    <phoneticPr fontId="1"/>
  </si>
  <si>
    <t>③．高知大学：学部別</t>
    <rPh sb="7" eb="10">
      <t>ガクブベツ</t>
    </rPh>
    <phoneticPr fontId="1"/>
  </si>
  <si>
    <t>ⅱ．教育学部</t>
    <rPh sb="2" eb="4">
      <t>キョウイク</t>
    </rPh>
    <rPh sb="4" eb="6">
      <t>ガクブ</t>
    </rPh>
    <phoneticPr fontId="1"/>
  </si>
  <si>
    <t>ⅵ．地域協働学部</t>
    <rPh sb="2" eb="4">
      <t>チイキ</t>
    </rPh>
    <rPh sb="4" eb="6">
      <t>キョウドウ</t>
    </rPh>
    <rPh sb="6" eb="8">
      <t>ガクブ</t>
    </rPh>
    <phoneticPr fontId="1"/>
  </si>
  <si>
    <t>ベンチマーク大学平均</t>
    <rPh sb="6" eb="10">
      <t>ダイガクヘイキン</t>
    </rPh>
    <phoneticPr fontId="1"/>
  </si>
  <si>
    <t>入学者数</t>
    <rPh sb="0" eb="4">
      <t>ニュウガクシャスウ</t>
    </rPh>
    <phoneticPr fontId="1"/>
  </si>
  <si>
    <t>②．ベンチマーク大学平均</t>
    <rPh sb="8" eb="10">
      <t>ダイガク</t>
    </rPh>
    <rPh sb="10" eb="12">
      <t>ヘイキン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</si>
  <si>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</si>
  <si>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</si>
  <si>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6-1-1.学士課程</t>
    <rPh sb="6" eb="10">
      <t>ガクシカテイ</t>
    </rPh>
    <phoneticPr fontId="1"/>
  </si>
  <si>
    <t>6-1-2.学士課程（平均）</t>
    <rPh sb="6" eb="10">
      <t>ガクシカテイ</t>
    </rPh>
    <rPh sb="11" eb="13">
      <t>ヘイキン</t>
    </rPh>
    <phoneticPr fontId="1"/>
  </si>
  <si>
    <t>6-1-3.学士課程（学部別）</t>
    <rPh sb="6" eb="10">
      <t>ガクシカテイ</t>
    </rPh>
    <rPh sb="11" eb="14">
      <t>ガクブベツ</t>
    </rPh>
    <phoneticPr fontId="1"/>
  </si>
  <si>
    <t>6.グラフデータ</t>
    <phoneticPr fontId="1"/>
  </si>
  <si>
    <t>6.経年データ（学部単位）</t>
    <rPh sb="2" eb="4">
      <t>ケイネン</t>
    </rPh>
    <rPh sb="8" eb="10">
      <t>ガクブ</t>
    </rPh>
    <rPh sb="10" eb="12">
      <t>タンイ</t>
    </rPh>
    <phoneticPr fontId="1"/>
  </si>
  <si>
    <t>ⅱ．教育学部</t>
    <phoneticPr fontId="11"/>
  </si>
  <si>
    <t>ⅳ．医学部</t>
    <phoneticPr fontId="11"/>
  </si>
  <si>
    <t>ⅵ．地域協働学部</t>
    <rPh sb="2" eb="8">
      <t>チイキキョウドウガクブ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</si>
  <si>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</si>
  <si>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</si>
  <si>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</si>
  <si>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</si>
  <si>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</si>
  <si>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</si>
  <si>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</si>
  <si>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</si>
  <si>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データ個数</t>
    <rPh sb="3" eb="5">
      <t>コスウ</t>
    </rPh>
    <phoneticPr fontId="1"/>
  </si>
  <si>
    <t>―</t>
  </si>
  <si>
    <t>■ベンチマーク大学平均</t>
    <rPh sb="7" eb="9">
      <t>ダイガク</t>
    </rPh>
    <rPh sb="9" eb="11">
      <t>ヘイキン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</si>
  <si>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</si>
  <si>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ⅳ．医学部</t>
    <rPh sb="2" eb="5">
      <t>イガクブ</t>
    </rPh>
    <phoneticPr fontId="1"/>
  </si>
  <si>
    <t>【グラフシート】</t>
    <phoneticPr fontId="1"/>
  </si>
  <si>
    <t>（１）学士課程</t>
    <rPh sb="3" eb="5">
      <t>ガクシ</t>
    </rPh>
    <rPh sb="5" eb="7">
      <t>カテイ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</si>
  <si>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</si>
  <si>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</si>
  <si>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6-1.2022</t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</si>
  <si>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</si>
  <si>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</si>
  <si>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</si>
  <si>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</si>
  <si>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</si>
  <si>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</si>
  <si>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</si>
  <si>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</si>
  <si>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</si>
  <si>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</si>
  <si>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</si>
  <si>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</si>
  <si>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</si>
  <si>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</si>
  <si>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</si>
  <si>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</si>
  <si>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</si>
  <si>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</si>
  <si>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</si>
  <si>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</si>
  <si>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</si>
  <si>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</si>
  <si>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</si>
  <si>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</si>
  <si>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</si>
  <si>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</si>
  <si>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</si>
  <si>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</si>
  <si>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</si>
  <si>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</si>
  <si>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</si>
  <si>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</si>
  <si>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</si>
  <si>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</si>
  <si>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</si>
  <si>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</si>
  <si>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</si>
  <si>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</si>
  <si>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</si>
  <si>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</si>
  <si>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</si>
  <si>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</si>
  <si>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</si>
  <si>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</si>
  <si>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</si>
  <si>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</si>
  <si>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</si>
  <si>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</si>
  <si>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</si>
  <si>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</si>
  <si>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</si>
  <si>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</si>
  <si>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</si>
  <si>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</si>
  <si>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</si>
  <si>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</si>
  <si>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</si>
  <si>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</si>
  <si>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</si>
  <si>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</si>
  <si>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</si>
  <si>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</si>
  <si>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</si>
  <si>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</si>
  <si>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</si>
  <si>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</si>
  <si>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</si>
  <si>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</si>
  <si>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</si>
  <si>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</si>
  <si>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</si>
  <si>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</si>
  <si>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</si>
  <si>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</si>
  <si>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</si>
  <si>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</si>
  <si>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</si>
  <si>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</si>
  <si>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</si>
  <si>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</si>
  <si>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</si>
  <si>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</si>
  <si>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</si>
  <si>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</si>
  <si>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</si>
  <si>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</si>
  <si>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</si>
  <si>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</si>
  <si>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</si>
  <si>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</si>
  <si>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</si>
  <si>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</si>
  <si>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</si>
  <si>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</si>
  <si>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</si>
  <si>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</si>
  <si>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</si>
  <si>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</si>
  <si>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</si>
  <si>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</si>
  <si>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</si>
  <si>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</si>
  <si>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</si>
  <si>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</si>
  <si>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</si>
  <si>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</si>
  <si>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</si>
  <si>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</si>
  <si>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</si>
  <si>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</si>
  <si>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</si>
  <si>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</si>
  <si>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</si>
  <si>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</si>
  <si>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最新年度のみ増加</t>
  </si>
  <si>
    <t>最大値</t>
    <rPh sb="0" eb="3">
      <t>サイダイチ</t>
    </rPh>
    <phoneticPr fontId="1"/>
  </si>
  <si>
    <t>最新年度のみ減少</t>
  </si>
  <si>
    <t>④．全国立大学一覧</t>
    <rPh sb="2" eb="9">
      <t>ゼンコクリツダイガクイチラン</t>
    </rPh>
    <phoneticPr fontId="1"/>
  </si>
  <si>
    <t>入学者に占める高知県出身者割合の推移</t>
    <rPh sb="0" eb="3">
      <t>ニュウガクシャ</t>
    </rPh>
    <rPh sb="4" eb="5">
      <t>シ</t>
    </rPh>
    <rPh sb="7" eb="10">
      <t>コウチケン</t>
    </rPh>
    <rPh sb="10" eb="13">
      <t>シュッシンシャ</t>
    </rPh>
    <rPh sb="13" eb="15">
      <t>ワリアイ</t>
    </rPh>
    <rPh sb="16" eb="18">
      <t>スイイ</t>
    </rPh>
    <phoneticPr fontId="1"/>
  </si>
  <si>
    <t>入学者に占める高知県出身者割合の推移</t>
    <rPh sb="0" eb="2">
      <t>ニュウガク</t>
    </rPh>
    <rPh sb="2" eb="3">
      <t>シャ</t>
    </rPh>
    <rPh sb="4" eb="5">
      <t>シ</t>
    </rPh>
    <rPh sb="7" eb="10">
      <t>コウチケン</t>
    </rPh>
    <rPh sb="10" eb="12">
      <t>シュッシン</t>
    </rPh>
    <rPh sb="12" eb="13">
      <t>シャ</t>
    </rPh>
    <rPh sb="13" eb="15">
      <t>ワリアイ</t>
    </rPh>
    <rPh sb="16" eb="18">
      <t>スイイ</t>
    </rPh>
    <phoneticPr fontId="1"/>
  </si>
  <si>
    <t>6-1.学士課程</t>
    <rPh sb="4" eb="8">
      <t>ガクシカテイ</t>
    </rPh>
    <phoneticPr fontId="1"/>
  </si>
  <si>
    <t>6-1.学士課程（学部別）</t>
    <rPh sb="4" eb="8">
      <t>ガクシカテイ</t>
    </rPh>
    <rPh sb="9" eb="12">
      <t>ガクブベツ</t>
    </rPh>
    <phoneticPr fontId="1"/>
  </si>
  <si>
    <t>①．総計</t>
    <rPh sb="2" eb="4">
      <t>ソウケイ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</si>
  <si>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</si>
  <si>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</si>
  <si>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</si>
  <si>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</si>
  <si>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</si>
  <si>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6-1.2023</t>
    <phoneticPr fontId="1"/>
  </si>
  <si>
    <t>R4</t>
  </si>
  <si>
    <t>ⅴ．農林海洋科学部</t>
    <phoneticPr fontId="1"/>
  </si>
  <si>
    <t>総合計</t>
    <rPh sb="0" eb="3">
      <t>ソウゴウケイ</t>
    </rPh>
    <phoneticPr fontId="1"/>
  </si>
  <si>
    <t>R5</t>
  </si>
  <si>
    <t>４．医学部</t>
    <phoneticPr fontId="1"/>
  </si>
  <si>
    <t>R6</t>
  </si>
  <si>
    <t>R7</t>
  </si>
  <si>
    <t>R8</t>
  </si>
  <si>
    <t>R9</t>
  </si>
  <si>
    <t>R10</t>
  </si>
  <si>
    <t>入学者に占める
高知県出身者割合の推移</t>
    <rPh sb="0" eb="3">
      <t>ニュウガクシャ</t>
    </rPh>
    <rPh sb="4" eb="5">
      <t>シ</t>
    </rPh>
    <rPh sb="8" eb="11">
      <t>コウチケン</t>
    </rPh>
    <rPh sb="11" eb="14">
      <t>シュッシンシャ</t>
    </rPh>
    <rPh sb="14" eb="16">
      <t>ワリアイ</t>
    </rPh>
    <rPh sb="17" eb="19">
      <t>スイイ</t>
    </rPh>
    <phoneticPr fontId="1"/>
  </si>
  <si>
    <t>6-1.2024</t>
    <phoneticPr fontId="1"/>
  </si>
  <si>
    <t>ⅰ．人文社会科学部</t>
    <rPh sb="2" eb="4">
      <t>ジンブン</t>
    </rPh>
    <rPh sb="4" eb="6">
      <t>シャカイ</t>
    </rPh>
    <rPh sb="6" eb="9">
      <t>カガクブ</t>
    </rPh>
    <phoneticPr fontId="1"/>
  </si>
  <si>
    <t>ⅲ．理工学部</t>
    <rPh sb="2" eb="6">
      <t>リコウガクブ</t>
    </rPh>
    <phoneticPr fontId="1"/>
  </si>
  <si>
    <t>ⅴ．農林海洋科学部</t>
    <phoneticPr fontId="11"/>
  </si>
  <si>
    <t>ⅲ．理工学部</t>
    <phoneticPr fontId="11"/>
  </si>
  <si>
    <t>ⅰ．人文社会科学部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</si>
</sst>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_);[Red]\(#,##0\)"/>
    <numFmt numFmtId="178" formatCode="0.0%"/>
    <numFmt numFmtId="179" formatCode="\+0.0%;\-0.0%;&quot;±0%&quot;"/>
    <numFmt numFmtId="180" formatCode="0_);[Red]\(0\)"/>
    <numFmt numFmtId="181" formatCode="0.0"/>
  </numFmts>
  <fonts count="26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0"/>
      <name val="ＭＳ ゴシック"/>
      <family val="3"/>
      <charset val="128"/>
    </font>
    <font>
      <sz val="9"/>
      <color rgb="FF00B0F0"/>
      <name val="ＭＳ 明朝"/>
      <family val="1"/>
      <charset val="128"/>
    </font>
    <font>
      <sz val="9"/>
      <color theme="5"/>
      <name val="ＭＳ 明朝"/>
      <family val="1"/>
      <charset val="128"/>
    </font>
    <font>
      <sz val="9"/>
      <color theme="0" tint="-0.249977111117893"/>
      <name val="ＭＳ 明朝"/>
      <family val="1"/>
      <charset val="128"/>
    </font>
    <font>
      <sz val="9"/>
      <color theme="7" tint="0.39997558519241921"/>
      <name val="ＭＳ 明朝"/>
      <family val="1"/>
      <charset val="128"/>
    </font>
    <font>
      <sz val="9"/>
      <color rgb="FF0070C0"/>
      <name val="ＭＳ 明朝"/>
      <family val="1"/>
      <charset val="128"/>
    </font>
    <font>
      <sz val="9"/>
      <color theme="9" tint="-0.249977111117893"/>
      <name val="ＭＳ 明朝"/>
      <family val="1"/>
      <charset val="128"/>
    </font>
    <font>
      <sz val="9"/>
      <color theme="8" tint="-0.249977111117893"/>
      <name val="ＭＳ 明朝"/>
      <family val="1"/>
      <charset val="128"/>
    </font>
    <font>
      <sz val="9"/>
      <color rgb="FF993300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sz val="9"/>
      <color theme="0"/>
      <name val="ＭＳ 明朝"/>
      <family val="1"/>
      <charset val="128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</cellStyleXfs>
  <cellXfs count="330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4" borderId="20" xfId="0" applyFill="1" applyBorder="1">
      <alignment vertical="center"/>
    </xf>
    <xf numFmtId="0" fontId="0" fillId="0" borderId="21" xfId="0" applyBorder="1">
      <alignment vertical="center"/>
    </xf>
    <xf numFmtId="176" fontId="0" fillId="0" borderId="22" xfId="0" applyNumberFormat="1" applyBorder="1">
      <alignment vertical="center"/>
    </xf>
    <xf numFmtId="0" fontId="0" fillId="0" borderId="24" xfId="0" applyBorder="1">
      <alignment vertical="center"/>
    </xf>
    <xf numFmtId="176" fontId="0" fillId="0" borderId="25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176" fontId="8" fillId="0" borderId="0" xfId="0" applyNumberFormat="1" applyFont="1">
      <alignment vertical="center"/>
    </xf>
    <xf numFmtId="176" fontId="0" fillId="6" borderId="22" xfId="0" applyNumberFormat="1" applyFill="1" applyBorder="1">
      <alignment vertical="center"/>
    </xf>
    <xf numFmtId="176" fontId="0" fillId="4" borderId="22" xfId="0" applyNumberFormat="1" applyFill="1" applyBorder="1">
      <alignment vertical="center"/>
    </xf>
    <xf numFmtId="0" fontId="12" fillId="0" borderId="0" xfId="5"/>
    <xf numFmtId="0" fontId="0" fillId="6" borderId="1" xfId="0" applyFill="1" applyBorder="1">
      <alignment vertical="center"/>
    </xf>
    <xf numFmtId="0" fontId="10" fillId="0" borderId="31" xfId="3" applyBorder="1" applyAlignment="1">
      <alignment horizontal="center" vertical="center"/>
    </xf>
    <xf numFmtId="176" fontId="0" fillId="0" borderId="34" xfId="0" applyNumberFormat="1" applyBorder="1" applyAlignment="1">
      <alignment horizontal="center" vertical="center" wrapText="1"/>
    </xf>
    <xf numFmtId="176" fontId="0" fillId="0" borderId="34" xfId="0" applyNumberFormat="1" applyBorder="1">
      <alignment vertical="center"/>
    </xf>
    <xf numFmtId="176" fontId="0" fillId="6" borderId="34" xfId="0" applyNumberFormat="1" applyFill="1" applyBorder="1">
      <alignment vertical="center"/>
    </xf>
    <xf numFmtId="176" fontId="0" fillId="4" borderId="34" xfId="0" applyNumberFormat="1" applyFill="1" applyBorder="1">
      <alignment vertical="center"/>
    </xf>
    <xf numFmtId="176" fontId="0" fillId="0" borderId="35" xfId="0" applyNumberFormat="1" applyBorder="1">
      <alignment vertical="center"/>
    </xf>
    <xf numFmtId="178" fontId="0" fillId="0" borderId="36" xfId="1" applyNumberFormat="1" applyFont="1" applyBorder="1">
      <alignment vertical="center"/>
    </xf>
    <xf numFmtId="178" fontId="0" fillId="4" borderId="36" xfId="1" applyNumberFormat="1" applyFont="1" applyFill="1" applyBorder="1">
      <alignment vertical="center"/>
    </xf>
    <xf numFmtId="178" fontId="0" fillId="0" borderId="33" xfId="1" applyNumberFormat="1" applyFont="1" applyBorder="1">
      <alignment vertical="center"/>
    </xf>
    <xf numFmtId="176" fontId="0" fillId="0" borderId="38" xfId="0" applyNumberFormat="1" applyBorder="1">
      <alignment vertical="center"/>
    </xf>
    <xf numFmtId="176" fontId="0" fillId="0" borderId="39" xfId="0" applyNumberFormat="1" applyBorder="1">
      <alignment vertical="center"/>
    </xf>
    <xf numFmtId="178" fontId="0" fillId="6" borderId="36" xfId="1" applyNumberFormat="1" applyFont="1" applyFill="1" applyBorder="1">
      <alignment vertical="center"/>
    </xf>
    <xf numFmtId="176" fontId="0" fillId="0" borderId="23" xfId="0" applyNumberFormat="1" applyBorder="1">
      <alignment vertical="center"/>
    </xf>
    <xf numFmtId="176" fontId="0" fillId="0" borderId="27" xfId="0" applyNumberFormat="1" applyBorder="1">
      <alignment vertical="center"/>
    </xf>
    <xf numFmtId="176" fontId="0" fillId="6" borderId="23" xfId="0" applyNumberFormat="1" applyFill="1" applyBorder="1">
      <alignment vertical="center"/>
    </xf>
    <xf numFmtId="176" fontId="0" fillId="4" borderId="23" xfId="0" applyNumberFormat="1" applyFill="1" applyBorder="1">
      <alignment vertical="center"/>
    </xf>
    <xf numFmtId="176" fontId="0" fillId="0" borderId="22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36" xfId="0" applyNumberFormat="1" applyBorder="1" applyAlignment="1">
      <alignment horizontal="center" vertical="center" wrapText="1"/>
    </xf>
    <xf numFmtId="178" fontId="0" fillId="0" borderId="22" xfId="1" applyNumberFormat="1" applyFont="1" applyBorder="1">
      <alignment vertical="center"/>
    </xf>
    <xf numFmtId="176" fontId="0" fillId="0" borderId="40" xfId="0" applyNumberFormat="1" applyBorder="1" applyAlignment="1">
      <alignment horizontal="center" vertical="center" wrapText="1"/>
    </xf>
    <xf numFmtId="178" fontId="0" fillId="0" borderId="1" xfId="1" applyNumberFormat="1" applyFont="1" applyBorder="1">
      <alignment vertical="center"/>
    </xf>
    <xf numFmtId="178" fontId="0" fillId="0" borderId="40" xfId="1" applyNumberFormat="1" applyFont="1" applyBorder="1">
      <alignment vertical="center"/>
    </xf>
    <xf numFmtId="178" fontId="0" fillId="0" borderId="25" xfId="1" applyNumberFormat="1" applyFont="1" applyBorder="1">
      <alignment vertical="center"/>
    </xf>
    <xf numFmtId="178" fontId="0" fillId="0" borderId="26" xfId="1" applyNumberFormat="1" applyFont="1" applyBorder="1">
      <alignment vertical="center"/>
    </xf>
    <xf numFmtId="178" fontId="0" fillId="0" borderId="41" xfId="1" applyNumberFormat="1" applyFont="1" applyBorder="1">
      <alignment vertical="center"/>
    </xf>
    <xf numFmtId="178" fontId="0" fillId="4" borderId="22" xfId="1" applyNumberFormat="1" applyFont="1" applyFill="1" applyBorder="1">
      <alignment vertical="center"/>
    </xf>
    <xf numFmtId="178" fontId="0" fillId="4" borderId="1" xfId="1" applyNumberFormat="1" applyFont="1" applyFill="1" applyBorder="1">
      <alignment vertical="center"/>
    </xf>
    <xf numFmtId="178" fontId="0" fillId="4" borderId="40" xfId="1" applyNumberFormat="1" applyFont="1" applyFill="1" applyBorder="1">
      <alignment vertical="center"/>
    </xf>
    <xf numFmtId="178" fontId="0" fillId="4" borderId="42" xfId="1" applyNumberFormat="1" applyFont="1" applyFill="1" applyBorder="1">
      <alignment vertical="center"/>
    </xf>
    <xf numFmtId="178" fontId="0" fillId="4" borderId="11" xfId="1" applyNumberFormat="1" applyFont="1" applyFill="1" applyBorder="1">
      <alignment vertical="center"/>
    </xf>
    <xf numFmtId="178" fontId="0" fillId="4" borderId="43" xfId="1" applyNumberFormat="1" applyFont="1" applyFill="1" applyBorder="1">
      <alignment vertical="center"/>
    </xf>
    <xf numFmtId="178" fontId="0" fillId="4" borderId="44" xfId="1" applyNumberFormat="1" applyFont="1" applyFill="1" applyBorder="1">
      <alignment vertical="center"/>
    </xf>
    <xf numFmtId="0" fontId="0" fillId="4" borderId="45" xfId="1" applyNumberFormat="1" applyFont="1" applyFill="1" applyBorder="1">
      <alignment vertical="center"/>
    </xf>
    <xf numFmtId="176" fontId="0" fillId="0" borderId="46" xfId="0" applyNumberFormat="1" applyBorder="1" applyAlignment="1">
      <alignment horizontal="center" vertical="center" wrapText="1"/>
    </xf>
    <xf numFmtId="176" fontId="0" fillId="0" borderId="32" xfId="0" applyNumberFormat="1" applyBorder="1" applyAlignment="1">
      <alignment horizontal="center" vertical="center" wrapText="1"/>
    </xf>
    <xf numFmtId="176" fontId="0" fillId="0" borderId="47" xfId="0" applyNumberFormat="1" applyBorder="1" applyAlignment="1">
      <alignment horizontal="center" vertical="center" wrapText="1"/>
    </xf>
    <xf numFmtId="176" fontId="0" fillId="0" borderId="48" xfId="0" applyNumberFormat="1" applyBorder="1" applyAlignment="1">
      <alignment horizontal="center" vertical="center" wrapText="1"/>
    </xf>
    <xf numFmtId="176" fontId="0" fillId="0" borderId="49" xfId="0" applyNumberFormat="1" applyBorder="1" applyAlignment="1">
      <alignment horizontal="center" vertical="center" wrapText="1"/>
    </xf>
    <xf numFmtId="178" fontId="0" fillId="6" borderId="22" xfId="1" applyNumberFormat="1" applyFont="1" applyFill="1" applyBorder="1">
      <alignment vertical="center"/>
    </xf>
    <xf numFmtId="178" fontId="0" fillId="6" borderId="1" xfId="1" applyNumberFormat="1" applyFont="1" applyFill="1" applyBorder="1">
      <alignment vertical="center"/>
    </xf>
    <xf numFmtId="178" fontId="0" fillId="6" borderId="40" xfId="1" applyNumberFormat="1" applyFont="1" applyFill="1" applyBorder="1">
      <alignment vertical="center"/>
    </xf>
    <xf numFmtId="176" fontId="0" fillId="0" borderId="16" xfId="0" applyNumberFormat="1" applyBorder="1" applyAlignment="1">
      <alignment horizontal="center" vertical="center" wrapText="1"/>
    </xf>
    <xf numFmtId="176" fontId="0" fillId="0" borderId="18" xfId="0" applyNumberFormat="1" applyBorder="1" applyAlignment="1">
      <alignment horizontal="center" vertical="center" wrapText="1"/>
    </xf>
    <xf numFmtId="176" fontId="0" fillId="0" borderId="19" xfId="0" applyNumberFormat="1" applyBorder="1" applyAlignment="1">
      <alignment horizontal="center" vertical="center" wrapText="1"/>
    </xf>
    <xf numFmtId="176" fontId="0" fillId="0" borderId="28" xfId="0" applyNumberFormat="1" applyBorder="1">
      <alignment vertical="center"/>
    </xf>
    <xf numFmtId="176" fontId="0" fillId="0" borderId="29" xfId="0" applyNumberFormat="1" applyBorder="1">
      <alignment vertical="center"/>
    </xf>
    <xf numFmtId="176" fontId="0" fillId="6" borderId="28" xfId="0" applyNumberFormat="1" applyFill="1" applyBorder="1">
      <alignment vertical="center"/>
    </xf>
    <xf numFmtId="176" fontId="0" fillId="4" borderId="28" xfId="0" applyNumberFormat="1" applyFill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>
      <alignment vertical="center"/>
    </xf>
    <xf numFmtId="0" fontId="0" fillId="6" borderId="22" xfId="0" applyFill="1" applyBorder="1">
      <alignment vertical="center"/>
    </xf>
    <xf numFmtId="0" fontId="0" fillId="4" borderId="22" xfId="0" applyFill="1" applyBorder="1">
      <alignment vertical="center"/>
    </xf>
    <xf numFmtId="0" fontId="0" fillId="0" borderId="2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9" xfId="0" applyBorder="1">
      <alignment vertical="center"/>
    </xf>
    <xf numFmtId="0" fontId="0" fillId="0" borderId="28" xfId="0" applyBorder="1">
      <alignment vertical="center"/>
    </xf>
    <xf numFmtId="0" fontId="0" fillId="0" borderId="26" xfId="0" applyBorder="1">
      <alignment vertical="center"/>
    </xf>
    <xf numFmtId="0" fontId="0" fillId="0" borderId="29" xfId="0" applyBorder="1">
      <alignment vertical="center"/>
    </xf>
    <xf numFmtId="0" fontId="0" fillId="4" borderId="28" xfId="0" applyFill="1" applyBorder="1">
      <alignment vertical="center"/>
    </xf>
    <xf numFmtId="0" fontId="0" fillId="6" borderId="28" xfId="0" applyFill="1" applyBorder="1">
      <alignment vertical="center"/>
    </xf>
    <xf numFmtId="0" fontId="5" fillId="0" borderId="0" xfId="0" applyFont="1" applyFill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78" fontId="6" fillId="0" borderId="1" xfId="1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0" xfId="1" applyNumberFormat="1" applyFont="1" applyBorder="1" applyAlignment="1">
      <alignment horizontal="center" vertical="center"/>
    </xf>
    <xf numFmtId="0" fontId="9" fillId="0" borderId="0" xfId="0" applyFont="1" applyFill="1">
      <alignment vertical="center"/>
    </xf>
    <xf numFmtId="178" fontId="5" fillId="0" borderId="1" xfId="1" applyNumberFormat="1" applyFont="1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178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9" fontId="5" fillId="0" borderId="1" xfId="1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0" fillId="0" borderId="0" xfId="0" applyBorder="1">
      <alignment vertical="center"/>
    </xf>
    <xf numFmtId="0" fontId="22" fillId="0" borderId="0" xfId="0" applyFont="1" applyFill="1" applyBorder="1">
      <alignment vertical="center"/>
    </xf>
    <xf numFmtId="0" fontId="13" fillId="0" borderId="0" xfId="0" applyFont="1" applyFill="1" applyBorder="1" applyAlignment="1">
      <alignment horizontal="center" vertical="center" shrinkToFit="1"/>
    </xf>
    <xf numFmtId="178" fontId="6" fillId="0" borderId="0" xfId="1" applyNumberFormat="1" applyFont="1" applyFill="1" applyBorder="1" applyAlignment="1">
      <alignment horizontal="center" vertical="center"/>
    </xf>
    <xf numFmtId="179" fontId="5" fillId="0" borderId="0" xfId="1" applyNumberFormat="1" applyFont="1" applyBorder="1" applyAlignment="1">
      <alignment horizontal="center" vertical="center"/>
    </xf>
    <xf numFmtId="177" fontId="0" fillId="0" borderId="52" xfId="1" applyNumberFormat="1" applyFont="1" applyBorder="1">
      <alignment vertical="center"/>
    </xf>
    <xf numFmtId="176" fontId="0" fillId="0" borderId="53" xfId="0" applyNumberFormat="1" applyBorder="1">
      <alignment vertical="center"/>
    </xf>
    <xf numFmtId="176" fontId="0" fillId="4" borderId="54" xfId="1" applyNumberFormat="1" applyFont="1" applyFill="1" applyBorder="1">
      <alignment vertical="center"/>
    </xf>
    <xf numFmtId="176" fontId="0" fillId="0" borderId="31" xfId="0" applyNumberFormat="1" applyBorder="1">
      <alignment vertical="center"/>
    </xf>
    <xf numFmtId="0" fontId="0" fillId="0" borderId="15" xfId="0" applyBorder="1" applyAlignment="1">
      <alignment horizontal="center" vertical="center"/>
    </xf>
    <xf numFmtId="178" fontId="5" fillId="0" borderId="1" xfId="1" applyNumberFormat="1" applyFont="1" applyFill="1" applyBorder="1" applyAlignment="1">
      <alignment horizontal="center" vertical="center"/>
    </xf>
    <xf numFmtId="179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" xfId="3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5" fillId="0" borderId="1" xfId="1" applyNumberFormat="1" applyFont="1" applyFill="1" applyBorder="1" applyAlignment="1">
      <alignment horizontal="center" vertical="center"/>
    </xf>
    <xf numFmtId="179" fontId="5" fillId="0" borderId="1" xfId="1" applyNumberFormat="1" applyFont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0" fillId="3" borderId="0" xfId="0" applyFill="1">
      <alignment vertical="center"/>
    </xf>
    <xf numFmtId="0" fontId="10" fillId="0" borderId="1" xfId="3" applyBorder="1" applyAlignment="1">
      <alignment horizontal="left" vertical="center"/>
    </xf>
    <xf numFmtId="0" fontId="0" fillId="0" borderId="0" xfId="0" applyProtection="1">
      <alignment vertical="center"/>
    </xf>
    <xf numFmtId="0" fontId="10" fillId="0" borderId="31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25" fillId="14" borderId="0" xfId="0" applyFont="1" applyFill="1" applyAlignment="1" applyProtection="1">
      <alignment horizontal="center" vertical="center" shrinkToFit="1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10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7" borderId="0" xfId="0" applyFont="1" applyFill="1" applyAlignment="1" applyProtection="1">
      <alignment horizontal="center" vertical="center"/>
    </xf>
    <xf numFmtId="0" fontId="6" fillId="11" borderId="0" xfId="0" applyFont="1" applyFill="1" applyAlignment="1" applyProtection="1">
      <alignment horizontal="center" vertical="center" shrinkToFit="1"/>
    </xf>
    <xf numFmtId="0" fontId="6" fillId="0" borderId="26" xfId="0" applyFont="1" applyBorder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/>
    </xf>
    <xf numFmtId="0" fontId="0" fillId="5" borderId="2" xfId="0" applyFill="1" applyBorder="1" applyProtection="1">
      <alignment vertical="center"/>
    </xf>
    <xf numFmtId="0" fontId="0" fillId="5" borderId="3" xfId="0" applyFill="1" applyBorder="1" applyAlignment="1" applyProtection="1">
      <alignment vertical="center" wrapText="1"/>
    </xf>
    <xf numFmtId="0" fontId="0" fillId="5" borderId="3" xfId="0" applyFill="1" applyBorder="1" applyAlignment="1" applyProtection="1">
      <alignment horizontal="center" vertical="center" wrapText="1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0" fillId="5" borderId="4" xfId="0" applyFill="1" applyBorder="1" applyProtection="1">
      <alignment vertical="center"/>
    </xf>
    <xf numFmtId="0" fontId="0" fillId="5" borderId="5" xfId="0" applyFill="1" applyBorder="1" applyProtection="1">
      <alignment vertical="center"/>
    </xf>
    <xf numFmtId="0" fontId="0" fillId="5" borderId="0" xfId="0" applyFill="1" applyBorder="1" applyAlignment="1" applyProtection="1">
      <alignment vertical="center" wrapText="1"/>
    </xf>
    <xf numFmtId="0" fontId="0" fillId="5" borderId="0" xfId="0" applyFill="1" applyBorder="1" applyAlignment="1" applyProtection="1">
      <alignment horizontal="center" vertical="center" wrapText="1"/>
    </xf>
    <xf numFmtId="0" fontId="0" fillId="5" borderId="6" xfId="0" applyFill="1" applyBorder="1" applyProtection="1">
      <alignment vertical="center"/>
    </xf>
    <xf numFmtId="0" fontId="0" fillId="4" borderId="1" xfId="0" applyFill="1" applyBorder="1" applyAlignment="1" applyProtection="1">
      <alignment vertical="center" wrapText="1"/>
    </xf>
    <xf numFmtId="180" fontId="0" fillId="0" borderId="1" xfId="0" applyNumberFormat="1" applyBorder="1" applyAlignment="1" applyProtection="1">
      <alignment horizontal="center" vertical="center" wrapText="1"/>
    </xf>
    <xf numFmtId="9" fontId="6" fillId="0" borderId="23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0" borderId="15" xfId="0" applyFont="1" applyBorder="1" applyAlignment="1" applyProtection="1">
      <alignment horizontal="center" vertical="center"/>
    </xf>
    <xf numFmtId="0" fontId="6" fillId="10" borderId="11" xfId="0" applyFont="1" applyFill="1" applyBorder="1" applyAlignment="1" applyProtection="1">
      <alignment horizontal="center" vertical="center" shrinkToFit="1"/>
    </xf>
    <xf numFmtId="0" fontId="6" fillId="10" borderId="55" xfId="0" applyFont="1" applyFill="1" applyBorder="1" applyAlignment="1" applyProtection="1">
      <alignment horizontal="center" vertical="center" shrinkToFit="1"/>
    </xf>
    <xf numFmtId="0" fontId="6" fillId="7" borderId="11" xfId="0" applyFont="1" applyFill="1" applyBorder="1" applyAlignment="1" applyProtection="1">
      <alignment horizontal="center" vertical="center" shrinkToFit="1"/>
    </xf>
    <xf numFmtId="0" fontId="6" fillId="7" borderId="60" xfId="0" applyFont="1" applyFill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/>
    </xf>
    <xf numFmtId="178" fontId="6" fillId="0" borderId="1" xfId="1" applyNumberFormat="1" applyFont="1" applyBorder="1" applyAlignment="1" applyProtection="1">
      <alignment horizontal="center" vertical="center" shrinkToFit="1"/>
    </xf>
    <xf numFmtId="0" fontId="6" fillId="0" borderId="52" xfId="0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 shrinkToFit="1"/>
    </xf>
    <xf numFmtId="177" fontId="6" fillId="0" borderId="23" xfId="0" applyNumberFormat="1" applyFont="1" applyBorder="1" applyAlignment="1" applyProtection="1">
      <alignment horizontal="center" vertical="center"/>
    </xf>
    <xf numFmtId="181" fontId="6" fillId="0" borderId="1" xfId="0" applyNumberFormat="1" applyFont="1" applyBorder="1" applyAlignment="1" applyProtection="1">
      <alignment horizontal="center" vertical="center" shrinkToFit="1"/>
    </xf>
    <xf numFmtId="0" fontId="6" fillId="0" borderId="15" xfId="0" applyFont="1" applyBorder="1" applyAlignment="1" applyProtection="1">
      <alignment horizontal="center" vertical="center" shrinkToFit="1"/>
    </xf>
    <xf numFmtId="177" fontId="6" fillId="0" borderId="22" xfId="0" applyNumberFormat="1" applyFont="1" applyBorder="1" applyAlignment="1" applyProtection="1">
      <alignment horizontal="center" vertical="center"/>
    </xf>
    <xf numFmtId="0" fontId="9" fillId="0" borderId="34" xfId="0" applyFont="1" applyBorder="1" applyAlignment="1" applyProtection="1">
      <alignment horizontal="center" vertical="center"/>
    </xf>
    <xf numFmtId="178" fontId="6" fillId="0" borderId="26" xfId="1" applyNumberFormat="1" applyFont="1" applyBorder="1" applyAlignment="1" applyProtection="1">
      <alignment horizontal="center" vertical="center" shrinkToFit="1"/>
    </xf>
    <xf numFmtId="0" fontId="6" fillId="0" borderId="29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0" borderId="6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 shrinkToFit="1"/>
    </xf>
    <xf numFmtId="177" fontId="6" fillId="0" borderId="14" xfId="0" applyNumberFormat="1" applyFont="1" applyBorder="1" applyAlignment="1" applyProtection="1">
      <alignment horizontal="center" vertical="center"/>
    </xf>
    <xf numFmtId="181" fontId="6" fillId="0" borderId="61" xfId="0" applyNumberFormat="1" applyFont="1" applyBorder="1" applyAlignment="1" applyProtection="1">
      <alignment horizontal="center" vertical="center" shrinkToFit="1"/>
    </xf>
    <xf numFmtId="0" fontId="6" fillId="0" borderId="12" xfId="0" applyFont="1" applyBorder="1" applyAlignment="1" applyProtection="1">
      <alignment horizontal="center" vertical="center" shrinkToFit="1"/>
    </xf>
    <xf numFmtId="177" fontId="6" fillId="0" borderId="25" xfId="0" applyNumberFormat="1" applyFont="1" applyBorder="1" applyAlignment="1" applyProtection="1">
      <alignment horizontal="center" vertical="center"/>
    </xf>
    <xf numFmtId="181" fontId="6" fillId="0" borderId="26" xfId="0" applyNumberFormat="1" applyFont="1" applyBorder="1" applyAlignment="1" applyProtection="1">
      <alignment horizontal="center" vertical="center" shrinkToFit="1"/>
    </xf>
    <xf numFmtId="0" fontId="9" fillId="0" borderId="64" xfId="0" applyFont="1" applyBorder="1" applyAlignment="1" applyProtection="1">
      <alignment horizontal="center" vertical="center"/>
    </xf>
    <xf numFmtId="177" fontId="0" fillId="0" borderId="1" xfId="0" applyNumberFormat="1" applyBorder="1" applyAlignment="1" applyProtection="1">
      <alignment horizontal="center"/>
    </xf>
    <xf numFmtId="178" fontId="0" fillId="5" borderId="3" xfId="1" applyNumberFormat="1" applyFont="1" applyFill="1" applyBorder="1" applyProtection="1">
      <alignment vertical="center"/>
    </xf>
    <xf numFmtId="178" fontId="0" fillId="5" borderId="0" xfId="1" applyNumberFormat="1" applyFont="1" applyFill="1" applyBorder="1" applyProtection="1">
      <alignment vertical="center"/>
    </xf>
    <xf numFmtId="0" fontId="0" fillId="3" borderId="1" xfId="0" applyFill="1" applyBorder="1" applyAlignment="1" applyProtection="1">
      <alignment vertical="center" wrapText="1"/>
    </xf>
    <xf numFmtId="177" fontId="0" fillId="0" borderId="1" xfId="0" applyNumberFormat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center" vertical="center"/>
    </xf>
    <xf numFmtId="0" fontId="6" fillId="0" borderId="65" xfId="0" applyFont="1" applyBorder="1" applyAlignment="1" applyProtection="1">
      <alignment horizontal="center" vertical="center"/>
    </xf>
    <xf numFmtId="177" fontId="6" fillId="0" borderId="27" xfId="0" applyNumberFormat="1" applyFont="1" applyBorder="1" applyAlignment="1" applyProtection="1">
      <alignment horizontal="center" vertical="center"/>
    </xf>
    <xf numFmtId="0" fontId="6" fillId="0" borderId="65" xfId="0" applyFont="1" applyBorder="1" applyAlignment="1" applyProtection="1">
      <alignment horizontal="center" vertical="center" shrinkToFit="1"/>
    </xf>
    <xf numFmtId="0" fontId="9" fillId="0" borderId="35" xfId="0" applyFont="1" applyBorder="1" applyAlignment="1" applyProtection="1">
      <alignment horizontal="center" vertical="center"/>
    </xf>
    <xf numFmtId="0" fontId="0" fillId="0" borderId="1" xfId="0" applyFill="1" applyBorder="1" applyProtection="1">
      <alignment vertical="center"/>
    </xf>
    <xf numFmtId="0" fontId="6" fillId="0" borderId="22" xfId="0" applyFont="1" applyBorder="1" applyAlignment="1" applyProtection="1">
      <alignment horizontal="center" vertical="center" shrinkToFit="1"/>
    </xf>
    <xf numFmtId="178" fontId="6" fillId="0" borderId="22" xfId="1" applyNumberFormat="1" applyFont="1" applyBorder="1" applyAlignment="1" applyProtection="1">
      <alignment horizontal="center" vertical="center" shrinkToFit="1"/>
    </xf>
    <xf numFmtId="178" fontId="6" fillId="0" borderId="25" xfId="1" applyNumberFormat="1" applyFont="1" applyBorder="1" applyAlignment="1" applyProtection="1">
      <alignment horizontal="center" vertical="center" shrinkToFit="1"/>
    </xf>
    <xf numFmtId="0" fontId="0" fillId="5" borderId="7" xfId="0" applyFill="1" applyBorder="1" applyProtection="1">
      <alignment vertical="center"/>
    </xf>
    <xf numFmtId="0" fontId="0" fillId="5" borderId="8" xfId="0" applyFill="1" applyBorder="1" applyAlignment="1" applyProtection="1">
      <alignment vertical="center" wrapText="1"/>
    </xf>
    <xf numFmtId="0" fontId="0" fillId="5" borderId="8" xfId="0" applyFill="1" applyBorder="1" applyAlignment="1" applyProtection="1">
      <alignment horizontal="center" vertical="center" wrapText="1"/>
    </xf>
    <xf numFmtId="0" fontId="0" fillId="5" borderId="8" xfId="0" applyFill="1" applyBorder="1" applyProtection="1">
      <alignment vertical="center"/>
    </xf>
    <xf numFmtId="0" fontId="0" fillId="5" borderId="9" xfId="0" applyFill="1" applyBorder="1" applyProtection="1">
      <alignment vertical="center"/>
    </xf>
    <xf numFmtId="0" fontId="0" fillId="5" borderId="5" xfId="0" applyFill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178" fontId="0" fillId="5" borderId="57" xfId="1" applyNumberFormat="1" applyFont="1" applyFill="1" applyBorder="1" applyProtection="1">
      <alignment vertical="center"/>
    </xf>
    <xf numFmtId="178" fontId="0" fillId="5" borderId="8" xfId="1" applyNumberFormat="1" applyFont="1" applyFill="1" applyBorder="1" applyProtection="1">
      <alignment vertical="center"/>
    </xf>
    <xf numFmtId="178" fontId="0" fillId="5" borderId="9" xfId="1" applyNumberFormat="1" applyFont="1" applyFill="1" applyBorder="1" applyProtection="1">
      <alignment vertical="center"/>
    </xf>
    <xf numFmtId="0" fontId="12" fillId="0" borderId="0" xfId="5" applyAlignment="1">
      <alignment horizontal="center"/>
    </xf>
    <xf numFmtId="0" fontId="10" fillId="0" borderId="0" xfId="3" applyBorder="1" applyAlignment="1">
      <alignment horizontal="center" vertical="center"/>
    </xf>
    <xf numFmtId="0" fontId="6" fillId="0" borderId="1" xfId="0" applyFont="1" applyBorder="1" applyAlignment="1">
      <alignment horizontal="center" vertical="top" textRotation="255" wrapText="1"/>
    </xf>
    <xf numFmtId="0" fontId="6" fillId="0" borderId="22" xfId="0" applyFont="1" applyBorder="1" applyAlignment="1">
      <alignment horizontal="center" vertical="top" textRotation="255" wrapText="1"/>
    </xf>
    <xf numFmtId="176" fontId="0" fillId="0" borderId="46" xfId="0" applyNumberFormat="1" applyBorder="1">
      <alignment vertical="center"/>
    </xf>
    <xf numFmtId="176" fontId="0" fillId="0" borderId="32" xfId="0" applyNumberFormat="1" applyBorder="1">
      <alignment vertical="center"/>
    </xf>
    <xf numFmtId="176" fontId="0" fillId="0" borderId="66" xfId="0" applyNumberFormat="1" applyBorder="1">
      <alignment vertical="center"/>
    </xf>
    <xf numFmtId="0" fontId="0" fillId="0" borderId="46" xfId="0" applyFill="1" applyBorder="1">
      <alignment vertical="center"/>
    </xf>
    <xf numFmtId="178" fontId="0" fillId="0" borderId="32" xfId="1" applyNumberFormat="1" applyFont="1" applyBorder="1">
      <alignment vertical="center"/>
    </xf>
    <xf numFmtId="178" fontId="0" fillId="0" borderId="66" xfId="1" applyNumberFormat="1" applyFont="1" applyBorder="1">
      <alignment vertical="center"/>
    </xf>
    <xf numFmtId="0" fontId="0" fillId="0" borderId="0" xfId="0" applyBorder="1" applyAlignment="1">
      <alignment horizontal="left" vertical="center"/>
    </xf>
    <xf numFmtId="0" fontId="9" fillId="0" borderId="0" xfId="0" applyFont="1">
      <alignment vertical="center"/>
    </xf>
    <xf numFmtId="0" fontId="9" fillId="0" borderId="15" xfId="5" applyFont="1" applyBorder="1"/>
    <xf numFmtId="0" fontId="6" fillId="0" borderId="1" xfId="0" applyFont="1" applyFill="1" applyBorder="1" applyAlignment="1">
      <alignment horizontal="center" vertical="top" textRotation="255" wrapText="1"/>
    </xf>
    <xf numFmtId="176" fontId="9" fillId="0" borderId="22" xfId="5" applyNumberFormat="1" applyFont="1" applyBorder="1" applyAlignment="1">
      <alignment horizontal="center" shrinkToFit="1"/>
    </xf>
    <xf numFmtId="176" fontId="9" fillId="0" borderId="1" xfId="5" applyNumberFormat="1" applyFont="1" applyBorder="1" applyAlignment="1">
      <alignment horizontal="center" shrinkToFit="1"/>
    </xf>
    <xf numFmtId="176" fontId="9" fillId="0" borderId="1" xfId="5" applyNumberFormat="1" applyFont="1" applyFill="1" applyBorder="1" applyAlignment="1">
      <alignment horizontal="center" shrinkToFit="1"/>
    </xf>
    <xf numFmtId="178" fontId="0" fillId="0" borderId="1" xfId="1" applyNumberFormat="1" applyFont="1" applyBorder="1" applyAlignment="1" applyProtection="1">
      <alignment horizontal="center" vertical="center" wrapText="1" shrinkToFit="1"/>
    </xf>
    <xf numFmtId="0" fontId="10" fillId="0" borderId="0" xfId="3" applyBorder="1" applyAlignment="1" applyProtection="1">
      <alignment horizontal="center" vertical="center" wrapText="1"/>
    </xf>
    <xf numFmtId="178" fontId="0" fillId="0" borderId="1" xfId="1" applyNumberFormat="1" applyFont="1" applyBorder="1" applyAlignment="1" applyProtection="1">
      <alignment horizontal="center" vertical="center" wrapText="1"/>
    </xf>
    <xf numFmtId="178" fontId="0" fillId="5" borderId="0" xfId="1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 applyProtection="1">
      <alignment horizontal="center" vertical="center" wrapText="1"/>
    </xf>
    <xf numFmtId="180" fontId="0" fillId="0" borderId="1" xfId="1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Border="1" applyAlignment="1" applyProtection="1">
      <alignment horizontal="center" vertical="center" wrapText="1"/>
    </xf>
    <xf numFmtId="178" fontId="0" fillId="5" borderId="8" xfId="1" applyNumberFormat="1" applyFont="1" applyFill="1" applyBorder="1" applyAlignment="1" applyProtection="1">
      <alignment horizontal="center" vertical="center" wrapText="1"/>
    </xf>
    <xf numFmtId="180" fontId="0" fillId="0" borderId="15" xfId="0" applyNumberFormat="1" applyBorder="1" applyAlignment="1" applyProtection="1">
      <alignment horizontal="center" vertical="center" wrapText="1"/>
    </xf>
    <xf numFmtId="178" fontId="0" fillId="0" borderId="15" xfId="1" applyNumberFormat="1" applyFont="1" applyBorder="1" applyAlignment="1" applyProtection="1">
      <alignment horizontal="center" vertical="center" wrapText="1"/>
    </xf>
    <xf numFmtId="177" fontId="0" fillId="0" borderId="15" xfId="0" applyNumberFormat="1" applyBorder="1" applyAlignment="1" applyProtection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15" borderId="28" xfId="0" applyFont="1" applyFill="1" applyBorder="1" applyAlignment="1">
      <alignment horizontal="center" vertical="top" textRotation="255" wrapText="1"/>
    </xf>
    <xf numFmtId="176" fontId="9" fillId="15" borderId="28" xfId="5" applyNumberFormat="1" applyFont="1" applyFill="1" applyBorder="1" applyAlignment="1">
      <alignment horizontal="center" shrinkToFit="1"/>
    </xf>
    <xf numFmtId="0" fontId="12" fillId="0" borderId="13" xfId="5" applyBorder="1" applyAlignment="1">
      <alignment horizontal="center"/>
    </xf>
    <xf numFmtId="0" fontId="0" fillId="0" borderId="13" xfId="0" applyBorder="1" applyAlignment="1">
      <alignment horizontal="center" vertical="center"/>
    </xf>
    <xf numFmtId="178" fontId="0" fillId="0" borderId="65" xfId="1" applyNumberFormat="1" applyFont="1" applyBorder="1">
      <alignment vertical="center"/>
    </xf>
    <xf numFmtId="178" fontId="0" fillId="0" borderId="15" xfId="1" applyNumberFormat="1" applyFont="1" applyBorder="1">
      <alignment vertical="center"/>
    </xf>
    <xf numFmtId="178" fontId="9" fillId="0" borderId="0" xfId="1" applyNumberFormat="1" applyFont="1" applyAlignment="1">
      <alignment horizontal="center" shrinkToFit="1"/>
    </xf>
    <xf numFmtId="0" fontId="10" fillId="0" borderId="61" xfId="3" applyBorder="1" applyAlignment="1">
      <alignment horizontal="left" vertical="center" wrapText="1"/>
    </xf>
    <xf numFmtId="0" fontId="10" fillId="0" borderId="11" xfId="3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8" fontId="5" fillId="3" borderId="1" xfId="1" applyNumberFormat="1" applyFont="1" applyFill="1" applyBorder="1" applyAlignment="1">
      <alignment horizontal="center" vertical="center"/>
    </xf>
    <xf numFmtId="178" fontId="5" fillId="2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1" applyNumberFormat="1" applyFont="1" applyFill="1" applyBorder="1" applyAlignment="1">
      <alignment horizontal="center" vertical="center"/>
    </xf>
    <xf numFmtId="179" fontId="5" fillId="0" borderId="12" xfId="1" applyNumberFormat="1" applyFont="1" applyBorder="1" applyAlignment="1">
      <alignment horizontal="center" vertical="center"/>
    </xf>
    <xf numFmtId="179" fontId="5" fillId="0" borderId="13" xfId="1" applyNumberFormat="1" applyFont="1" applyBorder="1" applyAlignment="1">
      <alignment horizontal="center" vertical="center"/>
    </xf>
    <xf numFmtId="179" fontId="5" fillId="0" borderId="14" xfId="1" applyNumberFormat="1" applyFont="1" applyBorder="1" applyAlignment="1">
      <alignment horizontal="center" vertical="center"/>
    </xf>
    <xf numFmtId="179" fontId="5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8" fontId="5" fillId="0" borderId="15" xfId="1" applyNumberFormat="1" applyFont="1" applyFill="1" applyBorder="1" applyAlignment="1">
      <alignment horizontal="center" vertical="center"/>
    </xf>
    <xf numFmtId="178" fontId="5" fillId="0" borderId="30" xfId="1" applyNumberFormat="1" applyFont="1" applyFill="1" applyBorder="1" applyAlignment="1">
      <alignment horizontal="center" vertical="center"/>
    </xf>
    <xf numFmtId="178" fontId="5" fillId="0" borderId="23" xfId="1" applyNumberFormat="1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center" vertical="center" wrapText="1"/>
    </xf>
    <xf numFmtId="0" fontId="6" fillId="7" borderId="58" xfId="0" applyFont="1" applyFill="1" applyBorder="1" applyAlignment="1" applyProtection="1">
      <alignment horizontal="center" vertical="center" wrapText="1"/>
    </xf>
    <xf numFmtId="0" fontId="6" fillId="7" borderId="42" xfId="0" applyFont="1" applyFill="1" applyBorder="1" applyAlignment="1" applyProtection="1">
      <alignment horizontal="center" vertical="center" wrapText="1"/>
    </xf>
    <xf numFmtId="0" fontId="6" fillId="9" borderId="59" xfId="0" applyFont="1" applyFill="1" applyBorder="1" applyAlignment="1" applyProtection="1">
      <alignment horizontal="center" vertical="center" shrinkToFit="1"/>
    </xf>
    <xf numFmtId="0" fontId="6" fillId="9" borderId="37" xfId="0" applyFont="1" applyFill="1" applyBorder="1" applyAlignment="1" applyProtection="1">
      <alignment horizontal="center" vertical="center" shrinkToFit="1"/>
    </xf>
    <xf numFmtId="0" fontId="23" fillId="13" borderId="37" xfId="0" applyFont="1" applyFill="1" applyBorder="1" applyAlignment="1" applyProtection="1">
      <alignment horizontal="center" vertical="center"/>
    </xf>
    <xf numFmtId="0" fontId="24" fillId="13" borderId="34" xfId="0" applyFont="1" applyFill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9" xfId="0" applyFont="1" applyBorder="1" applyAlignment="1" applyProtection="1">
      <alignment horizontal="center" vertical="center"/>
    </xf>
    <xf numFmtId="0" fontId="6" fillId="9" borderId="62" xfId="0" applyFont="1" applyFill="1" applyBorder="1" applyAlignment="1" applyProtection="1">
      <alignment horizontal="center" vertical="center"/>
    </xf>
    <xf numFmtId="0" fontId="6" fillId="9" borderId="52" xfId="0" applyFont="1" applyFill="1" applyBorder="1" applyAlignment="1" applyProtection="1">
      <alignment horizontal="center" vertical="center"/>
    </xf>
    <xf numFmtId="0" fontId="6" fillId="0" borderId="59" xfId="0" applyFont="1" applyBorder="1" applyAlignment="1" applyProtection="1">
      <alignment horizontal="center" vertical="center"/>
    </xf>
    <xf numFmtId="0" fontId="6" fillId="9" borderId="2" xfId="0" applyFont="1" applyFill="1" applyBorder="1" applyAlignment="1" applyProtection="1">
      <alignment horizontal="center" vertical="center"/>
    </xf>
    <xf numFmtId="0" fontId="6" fillId="9" borderId="4" xfId="0" applyFont="1" applyFill="1" applyBorder="1" applyAlignment="1" applyProtection="1">
      <alignment horizontal="center" vertical="center"/>
    </xf>
    <xf numFmtId="0" fontId="6" fillId="9" borderId="5" xfId="0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0" fontId="6" fillId="10" borderId="63" xfId="0" applyFont="1" applyFill="1" applyBorder="1" applyAlignment="1" applyProtection="1">
      <alignment horizontal="center" vertical="center" wrapText="1"/>
    </xf>
    <xf numFmtId="0" fontId="6" fillId="10" borderId="56" xfId="0" applyFont="1" applyFill="1" applyBorder="1" applyAlignment="1" applyProtection="1">
      <alignment horizontal="center" vertical="center" wrapText="1"/>
    </xf>
    <xf numFmtId="0" fontId="6" fillId="9" borderId="50" xfId="0" applyFont="1" applyFill="1" applyBorder="1" applyAlignment="1" applyProtection="1">
      <alignment horizontal="center" vertical="center" shrinkToFit="1"/>
    </xf>
    <xf numFmtId="0" fontId="9" fillId="0" borderId="20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10" fillId="0" borderId="67" xfId="3" applyBorder="1" applyAlignment="1">
      <alignment horizontal="center" vertical="center"/>
    </xf>
    <xf numFmtId="0" fontId="10" fillId="0" borderId="51" xfId="3" applyBorder="1" applyAlignment="1">
      <alignment horizontal="center" vertical="center"/>
    </xf>
    <xf numFmtId="0" fontId="10" fillId="0" borderId="49" xfId="3" applyBorder="1" applyAlignment="1">
      <alignment horizontal="center" vertical="center"/>
    </xf>
    <xf numFmtId="176" fontId="0" fillId="0" borderId="16" xfId="0" applyNumberFormat="1" applyFont="1" applyBorder="1" applyAlignment="1">
      <alignment horizontal="center" vertical="center"/>
    </xf>
    <xf numFmtId="176" fontId="0" fillId="0" borderId="18" xfId="0" applyNumberFormat="1" applyFont="1" applyBorder="1" applyAlignment="1">
      <alignment horizontal="center" vertical="center"/>
    </xf>
    <xf numFmtId="176" fontId="9" fillId="0" borderId="17" xfId="0" applyNumberFormat="1" applyFont="1" applyBorder="1" applyAlignment="1">
      <alignment horizontal="center" vertical="center"/>
    </xf>
    <xf numFmtId="176" fontId="9" fillId="0" borderId="19" xfId="0" applyNumberFormat="1" applyFont="1" applyBorder="1" applyAlignment="1">
      <alignment horizontal="center" vertical="center"/>
    </xf>
  </cellXfs>
  <cellStyles count="7">
    <cellStyle name="パーセント" xfId="1" builtinId="5"/>
    <cellStyle name="パーセント 2" xfId="6" xr:uid="{00000000-0005-0000-0000-000001000000}"/>
    <cellStyle name="ハイパーリンク" xfId="3" builtinId="8"/>
    <cellStyle name="標準" xfId="0" builtinId="0"/>
    <cellStyle name="標準 2" xfId="2" xr:uid="{00000000-0005-0000-0000-000004000000}"/>
    <cellStyle name="標準 2 2" xfId="4" xr:uid="{00000000-0005-0000-0000-000005000000}"/>
    <cellStyle name="標準 3" xfId="5" xr:uid="{00000000-0005-0000-0000-000006000000}"/>
  </cellStyles>
  <dxfs count="262"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</dxfs>
  <tableStyles count="0" defaultTableStyle="TableStyleMedium2" defaultPivotStyle="PivotStyleLight16"/>
  <colors>
    <mruColors>
      <color rgb="FFCC6600"/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05918615002916"/>
          <c:y val="5.0902879346694158E-2"/>
          <c:w val="0.82117883718421014"/>
          <c:h val="0.8627622664279297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'6.グラフデータ'!$D$7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'6.グラフデータ'!$E$7:$I$7</c:f>
              <c:numCache>
                <c:formatCode>0.0%</c:formatCode>
                <c:ptCount val="5"/>
                <c:pt idx="0">
                  <c:v>1.4E-2</c:v>
                </c:pt>
                <c:pt idx="1">
                  <c:v>1.2999999999999999E-2</c:v>
                </c:pt>
                <c:pt idx="2">
                  <c:v>1.6E-2</c:v>
                </c:pt>
                <c:pt idx="3">
                  <c:v>1.0999999999999999E-2</c:v>
                </c:pt>
                <c:pt idx="4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27-4445-822F-9DC1C6F899B4}"/>
            </c:ext>
          </c:extLst>
        </c:ser>
        <c:ser>
          <c:idx val="1"/>
          <c:order val="1"/>
          <c:tx>
            <c:strRef>
              <c:f>'6.グラフデータ'!$D$8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'6.グラフデータ'!$E$8:$I$8</c:f>
              <c:numCache>
                <c:formatCode>0.0%</c:formatCode>
                <c:ptCount val="5"/>
                <c:pt idx="0">
                  <c:v>6.5000000000000002E-2</c:v>
                </c:pt>
                <c:pt idx="1">
                  <c:v>6.7000000000000004E-2</c:v>
                </c:pt>
                <c:pt idx="2">
                  <c:v>5.1999999999999998E-2</c:v>
                </c:pt>
                <c:pt idx="3">
                  <c:v>4.7E-2</c:v>
                </c:pt>
                <c:pt idx="4">
                  <c:v>6.0999999999999999E-2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27-4445-822F-9DC1C6F899B4}"/>
            </c:ext>
          </c:extLst>
        </c:ser>
        <c:ser>
          <c:idx val="2"/>
          <c:order val="2"/>
          <c:tx>
            <c:strRef>
              <c:f>'6.グラフデータ'!$D$9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'6.グラフデータ'!$E$9:$I$9</c:f>
              <c:numCache>
                <c:formatCode>0.0%</c:formatCode>
                <c:ptCount val="5"/>
                <c:pt idx="0">
                  <c:v>8.3000000000000004E-2</c:v>
                </c:pt>
                <c:pt idx="1">
                  <c:v>9.1999999999999998E-2</c:v>
                </c:pt>
                <c:pt idx="2">
                  <c:v>9.8000000000000004E-2</c:v>
                </c:pt>
                <c:pt idx="3">
                  <c:v>7.4999999999999997E-2</c:v>
                </c:pt>
                <c:pt idx="4">
                  <c:v>8.4000000000000005E-2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27-4445-822F-9DC1C6F899B4}"/>
            </c:ext>
          </c:extLst>
        </c:ser>
        <c:ser>
          <c:idx val="3"/>
          <c:order val="3"/>
          <c:tx>
            <c:strRef>
              <c:f>'6.グラフデータ'!$D$10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'6.グラフデータ'!$E$10:$I$10</c:f>
              <c:numCache>
                <c:formatCode>0.0%</c:formatCode>
                <c:ptCount val="5"/>
                <c:pt idx="0">
                  <c:v>0.20599999999999999</c:v>
                </c:pt>
                <c:pt idx="1">
                  <c:v>0.20499999999999999</c:v>
                </c:pt>
                <c:pt idx="2">
                  <c:v>0.17699999999999999</c:v>
                </c:pt>
                <c:pt idx="3">
                  <c:v>0.192</c:v>
                </c:pt>
                <c:pt idx="4">
                  <c:v>0.21099999999999999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27-4445-822F-9DC1C6F899B4}"/>
            </c:ext>
          </c:extLst>
        </c:ser>
        <c:ser>
          <c:idx val="4"/>
          <c:order val="4"/>
          <c:tx>
            <c:strRef>
              <c:f>'6.グラフデータ'!$D$11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'6.グラフデータ'!$E$11:$I$11</c:f>
              <c:numCache>
                <c:formatCode>0.0%</c:formatCode>
                <c:ptCount val="5"/>
                <c:pt idx="0">
                  <c:v>0.14799999999999999</c:v>
                </c:pt>
                <c:pt idx="1">
                  <c:v>0.14499999999999999</c:v>
                </c:pt>
                <c:pt idx="2">
                  <c:v>0.14199999999999999</c:v>
                </c:pt>
                <c:pt idx="3">
                  <c:v>0.16900000000000001</c:v>
                </c:pt>
                <c:pt idx="4">
                  <c:v>0.14299999999999999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27-4445-822F-9DC1C6F899B4}"/>
            </c:ext>
          </c:extLst>
        </c:ser>
        <c:ser>
          <c:idx val="5"/>
          <c:order val="5"/>
          <c:tx>
            <c:strRef>
              <c:f>'6.グラフデータ'!$D$12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'6.グラフデータ'!$E$12:$I$12</c:f>
              <c:numCache>
                <c:formatCode>0.0%</c:formatCode>
                <c:ptCount val="5"/>
                <c:pt idx="0">
                  <c:v>0.40400000000000003</c:v>
                </c:pt>
                <c:pt idx="1">
                  <c:v>0.41099999999999998</c:v>
                </c:pt>
                <c:pt idx="2">
                  <c:v>0.41499999999999998</c:v>
                </c:pt>
                <c:pt idx="3">
                  <c:v>0.435</c:v>
                </c:pt>
                <c:pt idx="4">
                  <c:v>0.41499999999999998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27-4445-822F-9DC1C6F899B4}"/>
            </c:ext>
          </c:extLst>
        </c:ser>
        <c:ser>
          <c:idx val="6"/>
          <c:order val="6"/>
          <c:tx>
            <c:strRef>
              <c:f>'6.グラフデータ'!$D$13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'6.グラフデータ'!$E$13:$I$13</c:f>
              <c:numCache>
                <c:formatCode>0.0%</c:formatCode>
                <c:ptCount val="5"/>
                <c:pt idx="0">
                  <c:v>7.0000000000000007E-2</c:v>
                </c:pt>
                <c:pt idx="1">
                  <c:v>5.6000000000000001E-2</c:v>
                </c:pt>
                <c:pt idx="2">
                  <c:v>8.7999999999999995E-2</c:v>
                </c:pt>
                <c:pt idx="3">
                  <c:v>6.9000000000000006E-2</c:v>
                </c:pt>
                <c:pt idx="4">
                  <c:v>5.8999999999999997E-2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27-4445-822F-9DC1C6F899B4}"/>
            </c:ext>
          </c:extLst>
        </c:ser>
        <c:ser>
          <c:idx val="7"/>
          <c:order val="7"/>
          <c:tx>
            <c:strRef>
              <c:f>'6.グラフデータ'!$D$14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'6.グラフデータ'!$E$14:$I$14</c:f>
              <c:numCache>
                <c:formatCode>0.0%</c:formatCode>
                <c:ptCount val="5"/>
                <c:pt idx="0">
                  <c:v>0.01</c:v>
                </c:pt>
                <c:pt idx="1">
                  <c:v>1.2E-2</c:v>
                </c:pt>
                <c:pt idx="2">
                  <c:v>1.2999999999999999E-2</c:v>
                </c:pt>
                <c:pt idx="3">
                  <c:v>3.0000000000000001E-3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F27-4445-822F-9DC1C6F899B4}"/>
            </c:ext>
          </c:extLst>
        </c:ser>
        <c:ser>
          <c:idx val="8"/>
          <c:order val="8"/>
          <c:tx>
            <c:strRef>
              <c:f>'6.グラフデータ'!$D$15</c:f>
              <c:strCache>
                <c:ptCount val="1"/>
                <c:pt idx="0">
                  <c:v>【参考】高知県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'6.グラフデータ'!$E$6:$I$6</c:f>
              <c:strCache>
                <c:ptCount val="5"/>
                <c:pt idx="0">
                  <c:v>R2(n'=1103)</c:v>
                </c:pt>
                <c:pt idx="1">
                  <c:v>R3(n'=1110)</c:v>
                </c:pt>
                <c:pt idx="2">
                  <c:v>R4(n'=1117)</c:v>
                </c:pt>
                <c:pt idx="3">
                  <c:v>R5(n'=1111)</c:v>
                </c:pt>
                <c:pt idx="4">
                  <c:v>R6(n'=1121)</c:v>
                </c:pt>
              </c:strCache>
            </c:strRef>
          </c:cat>
          <c:val>
            <c:numRef>
              <c:f>'6.グラフデータ'!$E$15:$I$15</c:f>
              <c:numCache>
                <c:formatCode>0.0%</c:formatCode>
                <c:ptCount val="5"/>
                <c:pt idx="0">
                  <c:v>0.24</c:v>
                </c:pt>
                <c:pt idx="1">
                  <c:v>0.25</c:v>
                </c:pt>
                <c:pt idx="2">
                  <c:v>0.24199999999999999</c:v>
                </c:pt>
                <c:pt idx="3">
                  <c:v>0.24</c:v>
                </c:pt>
                <c:pt idx="4">
                  <c:v>0.24099999999999999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7-4445-822F-9DC1C6F89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596651800"/>
        <c:axId val="596652456"/>
      </c:barChart>
      <c:catAx>
        <c:axId val="5966518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6652456"/>
        <c:crosses val="autoZero"/>
        <c:auto val="1"/>
        <c:lblAlgn val="ctr"/>
        <c:lblOffset val="100"/>
        <c:noMultiLvlLbl val="0"/>
      </c:catAx>
      <c:valAx>
        <c:axId val="59665245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295319149897362"/>
              <c:y val="0.74599708369787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665180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051659807544006"/>
          <c:y val="8.1670832054486192E-2"/>
          <c:w val="0.80819231768814737"/>
          <c:h val="0.7649604653542041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'6.グラフデータ'!$D$20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'6.グラフデータ'!$E$20:$I$20</c:f>
              <c:numCache>
                <c:formatCode>0.0%</c:formatCode>
                <c:ptCount val="5"/>
                <c:pt idx="0">
                  <c:v>0.12444467036039242</c:v>
                </c:pt>
                <c:pt idx="1">
                  <c:v>0.13040727398895841</c:v>
                </c:pt>
                <c:pt idx="2">
                  <c:v>0.12907222357624504</c:v>
                </c:pt>
                <c:pt idx="3">
                  <c:v>0.12848709458570026</c:v>
                </c:pt>
                <c:pt idx="4">
                  <c:v>0.12942466745819331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C6-418F-B21F-812138B70C95}"/>
            </c:ext>
          </c:extLst>
        </c:ser>
        <c:ser>
          <c:idx val="1"/>
          <c:order val="1"/>
          <c:tx>
            <c:strRef>
              <c:f>'6.グラフデータ'!$D$21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'6.グラフデータ'!$E$21:$I$21</c:f>
              <c:numCache>
                <c:formatCode>0.0%</c:formatCode>
                <c:ptCount val="5"/>
                <c:pt idx="0">
                  <c:v>0.20573374675951811</c:v>
                </c:pt>
                <c:pt idx="1">
                  <c:v>0.20642290775871747</c:v>
                </c:pt>
                <c:pt idx="2">
                  <c:v>0.21033390202291005</c:v>
                </c:pt>
                <c:pt idx="3">
                  <c:v>0.20704355134319594</c:v>
                </c:pt>
                <c:pt idx="4">
                  <c:v>0.21062322661139396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C6-418F-B21F-812138B70C95}"/>
            </c:ext>
          </c:extLst>
        </c:ser>
        <c:ser>
          <c:idx val="2"/>
          <c:order val="2"/>
          <c:tx>
            <c:strRef>
              <c:f>'6.グラフデータ'!$D$22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'6.グラフデータ'!$E$22:$I$22</c:f>
              <c:numCache>
                <c:formatCode>0.0%</c:formatCode>
                <c:ptCount val="5"/>
                <c:pt idx="0">
                  <c:v>0.20026432165912672</c:v>
                </c:pt>
                <c:pt idx="1">
                  <c:v>0.20166746604349289</c:v>
                </c:pt>
                <c:pt idx="2">
                  <c:v>0.20120440328215128</c:v>
                </c:pt>
                <c:pt idx="3">
                  <c:v>0.20163633970250211</c:v>
                </c:pt>
                <c:pt idx="4">
                  <c:v>0.20417362606403316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C6-418F-B21F-812138B70C95}"/>
            </c:ext>
          </c:extLst>
        </c:ser>
        <c:ser>
          <c:idx val="3"/>
          <c:order val="3"/>
          <c:tx>
            <c:strRef>
              <c:f>'6.グラフデータ'!$D$23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'6.グラフデータ'!$E$23:$I$23</c:f>
              <c:numCache>
                <c:formatCode>0.0%</c:formatCode>
                <c:ptCount val="5"/>
                <c:pt idx="0">
                  <c:v>0.16771209271590504</c:v>
                </c:pt>
                <c:pt idx="1">
                  <c:v>0.16281775228842876</c:v>
                </c:pt>
                <c:pt idx="2">
                  <c:v>0.1605532537167926</c:v>
                </c:pt>
                <c:pt idx="3">
                  <c:v>0.16313780288992172</c:v>
                </c:pt>
                <c:pt idx="4">
                  <c:v>0.15851327148692976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C6-418F-B21F-812138B70C95}"/>
            </c:ext>
          </c:extLst>
        </c:ser>
        <c:ser>
          <c:idx val="4"/>
          <c:order val="4"/>
          <c:tx>
            <c:strRef>
              <c:f>'6.グラフデータ'!$D$24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'6.グラフデータ'!$E$24:$I$24</c:f>
              <c:numCache>
                <c:formatCode>0.0%</c:formatCode>
                <c:ptCount val="5"/>
                <c:pt idx="0">
                  <c:v>8.2753011741981394E-2</c:v>
                </c:pt>
                <c:pt idx="1">
                  <c:v>8.1842580592491304E-2</c:v>
                </c:pt>
                <c:pt idx="2">
                  <c:v>8.2409212771143062E-2</c:v>
                </c:pt>
                <c:pt idx="3">
                  <c:v>8.5320534240610799E-2</c:v>
                </c:pt>
                <c:pt idx="4">
                  <c:v>8.3381965266737773E-2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C6-418F-B21F-812138B70C95}"/>
            </c:ext>
          </c:extLst>
        </c:ser>
        <c:ser>
          <c:idx val="5"/>
          <c:order val="5"/>
          <c:tx>
            <c:strRef>
              <c:f>'6.グラフデータ'!$D$25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'6.グラフデータ'!$E$25:$I$25</c:f>
              <c:numCache>
                <c:formatCode>0.0%</c:formatCode>
                <c:ptCount val="5"/>
                <c:pt idx="0">
                  <c:v>4.6856097189040817E-2</c:v>
                </c:pt>
                <c:pt idx="1">
                  <c:v>4.874837998632555E-2</c:v>
                </c:pt>
                <c:pt idx="2">
                  <c:v>4.8389389877325537E-2</c:v>
                </c:pt>
                <c:pt idx="3">
                  <c:v>4.8026975303016493E-2</c:v>
                </c:pt>
                <c:pt idx="4">
                  <c:v>4.8497776346769161E-2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EC6-418F-B21F-812138B70C95}"/>
            </c:ext>
          </c:extLst>
        </c:ser>
        <c:ser>
          <c:idx val="6"/>
          <c:order val="6"/>
          <c:tx>
            <c:strRef>
              <c:f>'6.グラフデータ'!$D$26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'6.グラフデータ'!$E$26:$I$26</c:f>
              <c:numCache>
                <c:formatCode>0.0%</c:formatCode>
                <c:ptCount val="5"/>
                <c:pt idx="0">
                  <c:v>0.15453667463020385</c:v>
                </c:pt>
                <c:pt idx="1">
                  <c:v>0.15330686885797964</c:v>
                </c:pt>
                <c:pt idx="2">
                  <c:v>0.1546023235031278</c:v>
                </c:pt>
                <c:pt idx="3">
                  <c:v>0.15303219012323177</c:v>
                </c:pt>
                <c:pt idx="4">
                  <c:v>0.15164107620791661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C6-418F-B21F-812138B70C95}"/>
            </c:ext>
          </c:extLst>
        </c:ser>
        <c:ser>
          <c:idx val="7"/>
          <c:order val="7"/>
          <c:tx>
            <c:strRef>
              <c:f>'6.グラフデータ'!$D$27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'6.グラフデータ'!$E$27:$I$27</c:f>
              <c:numCache>
                <c:formatCode>0.0%</c:formatCode>
                <c:ptCount val="5"/>
                <c:pt idx="0">
                  <c:v>1.7699384943831647E-2</c:v>
                </c:pt>
                <c:pt idx="1">
                  <c:v>1.4786770483605972E-2</c:v>
                </c:pt>
                <c:pt idx="2">
                  <c:v>1.3435291250304656E-2</c:v>
                </c:pt>
                <c:pt idx="3">
                  <c:v>1.3315511811820934E-2</c:v>
                </c:pt>
                <c:pt idx="4">
                  <c:v>1.3744390558026282E-2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C6-418F-B21F-812138B70C95}"/>
            </c:ext>
          </c:extLst>
        </c:ser>
        <c:ser>
          <c:idx val="8"/>
          <c:order val="8"/>
          <c:tx>
            <c:strRef>
              <c:f>'6.グラフデータ'!$D$28</c:f>
              <c:strCache>
                <c:ptCount val="1"/>
                <c:pt idx="0">
                  <c:v>【参考】高知県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'6.グラフデータ'!$E$19:$I$19</c:f>
              <c:strCache>
                <c:ptCount val="5"/>
                <c:pt idx="0">
                  <c:v>R2(n'=98365)</c:v>
                </c:pt>
                <c:pt idx="1">
                  <c:v>R3(n'=97993)</c:v>
                </c:pt>
                <c:pt idx="2">
                  <c:v>R4(n'=98472)</c:v>
                </c:pt>
                <c:pt idx="3">
                  <c:v>R5(n'=98757)</c:v>
                </c:pt>
                <c:pt idx="4">
                  <c:v>R6(n'=99386)</c:v>
                </c:pt>
              </c:strCache>
            </c:strRef>
          </c:cat>
          <c:val>
            <c:numRef>
              <c:f>'6.グラフデータ'!$E$28:$I$28</c:f>
              <c:numCache>
                <c:formatCode>0.0%</c:formatCode>
                <c:ptCount val="5"/>
                <c:pt idx="0">
                  <c:v>6.191226554160525E-3</c:v>
                </c:pt>
                <c:pt idx="1">
                  <c:v>6.2657536762829999E-3</c:v>
                </c:pt>
                <c:pt idx="2">
                  <c:v>6.5399301324234301E-3</c:v>
                </c:pt>
                <c:pt idx="3">
                  <c:v>6.1970290713569669E-3</c:v>
                </c:pt>
                <c:pt idx="4">
                  <c:v>6.6608979131869677E-3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C6-418F-B21F-812138B70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596651800"/>
        <c:axId val="596652456"/>
      </c:barChart>
      <c:catAx>
        <c:axId val="5966518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6652456"/>
        <c:crosses val="autoZero"/>
        <c:auto val="1"/>
        <c:lblAlgn val="ctr"/>
        <c:lblOffset val="100"/>
        <c:noMultiLvlLbl val="0"/>
      </c:catAx>
      <c:valAx>
        <c:axId val="59665245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0.95314167279079898"/>
              <c:y val="0.717864398357229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9665180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17264567315134"/>
          <c:y val="7.599309153713299E-2"/>
          <c:w val="0.82333632160185111"/>
          <c:h val="0.7813003685420152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'6.グラフデータ'!$D$34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'6.グラフデータ'!$E$34:$I$34</c:f>
              <c:numCache>
                <c:formatCode>0.0%</c:formatCode>
                <c:ptCount val="5"/>
                <c:pt idx="0">
                  <c:v>9.4E-2</c:v>
                </c:pt>
                <c:pt idx="1">
                  <c:v>9.9000000000000005E-2</c:v>
                </c:pt>
                <c:pt idx="2">
                  <c:v>9.9000000000000005E-2</c:v>
                </c:pt>
                <c:pt idx="3">
                  <c:v>9.8000000000000004E-2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4-4BD9-AE53-9798DB800EEE}"/>
            </c:ext>
          </c:extLst>
        </c:ser>
        <c:ser>
          <c:idx val="1"/>
          <c:order val="1"/>
          <c:tx>
            <c:strRef>
              <c:f>'6.グラフデータ'!$D$35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'6.グラフデータ'!$E$35:$I$35</c:f>
              <c:numCache>
                <c:formatCode>0.0%</c:formatCode>
                <c:ptCount val="5"/>
                <c:pt idx="0">
                  <c:v>8.7999999999999995E-2</c:v>
                </c:pt>
                <c:pt idx="1">
                  <c:v>8.7999999999999995E-2</c:v>
                </c:pt>
                <c:pt idx="2">
                  <c:v>0.09</c:v>
                </c:pt>
                <c:pt idx="3">
                  <c:v>8.7999999999999995E-2</c:v>
                </c:pt>
                <c:pt idx="4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54-4BD9-AE53-9798DB800EEE}"/>
            </c:ext>
          </c:extLst>
        </c:ser>
        <c:ser>
          <c:idx val="2"/>
          <c:order val="2"/>
          <c:tx>
            <c:strRef>
              <c:f>'6.グラフデータ'!$D$36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'6.グラフデータ'!$E$36:$I$36</c:f>
              <c:numCache>
                <c:formatCode>0.0%</c:formatCode>
                <c:ptCount val="5"/>
                <c:pt idx="0">
                  <c:v>0.22500000000000001</c:v>
                </c:pt>
                <c:pt idx="1">
                  <c:v>0.22900000000000001</c:v>
                </c:pt>
                <c:pt idx="2">
                  <c:v>0.22600000000000001</c:v>
                </c:pt>
                <c:pt idx="3">
                  <c:v>0.222</c:v>
                </c:pt>
                <c:pt idx="4">
                  <c:v>0.22700000000000001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54-4BD9-AE53-9798DB800EEE}"/>
            </c:ext>
          </c:extLst>
        </c:ser>
        <c:ser>
          <c:idx val="3"/>
          <c:order val="3"/>
          <c:tx>
            <c:strRef>
              <c:f>'6.グラフデータ'!$D$37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'6.グラフデータ'!$E$37:$I$37</c:f>
              <c:numCache>
                <c:formatCode>0.0%</c:formatCode>
                <c:ptCount val="5"/>
                <c:pt idx="0">
                  <c:v>0.115</c:v>
                </c:pt>
                <c:pt idx="1">
                  <c:v>0.109</c:v>
                </c:pt>
                <c:pt idx="2">
                  <c:v>0.111</c:v>
                </c:pt>
                <c:pt idx="3">
                  <c:v>0.11600000000000001</c:v>
                </c:pt>
                <c:pt idx="4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54-4BD9-AE53-9798DB800EEE}"/>
            </c:ext>
          </c:extLst>
        </c:ser>
        <c:ser>
          <c:idx val="4"/>
          <c:order val="4"/>
          <c:tx>
            <c:strRef>
              <c:f>'6.グラフデータ'!$D$38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'6.グラフデータ'!$E$38:$I$38</c:f>
              <c:numCache>
                <c:formatCode>0.0%</c:formatCode>
                <c:ptCount val="5"/>
                <c:pt idx="0">
                  <c:v>0.112</c:v>
                </c:pt>
                <c:pt idx="1">
                  <c:v>0.107</c:v>
                </c:pt>
                <c:pt idx="2">
                  <c:v>0.109</c:v>
                </c:pt>
                <c:pt idx="3">
                  <c:v>0.112</c:v>
                </c:pt>
                <c:pt idx="4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54-4BD9-AE53-9798DB800EEE}"/>
            </c:ext>
          </c:extLst>
        </c:ser>
        <c:ser>
          <c:idx val="5"/>
          <c:order val="5"/>
          <c:tx>
            <c:strRef>
              <c:f>'6.グラフデータ'!$D$39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'6.グラフデータ'!$E$39:$I$39</c:f>
              <c:numCache>
                <c:formatCode>0.0%</c:formatCode>
                <c:ptCount val="5"/>
                <c:pt idx="0">
                  <c:v>0.08</c:v>
                </c:pt>
                <c:pt idx="1">
                  <c:v>8.4000000000000005E-2</c:v>
                </c:pt>
                <c:pt idx="2">
                  <c:v>8.3000000000000004E-2</c:v>
                </c:pt>
                <c:pt idx="3">
                  <c:v>8.5999999999999993E-2</c:v>
                </c:pt>
                <c:pt idx="4">
                  <c:v>8.1000000000000003E-2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954-4BD9-AE53-9798DB800EEE}"/>
            </c:ext>
          </c:extLst>
        </c:ser>
        <c:ser>
          <c:idx val="6"/>
          <c:order val="6"/>
          <c:tx>
            <c:strRef>
              <c:f>'6.グラフデータ'!$D$40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'6.グラフデータ'!$E$40:$I$40</c:f>
              <c:numCache>
                <c:formatCode>0.0%</c:formatCode>
                <c:ptCount val="5"/>
                <c:pt idx="0">
                  <c:v>0.27200000000000002</c:v>
                </c:pt>
                <c:pt idx="1">
                  <c:v>0.27200000000000002</c:v>
                </c:pt>
                <c:pt idx="2">
                  <c:v>0.27300000000000002</c:v>
                </c:pt>
                <c:pt idx="3">
                  <c:v>0.27</c:v>
                </c:pt>
                <c:pt idx="4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954-4BD9-AE53-9798DB800EEE}"/>
            </c:ext>
          </c:extLst>
        </c:ser>
        <c:ser>
          <c:idx val="7"/>
          <c:order val="7"/>
          <c:tx>
            <c:strRef>
              <c:f>'6.グラフデータ'!$D$41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'6.グラフデータ'!$E$41:$I$41</c:f>
              <c:numCache>
                <c:formatCode>0.0%</c:formatCode>
                <c:ptCount val="5"/>
                <c:pt idx="0">
                  <c:v>1.4E-2</c:v>
                </c:pt>
                <c:pt idx="1">
                  <c:v>1.2E-2</c:v>
                </c:pt>
                <c:pt idx="2">
                  <c:v>8.9999999999999993E-3</c:v>
                </c:pt>
                <c:pt idx="3">
                  <c:v>8.9999999999999993E-3</c:v>
                </c:pt>
                <c:pt idx="4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54-4BD9-AE53-9798DB800EEE}"/>
            </c:ext>
          </c:extLst>
        </c:ser>
        <c:ser>
          <c:idx val="8"/>
          <c:order val="8"/>
          <c:tx>
            <c:strRef>
              <c:f>'6.グラフデータ'!$D$42</c:f>
              <c:strCache>
                <c:ptCount val="1"/>
                <c:pt idx="0">
                  <c:v>【参考】高知県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'6.グラフデータ'!$E$33:$I$33</c:f>
              <c:strCache>
                <c:ptCount val="5"/>
                <c:pt idx="0">
                  <c:v>R2(n'=35365)</c:v>
                </c:pt>
                <c:pt idx="1">
                  <c:v>R3(n'=35309)</c:v>
                </c:pt>
                <c:pt idx="2">
                  <c:v>R4(n'=35329)</c:v>
                </c:pt>
                <c:pt idx="3">
                  <c:v>R5(n'=35544)</c:v>
                </c:pt>
                <c:pt idx="4">
                  <c:v>R6(n'=35828)</c:v>
                </c:pt>
              </c:strCache>
            </c:strRef>
          </c:cat>
          <c:val>
            <c:numRef>
              <c:f>'6.グラフデータ'!$E$42:$I$42</c:f>
              <c:numCache>
                <c:formatCode>0.0%</c:formatCode>
                <c:ptCount val="5"/>
                <c:pt idx="0">
                  <c:v>1.0999999999999999E-2</c:v>
                </c:pt>
                <c:pt idx="1">
                  <c:v>1.2E-2</c:v>
                </c:pt>
                <c:pt idx="2">
                  <c:v>1.2E-2</c:v>
                </c:pt>
                <c:pt idx="3">
                  <c:v>1.0999999999999999E-2</c:v>
                </c:pt>
                <c:pt idx="4">
                  <c:v>1.0999999999999999E-2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54-4BD9-AE53-9798DB800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625961464"/>
        <c:axId val="625961792"/>
      </c:barChart>
      <c:catAx>
        <c:axId val="625961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792"/>
        <c:crosses val="autoZero"/>
        <c:auto val="1"/>
        <c:lblAlgn val="ctr"/>
        <c:lblOffset val="100"/>
        <c:noMultiLvlLbl val="0"/>
      </c:catAx>
      <c:valAx>
        <c:axId val="6259617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302712823820634"/>
              <c:y val="0.730569948186528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'6.グラフデータ'!$D$50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'6.グラフデータ'!$E$50:$I$50</c:f>
              <c:numCache>
                <c:formatCode>0.0%</c:formatCode>
                <c:ptCount val="5"/>
                <c:pt idx="0">
                  <c:v>2.1000000000000001E-2</c:v>
                </c:pt>
                <c:pt idx="1">
                  <c:v>1.4E-2</c:v>
                </c:pt>
                <c:pt idx="2">
                  <c:v>1.4E-2</c:v>
                </c:pt>
                <c:pt idx="3">
                  <c:v>1.4E-2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F-4245-81E3-BEF292358CB6}"/>
            </c:ext>
          </c:extLst>
        </c:ser>
        <c:ser>
          <c:idx val="1"/>
          <c:order val="1"/>
          <c:tx>
            <c:strRef>
              <c:f>'6.グラフデータ'!$D$51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'6.グラフデータ'!$E$51:$I$51</c:f>
              <c:numCache>
                <c:formatCode>0.0%</c:formatCode>
                <c:ptCount val="5"/>
                <c:pt idx="0">
                  <c:v>5.7000000000000002E-2</c:v>
                </c:pt>
                <c:pt idx="1">
                  <c:v>5.8999999999999997E-2</c:v>
                </c:pt>
                <c:pt idx="2">
                  <c:v>2.1000000000000001E-2</c:v>
                </c:pt>
                <c:pt idx="3">
                  <c:v>2.1000000000000001E-2</c:v>
                </c:pt>
                <c:pt idx="4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DF-4245-81E3-BEF292358CB6}"/>
            </c:ext>
          </c:extLst>
        </c:ser>
        <c:ser>
          <c:idx val="2"/>
          <c:order val="2"/>
          <c:tx>
            <c:strRef>
              <c:f>'6.グラフデータ'!$D$52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'6.グラフデータ'!$E$52:$I$52</c:f>
              <c:numCache>
                <c:formatCode>0.0%</c:formatCode>
                <c:ptCount val="5"/>
                <c:pt idx="0">
                  <c:v>7.3999999999999996E-2</c:v>
                </c:pt>
                <c:pt idx="1">
                  <c:v>7.9000000000000001E-2</c:v>
                </c:pt>
                <c:pt idx="2">
                  <c:v>9.4E-2</c:v>
                </c:pt>
                <c:pt idx="3">
                  <c:v>8.7999999999999995E-2</c:v>
                </c:pt>
                <c:pt idx="4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DF-4245-81E3-BEF292358CB6}"/>
            </c:ext>
          </c:extLst>
        </c:ser>
        <c:ser>
          <c:idx val="3"/>
          <c:order val="3"/>
          <c:tx>
            <c:strRef>
              <c:f>'6.グラフデータ'!$D$53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'6.グラフデータ'!$E$53:$I$53</c:f>
              <c:numCache>
                <c:formatCode>0.0%</c:formatCode>
                <c:ptCount val="5"/>
                <c:pt idx="0">
                  <c:v>0.19800000000000001</c:v>
                </c:pt>
                <c:pt idx="1">
                  <c:v>0.155</c:v>
                </c:pt>
                <c:pt idx="2">
                  <c:v>0.13600000000000001</c:v>
                </c:pt>
                <c:pt idx="3">
                  <c:v>0.13</c:v>
                </c:pt>
                <c:pt idx="4">
                  <c:v>0.155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DF-4245-81E3-BEF292358CB6}"/>
            </c:ext>
          </c:extLst>
        </c:ser>
        <c:ser>
          <c:idx val="4"/>
          <c:order val="4"/>
          <c:tx>
            <c:strRef>
              <c:f>'6.グラフデータ'!$D$54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'6.グラフデータ'!$E$54:$I$54</c:f>
              <c:numCache>
                <c:formatCode>0.0%</c:formatCode>
                <c:ptCount val="5"/>
                <c:pt idx="0">
                  <c:v>0.13800000000000001</c:v>
                </c:pt>
                <c:pt idx="1">
                  <c:v>0.13400000000000001</c:v>
                </c:pt>
                <c:pt idx="2">
                  <c:v>0.112</c:v>
                </c:pt>
                <c:pt idx="3">
                  <c:v>0.17199999999999999</c:v>
                </c:pt>
                <c:pt idx="4">
                  <c:v>0.14099999999999999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DF-4245-81E3-BEF292358CB6}"/>
            </c:ext>
          </c:extLst>
        </c:ser>
        <c:ser>
          <c:idx val="5"/>
          <c:order val="5"/>
          <c:tx>
            <c:strRef>
              <c:f>'6.グラフデータ'!$D$55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'6.グラフデータ'!$E$55:$I$55</c:f>
              <c:numCache>
                <c:formatCode>0.0%</c:formatCode>
                <c:ptCount val="5"/>
                <c:pt idx="0">
                  <c:v>0.442</c:v>
                </c:pt>
                <c:pt idx="1">
                  <c:v>0.48299999999999998</c:v>
                </c:pt>
                <c:pt idx="2">
                  <c:v>0.5</c:v>
                </c:pt>
                <c:pt idx="3">
                  <c:v>0.505</c:v>
                </c:pt>
                <c:pt idx="4">
                  <c:v>0.53500000000000003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DF-4245-81E3-BEF292358CB6}"/>
            </c:ext>
          </c:extLst>
        </c:ser>
        <c:ser>
          <c:idx val="6"/>
          <c:order val="6"/>
          <c:tx>
            <c:strRef>
              <c:f>'6.グラフデータ'!$D$56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'6.グラフデータ'!$E$56:$I$56</c:f>
              <c:numCache>
                <c:formatCode>0.0%</c:formatCode>
                <c:ptCount val="5"/>
                <c:pt idx="0">
                  <c:v>0.06</c:v>
                </c:pt>
                <c:pt idx="1">
                  <c:v>5.8999999999999997E-2</c:v>
                </c:pt>
                <c:pt idx="2">
                  <c:v>9.8000000000000004E-2</c:v>
                </c:pt>
                <c:pt idx="3">
                  <c:v>6.3E-2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DF-4245-81E3-BEF292358CB6}"/>
            </c:ext>
          </c:extLst>
        </c:ser>
        <c:ser>
          <c:idx val="7"/>
          <c:order val="7"/>
          <c:tx>
            <c:strRef>
              <c:f>'6.グラフデータ'!$D$57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'6.グラフデータ'!$E$49:$I$49</c:f>
              <c:strCache>
                <c:ptCount val="5"/>
                <c:pt idx="0">
                  <c:v>R2(n'=283)</c:v>
                </c:pt>
                <c:pt idx="1">
                  <c:v>R3(n'=290)</c:v>
                </c:pt>
                <c:pt idx="2">
                  <c:v>R4(n'=286)</c:v>
                </c:pt>
                <c:pt idx="3">
                  <c:v>R5(n'=285)</c:v>
                </c:pt>
                <c:pt idx="4">
                  <c:v>R6(n'=297)</c:v>
                </c:pt>
              </c:strCache>
            </c:strRef>
          </c:cat>
          <c:val>
            <c:numRef>
              <c:f>'6.グラフデータ'!$E$57:$I$57</c:f>
              <c:numCache>
                <c:formatCode>0.0%</c:formatCode>
                <c:ptCount val="5"/>
                <c:pt idx="0">
                  <c:v>1.0999999999999999E-2</c:v>
                </c:pt>
                <c:pt idx="1">
                  <c:v>1.7000000000000001E-2</c:v>
                </c:pt>
                <c:pt idx="2">
                  <c:v>2.4E-2</c:v>
                </c:pt>
                <c:pt idx="3">
                  <c:v>7.0000000000000001E-3</c:v>
                </c:pt>
                <c:pt idx="4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DF-4245-81E3-BEF292358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'6.グラフデータ'!$D$76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'6.グラフデータ'!$E$76:$I$76</c:f>
              <c:numCache>
                <c:formatCode>0.0%</c:formatCode>
                <c:ptCount val="5"/>
                <c:pt idx="0">
                  <c:v>8.0000000000000002E-3</c:v>
                </c:pt>
                <c:pt idx="1">
                  <c:v>2.4E-2</c:v>
                </c:pt>
                <c:pt idx="2">
                  <c:v>2.4E-2</c:v>
                </c:pt>
                <c:pt idx="3">
                  <c:v>0</c:v>
                </c:pt>
                <c:pt idx="4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24-4DB1-8E8D-090AF2773D23}"/>
            </c:ext>
          </c:extLst>
        </c:ser>
        <c:ser>
          <c:idx val="1"/>
          <c:order val="1"/>
          <c:tx>
            <c:strRef>
              <c:f>'6.グラフデータ'!$D$77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'6.グラフデータ'!$E$77:$I$77</c:f>
              <c:numCache>
                <c:formatCode>0.0%</c:formatCode>
                <c:ptCount val="5"/>
                <c:pt idx="0">
                  <c:v>5.2999999999999999E-2</c:v>
                </c:pt>
                <c:pt idx="1">
                  <c:v>0.04</c:v>
                </c:pt>
                <c:pt idx="2">
                  <c:v>3.5999999999999997E-2</c:v>
                </c:pt>
                <c:pt idx="3">
                  <c:v>4.1000000000000002E-2</c:v>
                </c:pt>
                <c:pt idx="4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24-4DB1-8E8D-090AF2773D23}"/>
            </c:ext>
          </c:extLst>
        </c:ser>
        <c:ser>
          <c:idx val="2"/>
          <c:order val="2"/>
          <c:tx>
            <c:strRef>
              <c:f>'6.グラフデータ'!$D$78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'6.グラフデータ'!$E$78:$I$78</c:f>
              <c:numCache>
                <c:formatCode>0.0%</c:formatCode>
                <c:ptCount val="5"/>
                <c:pt idx="0">
                  <c:v>0.122</c:v>
                </c:pt>
                <c:pt idx="1">
                  <c:v>0.105</c:v>
                </c:pt>
                <c:pt idx="2">
                  <c:v>0.123</c:v>
                </c:pt>
                <c:pt idx="3">
                  <c:v>9.2999999999999999E-2</c:v>
                </c:pt>
                <c:pt idx="4">
                  <c:v>0.13300000000000001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4-4DB1-8E8D-090AF2773D23}"/>
            </c:ext>
          </c:extLst>
        </c:ser>
        <c:ser>
          <c:idx val="3"/>
          <c:order val="3"/>
          <c:tx>
            <c:strRef>
              <c:f>'6.グラフデータ'!$D$79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'6.グラフデータ'!$E$79:$I$79</c:f>
              <c:numCache>
                <c:formatCode>0.0%</c:formatCode>
                <c:ptCount val="5"/>
                <c:pt idx="0">
                  <c:v>0.245</c:v>
                </c:pt>
                <c:pt idx="1">
                  <c:v>0.186</c:v>
                </c:pt>
                <c:pt idx="2">
                  <c:v>0.20200000000000001</c:v>
                </c:pt>
                <c:pt idx="3">
                  <c:v>0.183</c:v>
                </c:pt>
                <c:pt idx="4">
                  <c:v>0.24099999999999999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24-4DB1-8E8D-090AF2773D23}"/>
            </c:ext>
          </c:extLst>
        </c:ser>
        <c:ser>
          <c:idx val="4"/>
          <c:order val="4"/>
          <c:tx>
            <c:strRef>
              <c:f>'6.グラフデータ'!$D$80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'6.グラフデータ'!$E$80:$I$80</c:f>
              <c:numCache>
                <c:formatCode>0.0%</c:formatCode>
                <c:ptCount val="5"/>
                <c:pt idx="0">
                  <c:v>0.11799999999999999</c:v>
                </c:pt>
                <c:pt idx="1">
                  <c:v>0.121</c:v>
                </c:pt>
                <c:pt idx="2">
                  <c:v>0.159</c:v>
                </c:pt>
                <c:pt idx="3">
                  <c:v>0.183</c:v>
                </c:pt>
                <c:pt idx="4">
                  <c:v>0.13300000000000001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24-4DB1-8E8D-090AF2773D23}"/>
            </c:ext>
          </c:extLst>
        </c:ser>
        <c:ser>
          <c:idx val="5"/>
          <c:order val="5"/>
          <c:tx>
            <c:strRef>
              <c:f>'6.グラフデータ'!$D$81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'6.グラフデータ'!$E$81:$I$81</c:f>
              <c:numCache>
                <c:formatCode>0.0%</c:formatCode>
                <c:ptCount val="5"/>
                <c:pt idx="0">
                  <c:v>0.35099999999999998</c:v>
                </c:pt>
                <c:pt idx="1">
                  <c:v>0.433</c:v>
                </c:pt>
                <c:pt idx="2">
                  <c:v>0.34499999999999997</c:v>
                </c:pt>
                <c:pt idx="3">
                  <c:v>0.41099999999999998</c:v>
                </c:pt>
                <c:pt idx="4">
                  <c:v>0.34100000000000003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4-4DB1-8E8D-090AF2773D23}"/>
            </c:ext>
          </c:extLst>
        </c:ser>
        <c:ser>
          <c:idx val="6"/>
          <c:order val="6"/>
          <c:tx>
            <c:strRef>
              <c:f>'6.グラフデータ'!$D$82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'6.グラフデータ'!$E$82:$I$82</c:f>
              <c:numCache>
                <c:formatCode>0.0%</c:formatCode>
                <c:ptCount val="5"/>
                <c:pt idx="0">
                  <c:v>7.8E-2</c:v>
                </c:pt>
                <c:pt idx="1">
                  <c:v>7.2999999999999995E-2</c:v>
                </c:pt>
                <c:pt idx="2">
                  <c:v>9.9000000000000005E-2</c:v>
                </c:pt>
                <c:pt idx="3">
                  <c:v>8.5000000000000006E-2</c:v>
                </c:pt>
                <c:pt idx="4">
                  <c:v>6.8000000000000005E-2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24-4DB1-8E8D-090AF2773D23}"/>
            </c:ext>
          </c:extLst>
        </c:ser>
        <c:ser>
          <c:idx val="7"/>
          <c:order val="7"/>
          <c:tx>
            <c:strRef>
              <c:f>'6.グラフデータ'!$D$83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'6.グラフデータ'!$E$75:$I$75</c:f>
              <c:strCache>
                <c:ptCount val="5"/>
                <c:pt idx="0">
                  <c:v>R2(n'=245)</c:v>
                </c:pt>
                <c:pt idx="1">
                  <c:v>R3(n'=247)</c:v>
                </c:pt>
                <c:pt idx="2">
                  <c:v>R4(n'=252)</c:v>
                </c:pt>
                <c:pt idx="3">
                  <c:v>R5(n'=246)</c:v>
                </c:pt>
                <c:pt idx="4">
                  <c:v>R6(n'=249)</c:v>
                </c:pt>
              </c:strCache>
            </c:strRef>
          </c:cat>
          <c:val>
            <c:numRef>
              <c:f>'6.グラフデータ'!$E$83:$I$83</c:f>
              <c:numCache>
                <c:formatCode>0.0%</c:formatCode>
                <c:ptCount val="5"/>
                <c:pt idx="0">
                  <c:v>2.4E-2</c:v>
                </c:pt>
                <c:pt idx="1">
                  <c:v>1.6E-2</c:v>
                </c:pt>
                <c:pt idx="2">
                  <c:v>1.2E-2</c:v>
                </c:pt>
                <c:pt idx="3">
                  <c:v>4.0000000000000001E-3</c:v>
                </c:pt>
                <c:pt idx="4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24-4DB1-8E8D-090AF2773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85990593405729"/>
          <c:y val="4.4335655797773148E-2"/>
          <c:w val="0.74108443138022684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'6.グラフデータ'!$D$89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'6.グラフデータ'!$E$89:$I$89</c:f>
              <c:numCache>
                <c:formatCode>0.0%</c:formatCode>
                <c:ptCount val="5"/>
                <c:pt idx="0">
                  <c:v>6.0000000000000001E-3</c:v>
                </c:pt>
                <c:pt idx="1">
                  <c:v>0</c:v>
                </c:pt>
                <c:pt idx="2">
                  <c:v>0</c:v>
                </c:pt>
                <c:pt idx="3">
                  <c:v>6.0000000000000001E-3</c:v>
                </c:pt>
                <c:pt idx="4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1-4F9F-9F6C-00A10A64631B}"/>
            </c:ext>
          </c:extLst>
        </c:ser>
        <c:ser>
          <c:idx val="1"/>
          <c:order val="1"/>
          <c:tx>
            <c:strRef>
              <c:f>'6.グラフデータ'!$D$90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'6.グラフデータ'!$E$90:$I$90</c:f>
              <c:numCache>
                <c:formatCode>0.0%</c:formatCode>
                <c:ptCount val="5"/>
                <c:pt idx="0">
                  <c:v>0.1</c:v>
                </c:pt>
                <c:pt idx="1">
                  <c:v>0.13500000000000001</c:v>
                </c:pt>
                <c:pt idx="2">
                  <c:v>8.1000000000000003E-2</c:v>
                </c:pt>
                <c:pt idx="3">
                  <c:v>6.5000000000000002E-2</c:v>
                </c:pt>
                <c:pt idx="4">
                  <c:v>0.14699999999999999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1-4F9F-9F6C-00A10A64631B}"/>
            </c:ext>
          </c:extLst>
        </c:ser>
        <c:ser>
          <c:idx val="2"/>
          <c:order val="2"/>
          <c:tx>
            <c:strRef>
              <c:f>'6.グラフデータ'!$D$91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'6.グラフデータ'!$E$91:$I$91</c:f>
              <c:numCache>
                <c:formatCode>0.0%</c:formatCode>
                <c:ptCount val="5"/>
                <c:pt idx="0">
                  <c:v>5.8999999999999997E-2</c:v>
                </c:pt>
                <c:pt idx="1">
                  <c:v>9.4E-2</c:v>
                </c:pt>
                <c:pt idx="2">
                  <c:v>7.5999999999999998E-2</c:v>
                </c:pt>
                <c:pt idx="3">
                  <c:v>5.8999999999999997E-2</c:v>
                </c:pt>
                <c:pt idx="4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1-4F9F-9F6C-00A10A64631B}"/>
            </c:ext>
          </c:extLst>
        </c:ser>
        <c:ser>
          <c:idx val="3"/>
          <c:order val="3"/>
          <c:tx>
            <c:strRef>
              <c:f>'6.グラフデータ'!$D$92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'6.グラフデータ'!$E$92:$I$92</c:f>
              <c:numCache>
                <c:formatCode>0.0%</c:formatCode>
                <c:ptCount val="5"/>
                <c:pt idx="0">
                  <c:v>0.224</c:v>
                </c:pt>
                <c:pt idx="1">
                  <c:v>0.31</c:v>
                </c:pt>
                <c:pt idx="2">
                  <c:v>0.22700000000000001</c:v>
                </c:pt>
                <c:pt idx="3">
                  <c:v>0.253</c:v>
                </c:pt>
                <c:pt idx="4">
                  <c:v>0.26500000000000001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E1-4F9F-9F6C-00A10A64631B}"/>
            </c:ext>
          </c:extLst>
        </c:ser>
        <c:ser>
          <c:idx val="4"/>
          <c:order val="4"/>
          <c:tx>
            <c:strRef>
              <c:f>'6.グラフデータ'!$D$93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'6.グラフデータ'!$E$93:$I$93</c:f>
              <c:numCache>
                <c:formatCode>0.0%</c:formatCode>
                <c:ptCount val="5"/>
                <c:pt idx="0">
                  <c:v>0.14099999999999999</c:v>
                </c:pt>
                <c:pt idx="1">
                  <c:v>0.11700000000000001</c:v>
                </c:pt>
                <c:pt idx="2">
                  <c:v>0.151</c:v>
                </c:pt>
                <c:pt idx="3">
                  <c:v>0.159</c:v>
                </c:pt>
                <c:pt idx="4">
                  <c:v>0.13500000000000001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1-4F9F-9F6C-00A10A64631B}"/>
            </c:ext>
          </c:extLst>
        </c:ser>
        <c:ser>
          <c:idx val="5"/>
          <c:order val="5"/>
          <c:tx>
            <c:strRef>
              <c:f>'6.グラフデータ'!$D$94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'6.グラフデータ'!$E$94:$I$94</c:f>
              <c:numCache>
                <c:formatCode>0.0%</c:formatCode>
                <c:ptCount val="5"/>
                <c:pt idx="0">
                  <c:v>0.435</c:v>
                </c:pt>
                <c:pt idx="1">
                  <c:v>0.32200000000000001</c:v>
                </c:pt>
                <c:pt idx="2">
                  <c:v>0.40100000000000002</c:v>
                </c:pt>
                <c:pt idx="3">
                  <c:v>0.40600000000000003</c:v>
                </c:pt>
                <c:pt idx="4">
                  <c:v>0.30599999999999999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E1-4F9F-9F6C-00A10A64631B}"/>
            </c:ext>
          </c:extLst>
        </c:ser>
        <c:ser>
          <c:idx val="6"/>
          <c:order val="6"/>
          <c:tx>
            <c:strRef>
              <c:f>'6.グラフデータ'!$D$95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'6.グラフデータ'!$E$95:$I$95</c:f>
              <c:numCache>
                <c:formatCode>0.0%</c:formatCode>
                <c:ptCount val="5"/>
                <c:pt idx="0">
                  <c:v>3.5000000000000003E-2</c:v>
                </c:pt>
                <c:pt idx="1">
                  <c:v>2.3E-2</c:v>
                </c:pt>
                <c:pt idx="2">
                  <c:v>5.1999999999999998E-2</c:v>
                </c:pt>
                <c:pt idx="3">
                  <c:v>5.2999999999999999E-2</c:v>
                </c:pt>
                <c:pt idx="4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E1-4F9F-9F6C-00A10A64631B}"/>
            </c:ext>
          </c:extLst>
        </c:ser>
        <c:ser>
          <c:idx val="7"/>
          <c:order val="7"/>
          <c:tx>
            <c:strRef>
              <c:f>'6.グラフデータ'!$D$96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'6.グラフデータ'!$E$88:$I$88</c:f>
              <c:strCache>
                <c:ptCount val="5"/>
                <c:pt idx="0">
                  <c:v>R2(n'=170)</c:v>
                </c:pt>
                <c:pt idx="1">
                  <c:v>R3(n'=171)</c:v>
                </c:pt>
                <c:pt idx="2">
                  <c:v>R4(n'=172)</c:v>
                </c:pt>
                <c:pt idx="3">
                  <c:v>R5(n'=170)</c:v>
                </c:pt>
                <c:pt idx="4">
                  <c:v>R6(n'=170)</c:v>
                </c:pt>
              </c:strCache>
            </c:strRef>
          </c:cat>
          <c:val>
            <c:numRef>
              <c:f>'6.グラフデータ'!$E$96:$I$96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1.2E-2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E1-4F9F-9F6C-00A10A646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'6.グラフデータ'!$D$102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'6.グラフデータ'!$E$102:$I$102</c:f>
              <c:numCache>
                <c:formatCode>0.0%</c:formatCode>
                <c:ptCount val="5"/>
                <c:pt idx="0">
                  <c:v>0.02</c:v>
                </c:pt>
                <c:pt idx="1">
                  <c:v>1.9E-2</c:v>
                </c:pt>
                <c:pt idx="2">
                  <c:v>2.4E-2</c:v>
                </c:pt>
                <c:pt idx="3">
                  <c:v>2.4E-2</c:v>
                </c:pt>
                <c:pt idx="4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9-48F8-ACC2-C6AE15EA1FA9}"/>
            </c:ext>
          </c:extLst>
        </c:ser>
        <c:ser>
          <c:idx val="1"/>
          <c:order val="1"/>
          <c:tx>
            <c:strRef>
              <c:f>'6.グラフデータ'!$D$103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'6.グラフデータ'!$E$103:$I$103</c:f>
              <c:numCache>
                <c:formatCode>0.0%</c:formatCode>
                <c:ptCount val="5"/>
                <c:pt idx="0">
                  <c:v>9.4E-2</c:v>
                </c:pt>
                <c:pt idx="1">
                  <c:v>9.1999999999999998E-2</c:v>
                </c:pt>
                <c:pt idx="2">
                  <c:v>0.10100000000000001</c:v>
                </c:pt>
                <c:pt idx="3">
                  <c:v>0.106</c:v>
                </c:pt>
                <c:pt idx="4">
                  <c:v>0.10199999999999999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9-48F8-ACC2-C6AE15EA1FA9}"/>
            </c:ext>
          </c:extLst>
        </c:ser>
        <c:ser>
          <c:idx val="2"/>
          <c:order val="2"/>
          <c:tx>
            <c:strRef>
              <c:f>'6.グラフデータ'!$D$104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'6.グラフデータ'!$E$104:$I$104</c:f>
              <c:numCache>
                <c:formatCode>0.0%</c:formatCode>
                <c:ptCount val="5"/>
                <c:pt idx="0">
                  <c:v>0.11899999999999999</c:v>
                </c:pt>
                <c:pt idx="1">
                  <c:v>0.126</c:v>
                </c:pt>
                <c:pt idx="2">
                  <c:v>0.11600000000000001</c:v>
                </c:pt>
                <c:pt idx="3">
                  <c:v>0.106</c:v>
                </c:pt>
                <c:pt idx="4">
                  <c:v>0.11700000000000001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49-48F8-ACC2-C6AE15EA1FA9}"/>
            </c:ext>
          </c:extLst>
        </c:ser>
        <c:ser>
          <c:idx val="3"/>
          <c:order val="3"/>
          <c:tx>
            <c:strRef>
              <c:f>'6.グラフデータ'!$D$105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'6.グラフデータ'!$E$105:$I$105</c:f>
              <c:numCache>
                <c:formatCode>0.0%</c:formatCode>
                <c:ptCount val="5"/>
                <c:pt idx="0">
                  <c:v>0.23300000000000001</c:v>
                </c:pt>
                <c:pt idx="1">
                  <c:v>0.26600000000000001</c:v>
                </c:pt>
                <c:pt idx="2">
                  <c:v>0.26600000000000001</c:v>
                </c:pt>
                <c:pt idx="3">
                  <c:v>0.26400000000000001</c:v>
                </c:pt>
                <c:pt idx="4">
                  <c:v>0.30099999999999999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49-48F8-ACC2-C6AE15EA1FA9}"/>
            </c:ext>
          </c:extLst>
        </c:ser>
        <c:ser>
          <c:idx val="4"/>
          <c:order val="4"/>
          <c:tx>
            <c:strRef>
              <c:f>'6.グラフデータ'!$D$106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'6.グラフデータ'!$E$106:$I$106</c:f>
              <c:numCache>
                <c:formatCode>0.0%</c:formatCode>
                <c:ptCount val="5"/>
                <c:pt idx="0">
                  <c:v>0.193</c:v>
                </c:pt>
                <c:pt idx="1">
                  <c:v>0.16900000000000001</c:v>
                </c:pt>
                <c:pt idx="2">
                  <c:v>0.15</c:v>
                </c:pt>
                <c:pt idx="3">
                  <c:v>0.17299999999999999</c:v>
                </c:pt>
                <c:pt idx="4">
                  <c:v>0.126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49-48F8-ACC2-C6AE15EA1FA9}"/>
            </c:ext>
          </c:extLst>
        </c:ser>
        <c:ser>
          <c:idx val="5"/>
          <c:order val="5"/>
          <c:tx>
            <c:strRef>
              <c:f>'6.グラフデータ'!$D$107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'6.グラフデータ'!$E$107:$I$107</c:f>
              <c:numCache>
                <c:formatCode>0.0%</c:formatCode>
                <c:ptCount val="5"/>
                <c:pt idx="0">
                  <c:v>0.218</c:v>
                </c:pt>
                <c:pt idx="1">
                  <c:v>0.246</c:v>
                </c:pt>
                <c:pt idx="2">
                  <c:v>0.23200000000000001</c:v>
                </c:pt>
                <c:pt idx="3">
                  <c:v>0.24</c:v>
                </c:pt>
                <c:pt idx="4">
                  <c:v>0.248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E49-48F8-ACC2-C6AE15EA1FA9}"/>
            </c:ext>
          </c:extLst>
        </c:ser>
        <c:ser>
          <c:idx val="6"/>
          <c:order val="6"/>
          <c:tx>
            <c:strRef>
              <c:f>'6.グラフデータ'!$D$108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'6.グラフデータ'!$E$108:$I$108</c:f>
              <c:numCache>
                <c:formatCode>0.0%</c:formatCode>
                <c:ptCount val="5"/>
                <c:pt idx="0">
                  <c:v>0.114</c:v>
                </c:pt>
                <c:pt idx="1">
                  <c:v>7.1999999999999995E-2</c:v>
                </c:pt>
                <c:pt idx="2">
                  <c:v>0.111</c:v>
                </c:pt>
                <c:pt idx="3">
                  <c:v>8.6999999999999994E-2</c:v>
                </c:pt>
                <c:pt idx="4">
                  <c:v>8.3000000000000004E-2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E49-48F8-ACC2-C6AE15EA1FA9}"/>
            </c:ext>
          </c:extLst>
        </c:ser>
        <c:ser>
          <c:idx val="7"/>
          <c:order val="7"/>
          <c:tx>
            <c:strRef>
              <c:f>'6.グラフデータ'!$D$109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'6.グラフデータ'!$E$101:$I$101</c:f>
              <c:strCache>
                <c:ptCount val="5"/>
                <c:pt idx="0">
                  <c:v>R2(n'=202)</c:v>
                </c:pt>
                <c:pt idx="1">
                  <c:v>R3(n'=207)</c:v>
                </c:pt>
                <c:pt idx="2">
                  <c:v>R4(n'=207)</c:v>
                </c:pt>
                <c:pt idx="3">
                  <c:v>R5(n'=208)</c:v>
                </c:pt>
                <c:pt idx="4">
                  <c:v>R6(n'=206)</c:v>
                </c:pt>
              </c:strCache>
            </c:strRef>
          </c:cat>
          <c:val>
            <c:numRef>
              <c:f>'6.グラフデータ'!$E$109:$I$109</c:f>
              <c:numCache>
                <c:formatCode>0.0%</c:formatCode>
                <c:ptCount val="5"/>
                <c:pt idx="0">
                  <c:v>0.01</c:v>
                </c:pt>
                <c:pt idx="1">
                  <c:v>0.01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E49-48F8-ACC2-C6AE15EA1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'6.グラフデータ'!$D$115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'6.グラフデータ'!$E$115:$I$115</c:f>
              <c:numCache>
                <c:formatCode>0.0%</c:formatCode>
                <c:ptCount val="5"/>
                <c:pt idx="0">
                  <c:v>1.4E-2</c:v>
                </c:pt>
                <c:pt idx="1">
                  <c:v>0</c:v>
                </c:pt>
                <c:pt idx="2">
                  <c:v>3.3000000000000002E-2</c:v>
                </c:pt>
                <c:pt idx="3">
                  <c:v>0</c:v>
                </c:pt>
                <c:pt idx="4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531-AB4E-59AECEC23719}"/>
            </c:ext>
          </c:extLst>
        </c:ser>
        <c:ser>
          <c:idx val="1"/>
          <c:order val="1"/>
          <c:tx>
            <c:strRef>
              <c:f>'6.グラフデータ'!$D$116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'6.グラフデータ'!$E$116:$I$116</c:f>
              <c:numCache>
                <c:formatCode>0.0%</c:formatCode>
                <c:ptCount val="5"/>
                <c:pt idx="0">
                  <c:v>8.6999999999999994E-2</c:v>
                </c:pt>
                <c:pt idx="1">
                  <c:v>6.7000000000000004E-2</c:v>
                </c:pt>
                <c:pt idx="2">
                  <c:v>0.11700000000000001</c:v>
                </c:pt>
                <c:pt idx="3">
                  <c:v>4.5999999999999999E-2</c:v>
                </c:pt>
                <c:pt idx="4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C7-4531-AB4E-59AECEC23719}"/>
            </c:ext>
          </c:extLst>
        </c:ser>
        <c:ser>
          <c:idx val="2"/>
          <c:order val="2"/>
          <c:tx>
            <c:strRef>
              <c:f>'6.グラフデータ'!$D$117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'6.グラフデータ'!$E$117:$I$117</c:f>
              <c:numCache>
                <c:formatCode>0.0%</c:formatCode>
                <c:ptCount val="5"/>
                <c:pt idx="0">
                  <c:v>7.1999999999999995E-2</c:v>
                </c:pt>
                <c:pt idx="1">
                  <c:v>8.3000000000000004E-2</c:v>
                </c:pt>
                <c:pt idx="2">
                  <c:v>8.3000000000000004E-2</c:v>
                </c:pt>
                <c:pt idx="3">
                  <c:v>0</c:v>
                </c:pt>
                <c:pt idx="4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C7-4531-AB4E-59AECEC23719}"/>
            </c:ext>
          </c:extLst>
        </c:ser>
        <c:ser>
          <c:idx val="3"/>
          <c:order val="3"/>
          <c:tx>
            <c:strRef>
              <c:f>'6.グラフデータ'!$D$118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'6.グラフデータ'!$E$118:$I$118</c:f>
              <c:numCache>
                <c:formatCode>0.0%</c:formatCode>
                <c:ptCount val="5"/>
                <c:pt idx="0">
                  <c:v>0.13</c:v>
                </c:pt>
                <c:pt idx="1">
                  <c:v>0.217</c:v>
                </c:pt>
                <c:pt idx="2">
                  <c:v>6.7000000000000004E-2</c:v>
                </c:pt>
                <c:pt idx="3">
                  <c:v>0.33800000000000002</c:v>
                </c:pt>
                <c:pt idx="4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C7-4531-AB4E-59AECEC23719}"/>
            </c:ext>
          </c:extLst>
        </c:ser>
        <c:ser>
          <c:idx val="4"/>
          <c:order val="4"/>
          <c:tx>
            <c:strRef>
              <c:f>'6.グラフデータ'!$D$119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'6.グラフデータ'!$E$119:$I$119</c:f>
              <c:numCache>
                <c:formatCode>0.0%</c:formatCode>
                <c:ptCount val="5"/>
                <c:pt idx="0">
                  <c:v>0.159</c:v>
                </c:pt>
                <c:pt idx="1">
                  <c:v>0.13300000000000001</c:v>
                </c:pt>
                <c:pt idx="2">
                  <c:v>0.13300000000000001</c:v>
                </c:pt>
                <c:pt idx="3">
                  <c:v>0.108</c:v>
                </c:pt>
                <c:pt idx="4">
                  <c:v>0.113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C7-4531-AB4E-59AECEC23719}"/>
            </c:ext>
          </c:extLst>
        </c:ser>
        <c:ser>
          <c:idx val="5"/>
          <c:order val="5"/>
          <c:tx>
            <c:strRef>
              <c:f>'6.グラフデータ'!$D$120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'6.グラフデータ'!$E$120:$I$120</c:f>
              <c:numCache>
                <c:formatCode>0.0%</c:formatCode>
                <c:ptCount val="5"/>
                <c:pt idx="0">
                  <c:v>0.44900000000000001</c:v>
                </c:pt>
                <c:pt idx="1">
                  <c:v>0.41699999999999998</c:v>
                </c:pt>
                <c:pt idx="2">
                  <c:v>0.5</c:v>
                </c:pt>
                <c:pt idx="3">
                  <c:v>0.44600000000000001</c:v>
                </c:pt>
                <c:pt idx="4">
                  <c:v>0.48399999999999999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C7-4531-AB4E-59AECEC23719}"/>
            </c:ext>
          </c:extLst>
        </c:ser>
        <c:ser>
          <c:idx val="6"/>
          <c:order val="6"/>
          <c:tx>
            <c:strRef>
              <c:f>'6.グラフデータ'!$D$121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'6.グラフデータ'!$E$121:$I$121</c:f>
              <c:numCache>
                <c:formatCode>0.0%</c:formatCode>
                <c:ptCount val="5"/>
                <c:pt idx="0">
                  <c:v>8.6999999999999994E-2</c:v>
                </c:pt>
                <c:pt idx="1">
                  <c:v>6.7000000000000004E-2</c:v>
                </c:pt>
                <c:pt idx="2">
                  <c:v>0.05</c:v>
                </c:pt>
                <c:pt idx="3">
                  <c:v>6.2E-2</c:v>
                </c:pt>
                <c:pt idx="4">
                  <c:v>8.1000000000000003E-2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C7-4531-AB4E-59AECEC23719}"/>
            </c:ext>
          </c:extLst>
        </c:ser>
        <c:ser>
          <c:idx val="7"/>
          <c:order val="7"/>
          <c:tx>
            <c:strRef>
              <c:f>'6.グラフデータ'!$D$122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'6.グラフデータ'!$E$114:$I$114</c:f>
              <c:strCache>
                <c:ptCount val="5"/>
                <c:pt idx="0">
                  <c:v>R2(n'=69)</c:v>
                </c:pt>
                <c:pt idx="1">
                  <c:v>R3(n'=60)</c:v>
                </c:pt>
                <c:pt idx="2">
                  <c:v>R4(n'=60)</c:v>
                </c:pt>
                <c:pt idx="3">
                  <c:v>R5(n'=65)</c:v>
                </c:pt>
                <c:pt idx="4">
                  <c:v>R6(n'=62)</c:v>
                </c:pt>
              </c:strCache>
            </c:strRef>
          </c:cat>
          <c:val>
            <c:numRef>
              <c:f>'6.グラフデータ'!$E$122:$I$122</c:f>
              <c:numCache>
                <c:formatCode>0.0%</c:formatCode>
                <c:ptCount val="5"/>
                <c:pt idx="0">
                  <c:v>0</c:v>
                </c:pt>
                <c:pt idx="1">
                  <c:v>1.7000000000000001E-2</c:v>
                </c:pt>
                <c:pt idx="2">
                  <c:v>1.7000000000000001E-2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C7-4531-AB4E-59AECEC23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'6.グラフデータ'!$D$63</c:f>
              <c:strCache>
                <c:ptCount val="1"/>
                <c:pt idx="0">
                  <c:v>北海道・東北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'6.グラフデータ'!$E$63:$I$63</c:f>
              <c:numCache>
                <c:formatCode>0.0%</c:formatCode>
                <c:ptCount val="5"/>
                <c:pt idx="0">
                  <c:v>7.0000000000000001E-3</c:v>
                </c:pt>
                <c:pt idx="1">
                  <c:v>0</c:v>
                </c:pt>
                <c:pt idx="2">
                  <c:v>7.0000000000000001E-3</c:v>
                </c:pt>
                <c:pt idx="3">
                  <c:v>1.4999999999999999E-2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19-43D5-97E2-31B0DC173584}"/>
            </c:ext>
          </c:extLst>
        </c:ser>
        <c:ser>
          <c:idx val="1"/>
          <c:order val="1"/>
          <c:tx>
            <c:strRef>
              <c:f>'6.グラフデータ'!$D$64</c:f>
              <c:strCache>
                <c:ptCount val="1"/>
                <c:pt idx="0">
                  <c:v>関東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'6.グラフデータ'!$E$64:$I$64</c:f>
              <c:numCache>
                <c:formatCode>0.0%</c:formatCode>
                <c:ptCount val="5"/>
                <c:pt idx="0">
                  <c:v>7.0000000000000001E-3</c:v>
                </c:pt>
                <c:pt idx="1">
                  <c:v>7.0000000000000001E-3</c:v>
                </c:pt>
                <c:pt idx="2">
                  <c:v>7.0000000000000001E-3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19-43D5-97E2-31B0DC173584}"/>
            </c:ext>
          </c:extLst>
        </c:ser>
        <c:ser>
          <c:idx val="2"/>
          <c:order val="2"/>
          <c:tx>
            <c:strRef>
              <c:f>'6.グラフデータ'!$D$65</c:f>
              <c:strCache>
                <c:ptCount val="1"/>
                <c:pt idx="0">
                  <c:v>中部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'6.グラフデータ'!$E$65:$I$65</c:f>
              <c:numCache>
                <c:formatCode>0.0%</c:formatCode>
                <c:ptCount val="5"/>
                <c:pt idx="0">
                  <c:v>1.4999999999999999E-2</c:v>
                </c:pt>
                <c:pt idx="1">
                  <c:v>4.3999999999999997E-2</c:v>
                </c:pt>
                <c:pt idx="2">
                  <c:v>6.4000000000000001E-2</c:v>
                </c:pt>
                <c:pt idx="3">
                  <c:v>2.1999999999999999E-2</c:v>
                </c:pt>
                <c:pt idx="4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19-43D5-97E2-31B0DC173584}"/>
            </c:ext>
          </c:extLst>
        </c:ser>
        <c:ser>
          <c:idx val="3"/>
          <c:order val="3"/>
          <c:tx>
            <c:strRef>
              <c:f>'6.グラフデータ'!$D$66</c:f>
              <c:strCache>
                <c:ptCount val="1"/>
                <c:pt idx="0">
                  <c:v>近畿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'6.グラフデータ'!$E$66:$I$66</c:f>
              <c:numCache>
                <c:formatCode>0.0%</c:formatCode>
                <c:ptCount val="5"/>
                <c:pt idx="0">
                  <c:v>0.127</c:v>
                </c:pt>
                <c:pt idx="1">
                  <c:v>0.11899999999999999</c:v>
                </c:pt>
                <c:pt idx="2">
                  <c:v>7.0999999999999994E-2</c:v>
                </c:pt>
                <c:pt idx="3">
                  <c:v>0.08</c:v>
                </c:pt>
                <c:pt idx="4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19-43D5-97E2-31B0DC173584}"/>
            </c:ext>
          </c:extLst>
        </c:ser>
        <c:ser>
          <c:idx val="4"/>
          <c:order val="4"/>
          <c:tx>
            <c:strRef>
              <c:f>'6.グラフデータ'!$D$67</c:f>
              <c:strCache>
                <c:ptCount val="1"/>
                <c:pt idx="0">
                  <c:v>中国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'6.グラフデータ'!$E$67:$I$67</c:f>
              <c:numCache>
                <c:formatCode>0.0%</c:formatCode>
                <c:ptCount val="5"/>
                <c:pt idx="0">
                  <c:v>0.157</c:v>
                </c:pt>
                <c:pt idx="1">
                  <c:v>0.215</c:v>
                </c:pt>
                <c:pt idx="2">
                  <c:v>0.157</c:v>
                </c:pt>
                <c:pt idx="3">
                  <c:v>0.17499999999999999</c:v>
                </c:pt>
                <c:pt idx="4">
                  <c:v>0.21199999999999999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19-43D5-97E2-31B0DC173584}"/>
            </c:ext>
          </c:extLst>
        </c:ser>
        <c:ser>
          <c:idx val="5"/>
          <c:order val="5"/>
          <c:tx>
            <c:strRef>
              <c:f>'6.グラフデータ'!$D$68</c:f>
              <c:strCache>
                <c:ptCount val="1"/>
                <c:pt idx="0">
                  <c:v>四国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'6.グラフデータ'!$E$68:$I$68</c:f>
              <c:numCache>
                <c:formatCode>0.0%</c:formatCode>
                <c:ptCount val="5"/>
                <c:pt idx="0">
                  <c:v>0.64200000000000002</c:v>
                </c:pt>
                <c:pt idx="1">
                  <c:v>0.57799999999999996</c:v>
                </c:pt>
                <c:pt idx="2">
                  <c:v>0.61399999999999999</c:v>
                </c:pt>
                <c:pt idx="3">
                  <c:v>0.65700000000000003</c:v>
                </c:pt>
                <c:pt idx="4">
                  <c:v>0.64200000000000002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19-43D5-97E2-31B0DC173584}"/>
            </c:ext>
          </c:extLst>
        </c:ser>
        <c:ser>
          <c:idx val="6"/>
          <c:order val="6"/>
          <c:tx>
            <c:strRef>
              <c:f>'6.グラフデータ'!$D$69</c:f>
              <c:strCache>
                <c:ptCount val="1"/>
                <c:pt idx="0">
                  <c:v>九州・沖縄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'6.グラフデータ'!$E$69:$I$69</c:f>
              <c:numCache>
                <c:formatCode>0.0%</c:formatCode>
                <c:ptCount val="5"/>
                <c:pt idx="0">
                  <c:v>4.4999999999999998E-2</c:v>
                </c:pt>
                <c:pt idx="1">
                  <c:v>0.03</c:v>
                </c:pt>
                <c:pt idx="2">
                  <c:v>7.0999999999999994E-2</c:v>
                </c:pt>
                <c:pt idx="3">
                  <c:v>5.0999999999999997E-2</c:v>
                </c:pt>
                <c:pt idx="4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19-43D5-97E2-31B0DC173584}"/>
            </c:ext>
          </c:extLst>
        </c:ser>
        <c:ser>
          <c:idx val="7"/>
          <c:order val="7"/>
          <c:tx>
            <c:strRef>
              <c:f>'6.グラフデータ'!$D$70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'6.グラフデータ'!$E$62:$I$62</c:f>
              <c:strCache>
                <c:ptCount val="5"/>
                <c:pt idx="0">
                  <c:v>R2(n'=134)</c:v>
                </c:pt>
                <c:pt idx="1">
                  <c:v>R3(n'=135)</c:v>
                </c:pt>
                <c:pt idx="2">
                  <c:v>R4(n'=140)</c:v>
                </c:pt>
                <c:pt idx="3">
                  <c:v>R5(n'=137)</c:v>
                </c:pt>
                <c:pt idx="4">
                  <c:v>R6(n'=137)</c:v>
                </c:pt>
              </c:strCache>
            </c:strRef>
          </c:cat>
          <c:val>
            <c:numRef>
              <c:f>'6.グラフデータ'!$E$70:$I$70</c:f>
              <c:numCache>
                <c:formatCode>0.0%</c:formatCode>
                <c:ptCount val="5"/>
                <c:pt idx="0">
                  <c:v>0</c:v>
                </c:pt>
                <c:pt idx="1">
                  <c:v>7.0000000000000001E-3</c:v>
                </c:pt>
                <c:pt idx="2">
                  <c:v>7.0000000000000001E-3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019-43D5-97E2-31B0DC173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3314</xdr:colOff>
      <xdr:row>6</xdr:row>
      <xdr:rowOff>219074</xdr:rowOff>
    </xdr:from>
    <xdr:to>
      <xdr:col>32</xdr:col>
      <xdr:colOff>0</xdr:colOff>
      <xdr:row>14</xdr:row>
      <xdr:rowOff>238124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1</xdr:rowOff>
    </xdr:from>
    <xdr:to>
      <xdr:col>31</xdr:col>
      <xdr:colOff>227357</xdr:colOff>
      <xdr:row>37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6</xdr:row>
      <xdr:rowOff>219074</xdr:rowOff>
    </xdr:from>
    <xdr:to>
      <xdr:col>32</xdr:col>
      <xdr:colOff>0</xdr:colOff>
      <xdr:row>14</xdr:row>
      <xdr:rowOff>238124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51288</xdr:colOff>
      <xdr:row>9</xdr:row>
      <xdr:rowOff>0</xdr:rowOff>
    </xdr:from>
    <xdr:to>
      <xdr:col>7</xdr:col>
      <xdr:colOff>0</xdr:colOff>
      <xdr:row>18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51288</xdr:colOff>
      <xdr:row>33</xdr:row>
      <xdr:rowOff>219807</xdr:rowOff>
    </xdr:from>
    <xdr:to>
      <xdr:col>7</xdr:col>
      <xdr:colOff>0</xdr:colOff>
      <xdr:row>42</xdr:row>
      <xdr:rowOff>168518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34</xdr:row>
      <xdr:rowOff>0</xdr:rowOff>
    </xdr:from>
    <xdr:to>
      <xdr:col>14</xdr:col>
      <xdr:colOff>0</xdr:colOff>
      <xdr:row>43</xdr:row>
      <xdr:rowOff>0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51288</xdr:colOff>
      <xdr:row>59</xdr:row>
      <xdr:rowOff>0</xdr:rowOff>
    </xdr:from>
    <xdr:to>
      <xdr:col>7</xdr:col>
      <xdr:colOff>0</xdr:colOff>
      <xdr:row>68</xdr:row>
      <xdr:rowOff>0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59</xdr:row>
      <xdr:rowOff>0</xdr:rowOff>
    </xdr:from>
    <xdr:to>
      <xdr:col>14</xdr:col>
      <xdr:colOff>0</xdr:colOff>
      <xdr:row>68</xdr:row>
      <xdr:rowOff>0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8</xdr:row>
      <xdr:rowOff>219807</xdr:rowOff>
    </xdr:from>
    <xdr:to>
      <xdr:col>14</xdr:col>
      <xdr:colOff>0</xdr:colOff>
      <xdr:row>17</xdr:row>
      <xdr:rowOff>168518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D26"/>
  <sheetViews>
    <sheetView tabSelected="1" view="pageBreakPreview" zoomScaleNormal="100" zoomScaleSheetLayoutView="100" workbookViewId="0"/>
  </sheetViews>
  <sheetFormatPr defaultRowHeight="22.5" customHeight="1" x14ac:dyDescent="0.15"/>
  <cols>
    <col min="1" max="1" width="29.375" bestFit="1" customWidth="1"/>
    <col min="2" max="2" width="30.25" customWidth="1"/>
  </cols>
  <sheetData>
    <row r="1" spans="1:1" ht="22.5" customHeight="1" x14ac:dyDescent="0.15">
      <c r="A1" t="s">
        <v>189</v>
      </c>
    </row>
    <row r="2" spans="1:1" ht="22.5" customHeight="1" x14ac:dyDescent="0.15">
      <c r="A2" t="s">
        <v>205</v>
      </c>
    </row>
    <row r="3" spans="1:1" ht="22.5" customHeight="1" x14ac:dyDescent="0.15">
      <c r="A3" s="122" t="s">
        <v>320</v>
      </c>
    </row>
    <row r="4" spans="1:1" ht="22.5" customHeight="1" x14ac:dyDescent="0.15">
      <c r="A4" s="8" t="s">
        <v>321</v>
      </c>
    </row>
    <row r="5" spans="1:1" ht="22.5" customHeight="1" x14ac:dyDescent="0.15">
      <c r="A5" s="254" t="s">
        <v>299</v>
      </c>
    </row>
    <row r="6" spans="1:1" ht="22.5" customHeight="1" x14ac:dyDescent="0.15">
      <c r="A6" s="255"/>
    </row>
    <row r="7" spans="1:1" ht="22.5" customHeight="1" x14ac:dyDescent="0.15">
      <c r="A7" s="254" t="s">
        <v>300</v>
      </c>
    </row>
    <row r="8" spans="1:1" ht="22.5" customHeight="1" x14ac:dyDescent="0.15">
      <c r="A8" s="255"/>
    </row>
    <row r="9" spans="1:1" ht="22.5" customHeight="1" x14ac:dyDescent="0.15">
      <c r="A9" s="254" t="s">
        <v>301</v>
      </c>
    </row>
    <row r="10" spans="1:1" ht="22.5" customHeight="1" x14ac:dyDescent="0.15">
      <c r="A10" s="255"/>
    </row>
    <row r="12" spans="1:1" ht="22.5" customHeight="1" x14ac:dyDescent="0.15">
      <c r="A12" s="123" t="s">
        <v>322</v>
      </c>
    </row>
    <row r="13" spans="1:1" ht="22.5" customHeight="1" x14ac:dyDescent="0.15">
      <c r="A13" s="127" t="s">
        <v>302</v>
      </c>
    </row>
    <row r="14" spans="1:1" ht="22.5" customHeight="1" x14ac:dyDescent="0.15">
      <c r="A14" s="127" t="s">
        <v>303</v>
      </c>
    </row>
    <row r="16" spans="1:1" ht="22.5" customHeight="1" x14ac:dyDescent="0.15">
      <c r="A16" s="121" t="s">
        <v>323</v>
      </c>
    </row>
    <row r="17" spans="1:4" ht="22.5" customHeight="1" x14ac:dyDescent="0.15">
      <c r="A17" s="8" t="s">
        <v>321</v>
      </c>
    </row>
    <row r="18" spans="1:4" ht="22.5" customHeight="1" x14ac:dyDescent="0.15">
      <c r="A18" s="116" t="s">
        <v>253</v>
      </c>
    </row>
    <row r="19" spans="1:4" ht="22.5" customHeight="1" x14ac:dyDescent="0.15">
      <c r="A19" s="116" t="s">
        <v>254</v>
      </c>
    </row>
    <row r="20" spans="1:4" ht="22.5" customHeight="1" x14ac:dyDescent="0.15">
      <c r="A20" s="116" t="s">
        <v>324</v>
      </c>
    </row>
    <row r="21" spans="1:4" ht="22.5" customHeight="1" x14ac:dyDescent="0.15">
      <c r="A21" s="116" t="s">
        <v>453</v>
      </c>
    </row>
    <row r="22" spans="1:4" ht="22.5" customHeight="1" x14ac:dyDescent="0.15">
      <c r="A22" s="116" t="s">
        <v>465</v>
      </c>
    </row>
    <row r="24" spans="1:4" ht="22.5" customHeight="1" x14ac:dyDescent="0.15">
      <c r="A24" s="126" t="s">
        <v>451</v>
      </c>
      <c r="B24" s="126"/>
      <c r="C24" s="126"/>
      <c r="D24" s="126"/>
    </row>
    <row r="25" spans="1:4" ht="22.5" customHeight="1" x14ac:dyDescent="0.15">
      <c r="A25" s="256" t="s">
        <v>452</v>
      </c>
      <c r="B25" s="257"/>
      <c r="C25" s="257"/>
      <c r="D25" s="258"/>
    </row>
    <row r="26" spans="1:4" ht="22.5" customHeight="1" x14ac:dyDescent="0.15">
      <c r="A26" s="259"/>
      <c r="B26" s="260"/>
      <c r="C26" s="260"/>
      <c r="D26" s="261"/>
    </row>
  </sheetData>
  <mergeCells count="4">
    <mergeCell ref="A5:A6"/>
    <mergeCell ref="A7:A8"/>
    <mergeCell ref="A9:A10"/>
    <mergeCell ref="A25:D26"/>
  </mergeCells>
  <phoneticPr fontId="1"/>
  <hyperlinks>
    <hyperlink ref="A18" location="'6-1.2020'!A1" display="6-1.2020" xr:uid="{00000000-0004-0000-0000-000003000000}"/>
    <hyperlink ref="A19" location="'6-1.2021'!A1" display="6-1.2021" xr:uid="{00000000-0004-0000-0000-000004000000}"/>
    <hyperlink ref="A5" location="'6-1-1.学士課程'!Print_Area" display="6-1-1.学士課程" xr:uid="{00000000-0004-0000-0000-000005000000}"/>
    <hyperlink ref="A7" location="'6-1-2.学士課程(平均)'!Print_Area" display="6-1-2.学士課程（平均）" xr:uid="{00000000-0004-0000-0000-000006000000}"/>
    <hyperlink ref="A9" location="'6-1-3.学士課程 (学部別)'!Print_Area" display="6-1-3.学士課程（学部別）" xr:uid="{00000000-0004-0000-0000-000007000000}"/>
    <hyperlink ref="A13" location="'6.グラフデータ'!A1" display="6.グラフデータ" xr:uid="{00000000-0004-0000-0000-000008000000}"/>
    <hyperlink ref="A14" location="'6.経年データ（学部単位）'!A1" display="6.経年データ（学部単位）" xr:uid="{00000000-0004-0000-0000-00000A000000}"/>
    <hyperlink ref="A20" location="'6-1.2022'!Print_Titles" display="6-1.2022" xr:uid="{00000000-0004-0000-0000-00000B000000}"/>
    <hyperlink ref="A21" location="'6-1.2023'!A1" display="6-1.2023" xr:uid="{B5E2D805-CA21-4221-867C-9CA3084D47EA}"/>
    <hyperlink ref="A22" location="'6-1.2024'!Print_Area" display="6-1.2024" xr:uid="{01A8A656-31D3-4228-82A2-73D74A55992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C9398-7B66-406B-AD6C-132E0F35F0C6}">
  <sheetPr>
    <tabColor theme="9"/>
  </sheetPr>
  <dimension ref="A1:BU99"/>
  <sheetViews>
    <sheetView workbookViewId="0">
      <pane xSplit="3" ySplit="11" topLeftCell="D12" activePane="bottomRight" state="frozen"/>
      <selection activeCell="J96" sqref="J96"/>
      <selection pane="topRight" activeCell="J96" sqref="J96"/>
      <selection pane="bottomLeft" activeCell="J96" sqref="J96"/>
      <selection pane="bottomRight" activeCell="D12" sqref="D12"/>
    </sheetView>
  </sheetViews>
  <sheetFormatPr defaultRowHeight="13.5" x14ac:dyDescent="0.15"/>
  <cols>
    <col min="1" max="1" width="15" bestFit="1" customWidth="1"/>
    <col min="2" max="2" width="5.75" customWidth="1"/>
    <col min="3" max="3" width="29.375" bestFit="1" customWidth="1"/>
    <col min="4" max="13" width="9.5" style="10" customWidth="1"/>
    <col min="14" max="14" width="9.5" customWidth="1"/>
    <col min="15" max="15" width="11.625" bestFit="1" customWidth="1"/>
  </cols>
  <sheetData>
    <row r="1" spans="1:73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22" t="s">
        <v>191</v>
      </c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73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73" ht="24" customHeight="1" x14ac:dyDescent="0.15">
      <c r="A3" s="6" t="s">
        <v>442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73" ht="14.25" thickBot="1" x14ac:dyDescent="0.2">
      <c r="A4" s="6"/>
      <c r="B4" s="6"/>
      <c r="C4" s="6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</row>
    <row r="5" spans="1:73" ht="41.25" thickBot="1" x14ac:dyDescent="0.2">
      <c r="C5" s="110" t="s">
        <v>9</v>
      </c>
      <c r="D5" s="56" t="s">
        <v>203</v>
      </c>
      <c r="E5" s="57" t="s">
        <v>193</v>
      </c>
      <c r="F5" s="57" t="s">
        <v>194</v>
      </c>
      <c r="G5" s="57" t="s">
        <v>195</v>
      </c>
      <c r="H5" s="57" t="s">
        <v>196</v>
      </c>
      <c r="I5" s="57" t="s">
        <v>197</v>
      </c>
      <c r="J5" s="57" t="s">
        <v>198</v>
      </c>
      <c r="K5" s="58" t="s">
        <v>199</v>
      </c>
      <c r="L5" s="59" t="s">
        <v>200</v>
      </c>
      <c r="M5" s="60" t="s">
        <v>202</v>
      </c>
      <c r="N5" s="109" t="s">
        <v>295</v>
      </c>
    </row>
    <row r="6" spans="1:73" x14ac:dyDescent="0.15">
      <c r="C6" s="11" t="s">
        <v>1</v>
      </c>
      <c r="D6" s="51">
        <f>INDEX(D12:D97,MATCH(C6,C12:C97,0),0)</f>
        <v>1.0801080108010801E-2</v>
      </c>
      <c r="E6" s="52">
        <f>INDEX(E12:E97,MATCH(C6,C12:C97,0),0)</f>
        <v>4.6804680468046804E-2</v>
      </c>
      <c r="F6" s="52">
        <f t="shared" ref="F6:L6" si="0">INDEX(F12:F97,MATCH($C$6,$C$12:$C$97,0),0)</f>
        <v>7.4707470747074706E-2</v>
      </c>
      <c r="G6" s="52">
        <f t="shared" si="0"/>
        <v>0.19171917191719173</v>
      </c>
      <c r="H6" s="52">
        <f t="shared" si="0"/>
        <v>0.1692169216921692</v>
      </c>
      <c r="I6" s="52">
        <f t="shared" si="0"/>
        <v>0.43474347434743477</v>
      </c>
      <c r="J6" s="52">
        <f t="shared" si="0"/>
        <v>6.9306930693069313E-2</v>
      </c>
      <c r="K6" s="53">
        <f t="shared" si="0"/>
        <v>2.7002700270027003E-3</v>
      </c>
      <c r="L6" s="54">
        <f t="shared" si="0"/>
        <v>0.24032403240324032</v>
      </c>
      <c r="M6" s="55">
        <f>INDEX(M12:M97,MATCH($C$6,$C$12:$C$97,0),0)</f>
        <v>1</v>
      </c>
      <c r="N6" s="108">
        <f>INDEX(P12:P97,MATCH($C$6,$C$12:$C$97,0),0)</f>
        <v>1111</v>
      </c>
    </row>
    <row r="7" spans="1:73" x14ac:dyDescent="0.15">
      <c r="C7" s="12" t="s">
        <v>11</v>
      </c>
      <c r="D7" s="41">
        <f>SUMIF($B$12:$B$97,"G",Q12:Q97)/SUMIF($B$12:$B$97,"G",$P$12:$P$97)</f>
        <v>9.8047490434391177E-2</v>
      </c>
      <c r="E7" s="43">
        <f t="shared" ref="E7:L7" si="1">SUMIF($B$12:$B$97,"G",R12:R97)/SUMIF($B$12:$B$97,"G",$P$12:$P$97)</f>
        <v>8.7975467026783702E-2</v>
      </c>
      <c r="F7" s="43">
        <f t="shared" si="1"/>
        <v>0.22242853927526446</v>
      </c>
      <c r="G7" s="43">
        <f t="shared" si="1"/>
        <v>0.11560319603871258</v>
      </c>
      <c r="H7" s="43">
        <f t="shared" si="1"/>
        <v>0.11200202565833896</v>
      </c>
      <c r="I7" s="43">
        <f t="shared" si="1"/>
        <v>8.5584064821066841E-2</v>
      </c>
      <c r="J7" s="43">
        <f t="shared" si="1"/>
        <v>0.26952509565608823</v>
      </c>
      <c r="K7" s="252">
        <f t="shared" si="1"/>
        <v>8.8341210893540401E-3</v>
      </c>
      <c r="L7" s="28">
        <f t="shared" si="1"/>
        <v>1.142246230024758E-2</v>
      </c>
      <c r="M7" s="31"/>
      <c r="N7" s="106">
        <f>SUMIF($B$12:$B$97,"G",P12:P97)</f>
        <v>35544</v>
      </c>
      <c r="O7" s="10"/>
      <c r="P7" s="10"/>
      <c r="Q7" s="10"/>
    </row>
    <row r="8" spans="1:73" ht="14.25" thickBot="1" x14ac:dyDescent="0.2">
      <c r="C8" s="14" t="s">
        <v>12</v>
      </c>
      <c r="D8" s="45">
        <f>D99</f>
        <v>0.12848709458570026</v>
      </c>
      <c r="E8" s="46">
        <f t="shared" ref="E8:K8" si="2">E99</f>
        <v>0.20704355134319594</v>
      </c>
      <c r="F8" s="46">
        <f t="shared" si="2"/>
        <v>0.20163633970250211</v>
      </c>
      <c r="G8" s="46">
        <f t="shared" si="2"/>
        <v>0.16313780288992172</v>
      </c>
      <c r="H8" s="46">
        <f t="shared" si="2"/>
        <v>8.5320534240610799E-2</v>
      </c>
      <c r="I8" s="46">
        <f t="shared" si="2"/>
        <v>4.8026975303016493E-2</v>
      </c>
      <c r="J8" s="46">
        <f t="shared" si="2"/>
        <v>0.15303219012323177</v>
      </c>
      <c r="K8" s="251">
        <f t="shared" si="2"/>
        <v>1.3315511811820934E-2</v>
      </c>
      <c r="L8" s="30">
        <f>L99</f>
        <v>6.1970290713569669E-3</v>
      </c>
      <c r="M8" s="32"/>
      <c r="N8" s="107">
        <f>SUM(P12:P97)</f>
        <v>98757</v>
      </c>
    </row>
    <row r="9" spans="1:73" ht="21" customHeight="1" thickBot="1" x14ac:dyDescent="0.2">
      <c r="D9" s="17"/>
      <c r="K9"/>
      <c r="N9" s="10"/>
      <c r="O9" s="10"/>
      <c r="P9" s="10"/>
      <c r="Q9" s="10"/>
    </row>
    <row r="10" spans="1:73" ht="21" customHeight="1" thickBot="1" x14ac:dyDescent="0.2">
      <c r="D10" s="326" t="str" cm="1">
        <f t="array" aca="1" ref="D10" ca="1">RIGHT(CELL("filename",A1),4)&amp;"年度（基準日：５月１日）"</f>
        <v>2023年度（基準日：５月１日）</v>
      </c>
      <c r="E10" s="327"/>
      <c r="F10" s="327"/>
      <c r="G10" s="327"/>
      <c r="H10" s="327"/>
      <c r="I10" s="327"/>
      <c r="J10" s="327"/>
      <c r="K10" s="327"/>
      <c r="L10" s="328"/>
      <c r="M10" s="329"/>
    </row>
    <row r="11" spans="1:73" ht="40.5" x14ac:dyDescent="0.15">
      <c r="A11" s="8" t="s">
        <v>13</v>
      </c>
      <c r="B11" s="125" t="s">
        <v>14</v>
      </c>
      <c r="C11" s="8" t="s">
        <v>9</v>
      </c>
      <c r="D11" s="38" t="s">
        <v>203</v>
      </c>
      <c r="E11" s="39" t="s">
        <v>193</v>
      </c>
      <c r="F11" s="39" t="s">
        <v>194</v>
      </c>
      <c r="G11" s="39" t="s">
        <v>195</v>
      </c>
      <c r="H11" s="39" t="s">
        <v>196</v>
      </c>
      <c r="I11" s="39" t="s">
        <v>197</v>
      </c>
      <c r="J11" s="39" t="s">
        <v>198</v>
      </c>
      <c r="K11" s="42" t="s">
        <v>199</v>
      </c>
      <c r="L11" s="40" t="s">
        <v>200</v>
      </c>
      <c r="M11" s="23" t="s">
        <v>202</v>
      </c>
      <c r="N11" s="10"/>
      <c r="O11" s="71" t="s">
        <v>9</v>
      </c>
      <c r="P11" s="66" t="s">
        <v>10</v>
      </c>
      <c r="Q11" s="64" t="s">
        <v>255</v>
      </c>
      <c r="R11" s="65" t="s">
        <v>256</v>
      </c>
      <c r="S11" s="65" t="s">
        <v>257</v>
      </c>
      <c r="T11" s="65" t="s">
        <v>258</v>
      </c>
      <c r="U11" s="65" t="s">
        <v>259</v>
      </c>
      <c r="V11" s="65" t="s">
        <v>260</v>
      </c>
      <c r="W11" s="65" t="s">
        <v>261</v>
      </c>
      <c r="X11" s="65" t="s">
        <v>262</v>
      </c>
      <c r="Y11" s="66" t="s">
        <v>263</v>
      </c>
      <c r="Z11" s="76" t="s">
        <v>206</v>
      </c>
      <c r="AA11" s="77" t="s">
        <v>207</v>
      </c>
      <c r="AB11" s="77" t="s">
        <v>208</v>
      </c>
      <c r="AC11" s="77" t="s">
        <v>209</v>
      </c>
      <c r="AD11" s="77" t="s">
        <v>210</v>
      </c>
      <c r="AE11" s="77" t="s">
        <v>211</v>
      </c>
      <c r="AF11" s="77" t="s">
        <v>212</v>
      </c>
      <c r="AG11" s="77" t="s">
        <v>213</v>
      </c>
      <c r="AH11" s="77" t="s">
        <v>214</v>
      </c>
      <c r="AI11" s="77" t="s">
        <v>215</v>
      </c>
      <c r="AJ11" s="77" t="s">
        <v>216</v>
      </c>
      <c r="AK11" s="77" t="s">
        <v>217</v>
      </c>
      <c r="AL11" s="77" t="s">
        <v>218</v>
      </c>
      <c r="AM11" s="77" t="s">
        <v>219</v>
      </c>
      <c r="AN11" s="77" t="s">
        <v>220</v>
      </c>
      <c r="AO11" s="77" t="s">
        <v>221</v>
      </c>
      <c r="AP11" s="77" t="s">
        <v>222</v>
      </c>
      <c r="AQ11" s="77" t="s">
        <v>223</v>
      </c>
      <c r="AR11" s="77" t="s">
        <v>224</v>
      </c>
      <c r="AS11" s="77" t="s">
        <v>225</v>
      </c>
      <c r="AT11" s="77" t="s">
        <v>226</v>
      </c>
      <c r="AU11" s="77" t="s">
        <v>227</v>
      </c>
      <c r="AV11" s="77" t="s">
        <v>228</v>
      </c>
      <c r="AW11" s="77" t="s">
        <v>229</v>
      </c>
      <c r="AX11" s="77" t="s">
        <v>230</v>
      </c>
      <c r="AY11" s="77" t="s">
        <v>231</v>
      </c>
      <c r="AZ11" s="77" t="s">
        <v>232</v>
      </c>
      <c r="BA11" s="77" t="s">
        <v>233</v>
      </c>
      <c r="BB11" s="77" t="s">
        <v>234</v>
      </c>
      <c r="BC11" s="77" t="s">
        <v>235</v>
      </c>
      <c r="BD11" s="77" t="s">
        <v>236</v>
      </c>
      <c r="BE11" s="77" t="s">
        <v>237</v>
      </c>
      <c r="BF11" s="77" t="s">
        <v>238</v>
      </c>
      <c r="BG11" s="77" t="s">
        <v>239</v>
      </c>
      <c r="BH11" s="77" t="s">
        <v>240</v>
      </c>
      <c r="BI11" s="77" t="s">
        <v>241</v>
      </c>
      <c r="BJ11" s="77" t="s">
        <v>242</v>
      </c>
      <c r="BK11" s="77" t="s">
        <v>243</v>
      </c>
      <c r="BL11" s="77" t="s">
        <v>244</v>
      </c>
      <c r="BM11" s="77" t="s">
        <v>245</v>
      </c>
      <c r="BN11" s="77" t="s">
        <v>246</v>
      </c>
      <c r="BO11" s="77" t="s">
        <v>247</v>
      </c>
      <c r="BP11" s="77" t="s">
        <v>248</v>
      </c>
      <c r="BQ11" s="77" t="s">
        <v>249</v>
      </c>
      <c r="BR11" s="77" t="s">
        <v>250</v>
      </c>
      <c r="BS11" s="77" t="s">
        <v>251</v>
      </c>
      <c r="BT11" s="77" t="s">
        <v>252</v>
      </c>
      <c r="BU11" s="78" t="s">
        <v>199</v>
      </c>
    </row>
    <row r="12" spans="1:73" x14ac:dyDescent="0.15">
      <c r="A12" s="1" t="s">
        <v>15</v>
      </c>
      <c r="B12" s="1" t="s">
        <v>307</v>
      </c>
      <c r="C12" s="1" t="s">
        <v>16</v>
      </c>
      <c r="D12" s="41">
        <f t="shared" ref="D12:D42" si="3">Q12/P12</f>
        <v>0.35259433962264153</v>
      </c>
      <c r="E12" s="43">
        <f t="shared" ref="E12:E42" si="4">R12/P12</f>
        <v>0.29599056603773582</v>
      </c>
      <c r="F12" s="43">
        <f t="shared" ref="F12:F42" si="5">S12/P12</f>
        <v>0.14465408805031446</v>
      </c>
      <c r="G12" s="43">
        <f t="shared" ref="G12:G42" si="6">T12/P12</f>
        <v>0.1253930817610063</v>
      </c>
      <c r="H12" s="43">
        <f t="shared" ref="H12:H42" si="7">U12/P12</f>
        <v>2.9874213836477988E-2</v>
      </c>
      <c r="I12" s="43">
        <f t="shared" ref="I12:I42" si="8">V12/P12</f>
        <v>1.3757861635220126E-2</v>
      </c>
      <c r="J12" s="43">
        <f t="shared" ref="J12:J42" si="9">W12/P12</f>
        <v>2.3977987421383649E-2</v>
      </c>
      <c r="K12" s="44">
        <f t="shared" ref="K12:K42" si="10">X12/P12</f>
        <v>1.3757861635220126E-2</v>
      </c>
      <c r="L12" s="28">
        <f t="shared" ref="L12:L42" si="11">Y12/P12</f>
        <v>1.1792452830188679E-3</v>
      </c>
      <c r="M12" s="24">
        <f t="shared" ref="M12:M42" si="12">_xlfn.RANK.EQ(L12,$L$12:$L$97,0)</f>
        <v>39</v>
      </c>
      <c r="N12" s="10"/>
      <c r="O12" s="72" t="s">
        <v>16</v>
      </c>
      <c r="P12" s="67">
        <f t="shared" ref="P12:P42" si="13">SUM(Q12:X12)</f>
        <v>2544</v>
      </c>
      <c r="Q12" s="13">
        <v>897</v>
      </c>
      <c r="R12" s="34">
        <v>753</v>
      </c>
      <c r="S12" s="34">
        <v>368</v>
      </c>
      <c r="T12" s="34">
        <v>319</v>
      </c>
      <c r="U12" s="34">
        <v>76</v>
      </c>
      <c r="V12" s="34">
        <v>35</v>
      </c>
      <c r="W12" s="34">
        <v>61</v>
      </c>
      <c r="X12" s="34">
        <v>35</v>
      </c>
      <c r="Y12" s="34">
        <v>3</v>
      </c>
      <c r="Z12" s="72">
        <v>784</v>
      </c>
      <c r="AA12" s="1">
        <v>22</v>
      </c>
      <c r="AB12" s="1">
        <v>20</v>
      </c>
      <c r="AC12" s="1">
        <v>33</v>
      </c>
      <c r="AD12" s="1">
        <v>11</v>
      </c>
      <c r="AE12" s="1">
        <v>13</v>
      </c>
      <c r="AF12" s="1">
        <v>14</v>
      </c>
      <c r="AG12" s="1">
        <v>49</v>
      </c>
      <c r="AH12" s="1">
        <v>29</v>
      </c>
      <c r="AI12" s="1">
        <v>29</v>
      </c>
      <c r="AJ12" s="1">
        <v>107</v>
      </c>
      <c r="AK12" s="1">
        <v>76</v>
      </c>
      <c r="AL12" s="1">
        <v>295</v>
      </c>
      <c r="AM12" s="1">
        <v>168</v>
      </c>
      <c r="AN12" s="1">
        <v>37</v>
      </c>
      <c r="AO12" s="1">
        <v>38</v>
      </c>
      <c r="AP12" s="1">
        <v>37</v>
      </c>
      <c r="AQ12" s="1">
        <v>9</v>
      </c>
      <c r="AR12" s="1">
        <v>13</v>
      </c>
      <c r="AS12" s="1">
        <v>32</v>
      </c>
      <c r="AT12" s="1">
        <v>16</v>
      </c>
      <c r="AU12" s="1">
        <v>62</v>
      </c>
      <c r="AV12" s="1">
        <v>124</v>
      </c>
      <c r="AW12" s="1">
        <v>19</v>
      </c>
      <c r="AX12" s="1">
        <v>15</v>
      </c>
      <c r="AY12" s="1">
        <v>37</v>
      </c>
      <c r="AZ12" s="1">
        <v>114</v>
      </c>
      <c r="BA12" s="1">
        <v>82</v>
      </c>
      <c r="BB12" s="1">
        <v>39</v>
      </c>
      <c r="BC12" s="1">
        <v>13</v>
      </c>
      <c r="BD12" s="1">
        <v>10</v>
      </c>
      <c r="BE12" s="1">
        <v>8</v>
      </c>
      <c r="BF12" s="1">
        <v>17</v>
      </c>
      <c r="BG12" s="1">
        <v>33</v>
      </c>
      <c r="BH12" s="1">
        <v>8</v>
      </c>
      <c r="BI12" s="1">
        <v>7</v>
      </c>
      <c r="BJ12" s="1">
        <v>11</v>
      </c>
      <c r="BK12" s="1">
        <v>14</v>
      </c>
      <c r="BL12" s="1">
        <v>3</v>
      </c>
      <c r="BM12" s="1">
        <v>29</v>
      </c>
      <c r="BN12" s="1">
        <v>0</v>
      </c>
      <c r="BO12" s="1">
        <v>11</v>
      </c>
      <c r="BP12" s="1">
        <v>5</v>
      </c>
      <c r="BQ12" s="1">
        <v>2</v>
      </c>
      <c r="BR12" s="1">
        <v>1</v>
      </c>
      <c r="BS12" s="1">
        <v>2</v>
      </c>
      <c r="BT12" s="1">
        <v>11</v>
      </c>
      <c r="BU12" s="79">
        <v>35</v>
      </c>
    </row>
    <row r="13" spans="1:73" x14ac:dyDescent="0.15">
      <c r="A13" s="1" t="s">
        <v>17</v>
      </c>
      <c r="B13" s="1" t="s">
        <v>308</v>
      </c>
      <c r="C13" s="1" t="s">
        <v>18</v>
      </c>
      <c r="D13" s="41">
        <f t="shared" si="3"/>
        <v>0.90253890253890257</v>
      </c>
      <c r="E13" s="43">
        <f t="shared" si="4"/>
        <v>2.375102375102375E-2</v>
      </c>
      <c r="F13" s="43">
        <f t="shared" si="5"/>
        <v>3.5217035217035217E-2</v>
      </c>
      <c r="G13" s="43">
        <f t="shared" si="6"/>
        <v>1.7199017199017199E-2</v>
      </c>
      <c r="H13" s="43">
        <f t="shared" si="7"/>
        <v>4.9140049140049139E-3</v>
      </c>
      <c r="I13" s="43">
        <f t="shared" si="8"/>
        <v>4.9140049140049139E-3</v>
      </c>
      <c r="J13" s="43">
        <f t="shared" si="9"/>
        <v>1.0647010647010647E-2</v>
      </c>
      <c r="K13" s="44">
        <f t="shared" si="10"/>
        <v>8.1900081900081905E-4</v>
      </c>
      <c r="L13" s="28">
        <f t="shared" si="11"/>
        <v>0</v>
      </c>
      <c r="M13" s="24">
        <f t="shared" si="12"/>
        <v>57</v>
      </c>
      <c r="N13" s="10"/>
      <c r="O13" s="72" t="s">
        <v>18</v>
      </c>
      <c r="P13" s="67">
        <f t="shared" si="13"/>
        <v>1221</v>
      </c>
      <c r="Q13" s="13">
        <v>1102</v>
      </c>
      <c r="R13" s="34">
        <v>29</v>
      </c>
      <c r="S13" s="34">
        <v>43</v>
      </c>
      <c r="T13" s="34">
        <v>21</v>
      </c>
      <c r="U13" s="34">
        <v>6</v>
      </c>
      <c r="V13" s="34">
        <v>6</v>
      </c>
      <c r="W13" s="34">
        <v>13</v>
      </c>
      <c r="X13" s="34">
        <v>1</v>
      </c>
      <c r="Y13" s="34">
        <v>0</v>
      </c>
      <c r="Z13" s="72">
        <v>867</v>
      </c>
      <c r="AA13" s="1">
        <v>62</v>
      </c>
      <c r="AB13" s="1">
        <v>72</v>
      </c>
      <c r="AC13" s="1">
        <v>26</v>
      </c>
      <c r="AD13" s="1">
        <v>42</v>
      </c>
      <c r="AE13" s="1">
        <v>24</v>
      </c>
      <c r="AF13" s="1">
        <v>9</v>
      </c>
      <c r="AG13" s="1">
        <v>6</v>
      </c>
      <c r="AH13" s="1">
        <v>5</v>
      </c>
      <c r="AI13" s="1">
        <v>2</v>
      </c>
      <c r="AJ13" s="1">
        <v>5</v>
      </c>
      <c r="AK13" s="1">
        <v>2</v>
      </c>
      <c r="AL13" s="1">
        <v>6</v>
      </c>
      <c r="AM13" s="1">
        <v>3</v>
      </c>
      <c r="AN13" s="1">
        <v>10</v>
      </c>
      <c r="AO13" s="1">
        <v>2</v>
      </c>
      <c r="AP13" s="1">
        <v>3</v>
      </c>
      <c r="AQ13" s="1">
        <v>1</v>
      </c>
      <c r="AR13" s="1">
        <v>1</v>
      </c>
      <c r="AS13" s="1">
        <v>3</v>
      </c>
      <c r="AT13" s="1">
        <v>3</v>
      </c>
      <c r="AU13" s="1">
        <v>13</v>
      </c>
      <c r="AV13" s="1">
        <v>7</v>
      </c>
      <c r="AW13" s="1">
        <v>1</v>
      </c>
      <c r="AX13" s="1">
        <v>1</v>
      </c>
      <c r="AY13" s="1">
        <v>2</v>
      </c>
      <c r="AZ13" s="1">
        <v>6</v>
      </c>
      <c r="BA13" s="1">
        <v>9</v>
      </c>
      <c r="BB13" s="1">
        <v>1</v>
      </c>
      <c r="BC13" s="1">
        <v>1</v>
      </c>
      <c r="BD13" s="1">
        <v>0</v>
      </c>
      <c r="BE13" s="1">
        <v>1</v>
      </c>
      <c r="BF13" s="1">
        <v>4</v>
      </c>
      <c r="BG13" s="1">
        <v>1</v>
      </c>
      <c r="BH13" s="1">
        <v>0</v>
      </c>
      <c r="BI13" s="1">
        <v>4</v>
      </c>
      <c r="BJ13" s="1">
        <v>1</v>
      </c>
      <c r="BK13" s="1">
        <v>1</v>
      </c>
      <c r="BL13" s="1">
        <v>0</v>
      </c>
      <c r="BM13" s="1">
        <v>2</v>
      </c>
      <c r="BN13" s="1">
        <v>3</v>
      </c>
      <c r="BO13" s="1">
        <v>2</v>
      </c>
      <c r="BP13" s="1">
        <v>1</v>
      </c>
      <c r="BQ13" s="1">
        <v>3</v>
      </c>
      <c r="BR13" s="1">
        <v>0</v>
      </c>
      <c r="BS13" s="1">
        <v>1</v>
      </c>
      <c r="BT13" s="1">
        <v>1</v>
      </c>
      <c r="BU13" s="79">
        <v>1</v>
      </c>
    </row>
    <row r="14" spans="1:73" x14ac:dyDescent="0.15">
      <c r="A14" s="1" t="s">
        <v>19</v>
      </c>
      <c r="B14" s="1" t="s">
        <v>309</v>
      </c>
      <c r="C14" s="1" t="s">
        <v>20</v>
      </c>
      <c r="D14" s="41">
        <f t="shared" si="3"/>
        <v>0.68138801261829651</v>
      </c>
      <c r="E14" s="43">
        <f t="shared" si="4"/>
        <v>8.2018927444794956E-2</v>
      </c>
      <c r="F14" s="43">
        <f t="shared" si="5"/>
        <v>0.12145110410094637</v>
      </c>
      <c r="G14" s="43">
        <f t="shared" si="6"/>
        <v>3.9432176656151417E-2</v>
      </c>
      <c r="H14" s="43">
        <f t="shared" si="7"/>
        <v>1.8927444794952682E-2</v>
      </c>
      <c r="I14" s="43">
        <f t="shared" si="8"/>
        <v>1.4195583596214511E-2</v>
      </c>
      <c r="J14" s="43">
        <f t="shared" si="9"/>
        <v>2.0504731861198739E-2</v>
      </c>
      <c r="K14" s="44">
        <f t="shared" si="10"/>
        <v>2.2082018927444796E-2</v>
      </c>
      <c r="L14" s="28">
        <f t="shared" si="11"/>
        <v>0</v>
      </c>
      <c r="M14" s="24">
        <f t="shared" si="12"/>
        <v>57</v>
      </c>
      <c r="N14" s="10"/>
      <c r="O14" s="72" t="s">
        <v>20</v>
      </c>
      <c r="P14" s="67">
        <f t="shared" si="13"/>
        <v>634</v>
      </c>
      <c r="Q14" s="13">
        <v>432</v>
      </c>
      <c r="R14" s="34">
        <v>52</v>
      </c>
      <c r="S14" s="34">
        <v>77</v>
      </c>
      <c r="T14" s="34">
        <v>25</v>
      </c>
      <c r="U14" s="34">
        <v>12</v>
      </c>
      <c r="V14" s="34">
        <v>9</v>
      </c>
      <c r="W14" s="34">
        <v>13</v>
      </c>
      <c r="X14" s="34">
        <v>14</v>
      </c>
      <c r="Y14" s="34">
        <v>0</v>
      </c>
      <c r="Z14" s="72">
        <v>352</v>
      </c>
      <c r="AA14" s="1">
        <v>26</v>
      </c>
      <c r="AB14" s="1">
        <v>20</v>
      </c>
      <c r="AC14" s="1">
        <v>11</v>
      </c>
      <c r="AD14" s="1">
        <v>7</v>
      </c>
      <c r="AE14" s="1">
        <v>11</v>
      </c>
      <c r="AF14" s="1">
        <v>5</v>
      </c>
      <c r="AG14" s="1">
        <v>11</v>
      </c>
      <c r="AH14" s="1">
        <v>9</v>
      </c>
      <c r="AI14" s="1">
        <v>5</v>
      </c>
      <c r="AJ14" s="1">
        <v>6</v>
      </c>
      <c r="AK14" s="1">
        <v>4</v>
      </c>
      <c r="AL14" s="1">
        <v>12</v>
      </c>
      <c r="AM14" s="1">
        <v>5</v>
      </c>
      <c r="AN14" s="1">
        <v>7</v>
      </c>
      <c r="AO14" s="1">
        <v>2</v>
      </c>
      <c r="AP14" s="1">
        <v>4</v>
      </c>
      <c r="AQ14" s="1">
        <v>2</v>
      </c>
      <c r="AR14" s="1">
        <v>5</v>
      </c>
      <c r="AS14" s="1">
        <v>4</v>
      </c>
      <c r="AT14" s="1">
        <v>9</v>
      </c>
      <c r="AU14" s="1">
        <v>23</v>
      </c>
      <c r="AV14" s="1">
        <v>21</v>
      </c>
      <c r="AW14" s="1">
        <v>4</v>
      </c>
      <c r="AX14" s="1">
        <v>3</v>
      </c>
      <c r="AY14" s="1">
        <v>5</v>
      </c>
      <c r="AZ14" s="1">
        <v>3</v>
      </c>
      <c r="BA14" s="1">
        <v>6</v>
      </c>
      <c r="BB14" s="1">
        <v>1</v>
      </c>
      <c r="BC14" s="1">
        <v>3</v>
      </c>
      <c r="BD14" s="1">
        <v>1</v>
      </c>
      <c r="BE14" s="1">
        <v>1</v>
      </c>
      <c r="BF14" s="1">
        <v>4</v>
      </c>
      <c r="BG14" s="1">
        <v>5</v>
      </c>
      <c r="BH14" s="1">
        <v>1</v>
      </c>
      <c r="BI14" s="1">
        <v>4</v>
      </c>
      <c r="BJ14" s="1">
        <v>0</v>
      </c>
      <c r="BK14" s="1">
        <v>5</v>
      </c>
      <c r="BL14" s="1">
        <v>0</v>
      </c>
      <c r="BM14" s="1">
        <v>4</v>
      </c>
      <c r="BN14" s="1">
        <v>1</v>
      </c>
      <c r="BO14" s="1">
        <v>0</v>
      </c>
      <c r="BP14" s="1">
        <v>3</v>
      </c>
      <c r="BQ14" s="1">
        <v>1</v>
      </c>
      <c r="BR14" s="1">
        <v>1</v>
      </c>
      <c r="BS14" s="1">
        <v>1</v>
      </c>
      <c r="BT14" s="1">
        <v>2</v>
      </c>
      <c r="BU14" s="79">
        <v>14</v>
      </c>
    </row>
    <row r="15" spans="1:73" x14ac:dyDescent="0.15">
      <c r="A15" s="1" t="s">
        <v>21</v>
      </c>
      <c r="B15" s="1" t="s">
        <v>310</v>
      </c>
      <c r="C15" s="1" t="s">
        <v>22</v>
      </c>
      <c r="D15" s="41">
        <f t="shared" si="3"/>
        <v>0.96007259528130673</v>
      </c>
      <c r="E15" s="43">
        <f t="shared" si="4"/>
        <v>5.4446460980036296E-3</v>
      </c>
      <c r="F15" s="43">
        <f t="shared" si="5"/>
        <v>7.2595281306715061E-3</v>
      </c>
      <c r="G15" s="43">
        <f t="shared" si="6"/>
        <v>1.0889292196007259E-2</v>
      </c>
      <c r="H15" s="43">
        <f t="shared" si="7"/>
        <v>1.8148820326678765E-3</v>
      </c>
      <c r="I15" s="43">
        <f t="shared" si="8"/>
        <v>0</v>
      </c>
      <c r="J15" s="43">
        <f t="shared" si="9"/>
        <v>3.629764065335753E-3</v>
      </c>
      <c r="K15" s="44">
        <f t="shared" si="10"/>
        <v>1.0889292196007259E-2</v>
      </c>
      <c r="L15" s="28">
        <f t="shared" si="11"/>
        <v>0</v>
      </c>
      <c r="M15" s="24">
        <f t="shared" si="12"/>
        <v>57</v>
      </c>
      <c r="N15" s="10"/>
      <c r="O15" s="72" t="s">
        <v>22</v>
      </c>
      <c r="P15" s="67">
        <f t="shared" si="13"/>
        <v>551</v>
      </c>
      <c r="Q15" s="13">
        <v>529</v>
      </c>
      <c r="R15" s="34">
        <v>3</v>
      </c>
      <c r="S15" s="34">
        <v>4</v>
      </c>
      <c r="T15" s="34">
        <v>6</v>
      </c>
      <c r="U15" s="34">
        <v>1</v>
      </c>
      <c r="V15" s="34">
        <v>0</v>
      </c>
      <c r="W15" s="34">
        <v>2</v>
      </c>
      <c r="X15" s="34">
        <v>6</v>
      </c>
      <c r="Y15" s="34">
        <v>0</v>
      </c>
      <c r="Z15" s="72">
        <v>511</v>
      </c>
      <c r="AA15" s="1">
        <v>3</v>
      </c>
      <c r="AB15" s="1">
        <v>4</v>
      </c>
      <c r="AC15" s="1">
        <v>3</v>
      </c>
      <c r="AD15" s="1">
        <v>2</v>
      </c>
      <c r="AE15" s="1">
        <v>4</v>
      </c>
      <c r="AF15" s="1">
        <v>2</v>
      </c>
      <c r="AG15" s="1">
        <v>0</v>
      </c>
      <c r="AH15" s="1">
        <v>0</v>
      </c>
      <c r="AI15" s="1">
        <v>0</v>
      </c>
      <c r="AJ15" s="1">
        <v>0</v>
      </c>
      <c r="AK15" s="1">
        <v>2</v>
      </c>
      <c r="AL15" s="1">
        <v>1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1</v>
      </c>
      <c r="AS15" s="1">
        <v>0</v>
      </c>
      <c r="AT15" s="1">
        <v>1</v>
      </c>
      <c r="AU15" s="1">
        <v>1</v>
      </c>
      <c r="AV15" s="1">
        <v>1</v>
      </c>
      <c r="AW15" s="1">
        <v>0</v>
      </c>
      <c r="AX15" s="1">
        <v>1</v>
      </c>
      <c r="AY15" s="1">
        <v>1</v>
      </c>
      <c r="AZ15" s="1">
        <v>1</v>
      </c>
      <c r="BA15" s="1">
        <v>3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1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1</v>
      </c>
      <c r="BT15" s="1">
        <v>1</v>
      </c>
      <c r="BU15" s="79">
        <v>6</v>
      </c>
    </row>
    <row r="16" spans="1:73" x14ac:dyDescent="0.15">
      <c r="A16" s="1" t="s">
        <v>23</v>
      </c>
      <c r="B16" s="1" t="s">
        <v>309</v>
      </c>
      <c r="C16" s="1" t="s">
        <v>24</v>
      </c>
      <c r="D16" s="41">
        <f t="shared" si="3"/>
        <v>0.39453125</v>
      </c>
      <c r="E16" s="43">
        <f t="shared" si="4"/>
        <v>0.203125</v>
      </c>
      <c r="F16" s="43">
        <f t="shared" si="5"/>
        <v>0.109375</v>
      </c>
      <c r="G16" s="43">
        <f t="shared" si="6"/>
        <v>0.16796875</v>
      </c>
      <c r="H16" s="43">
        <f t="shared" si="7"/>
        <v>5.859375E-2</v>
      </c>
      <c r="I16" s="43">
        <f t="shared" si="8"/>
        <v>1.5625E-2</v>
      </c>
      <c r="J16" s="43">
        <f t="shared" si="9"/>
        <v>5.078125E-2</v>
      </c>
      <c r="K16" s="44">
        <f t="shared" si="10"/>
        <v>0</v>
      </c>
      <c r="L16" s="28">
        <f t="shared" si="11"/>
        <v>7.8125E-3</v>
      </c>
      <c r="M16" s="24">
        <f t="shared" si="12"/>
        <v>9</v>
      </c>
      <c r="N16" s="10"/>
      <c r="O16" s="72" t="s">
        <v>24</v>
      </c>
      <c r="P16" s="67">
        <f t="shared" si="13"/>
        <v>256</v>
      </c>
      <c r="Q16" s="13">
        <v>101</v>
      </c>
      <c r="R16" s="34">
        <v>52</v>
      </c>
      <c r="S16" s="34">
        <v>28</v>
      </c>
      <c r="T16" s="34">
        <v>43</v>
      </c>
      <c r="U16" s="34">
        <v>15</v>
      </c>
      <c r="V16" s="34">
        <v>4</v>
      </c>
      <c r="W16" s="34">
        <v>13</v>
      </c>
      <c r="X16" s="34">
        <v>0</v>
      </c>
      <c r="Y16" s="34">
        <v>2</v>
      </c>
      <c r="Z16" s="72">
        <v>82</v>
      </c>
      <c r="AA16" s="1">
        <v>4</v>
      </c>
      <c r="AB16" s="1">
        <v>2</v>
      </c>
      <c r="AC16" s="1">
        <v>7</v>
      </c>
      <c r="AD16" s="1">
        <v>2</v>
      </c>
      <c r="AE16" s="1">
        <v>0</v>
      </c>
      <c r="AF16" s="1">
        <v>4</v>
      </c>
      <c r="AG16" s="1">
        <v>7</v>
      </c>
      <c r="AH16" s="1">
        <v>2</v>
      </c>
      <c r="AI16" s="1">
        <v>4</v>
      </c>
      <c r="AJ16" s="1">
        <v>9</v>
      </c>
      <c r="AK16" s="1">
        <v>3</v>
      </c>
      <c r="AL16" s="1">
        <v>19</v>
      </c>
      <c r="AM16" s="1">
        <v>8</v>
      </c>
      <c r="AN16" s="1">
        <v>2</v>
      </c>
      <c r="AO16" s="1">
        <v>1</v>
      </c>
      <c r="AP16" s="1">
        <v>3</v>
      </c>
      <c r="AQ16" s="1">
        <v>0</v>
      </c>
      <c r="AR16" s="1">
        <v>0</v>
      </c>
      <c r="AS16" s="1">
        <v>3</v>
      </c>
      <c r="AT16" s="1">
        <v>4</v>
      </c>
      <c r="AU16" s="1">
        <v>6</v>
      </c>
      <c r="AV16" s="1">
        <v>9</v>
      </c>
      <c r="AW16" s="1">
        <v>4</v>
      </c>
      <c r="AX16" s="1">
        <v>2</v>
      </c>
      <c r="AY16" s="1">
        <v>6</v>
      </c>
      <c r="AZ16" s="1">
        <v>17</v>
      </c>
      <c r="BA16" s="1">
        <v>12</v>
      </c>
      <c r="BB16" s="1">
        <v>2</v>
      </c>
      <c r="BC16" s="1">
        <v>0</v>
      </c>
      <c r="BD16" s="1">
        <v>1</v>
      </c>
      <c r="BE16" s="1">
        <v>0</v>
      </c>
      <c r="BF16" s="1">
        <v>2</v>
      </c>
      <c r="BG16" s="1">
        <v>10</v>
      </c>
      <c r="BH16" s="1">
        <v>2</v>
      </c>
      <c r="BI16" s="1">
        <v>0</v>
      </c>
      <c r="BJ16" s="1">
        <v>0</v>
      </c>
      <c r="BK16" s="1">
        <v>2</v>
      </c>
      <c r="BL16" s="1">
        <v>2</v>
      </c>
      <c r="BM16" s="1">
        <v>6</v>
      </c>
      <c r="BN16" s="1">
        <v>0</v>
      </c>
      <c r="BO16" s="1">
        <v>3</v>
      </c>
      <c r="BP16" s="1">
        <v>0</v>
      </c>
      <c r="BQ16" s="1">
        <v>2</v>
      </c>
      <c r="BR16" s="1">
        <v>0</v>
      </c>
      <c r="BS16" s="1">
        <v>0</v>
      </c>
      <c r="BT16" s="1">
        <v>2</v>
      </c>
      <c r="BU16" s="79">
        <v>0</v>
      </c>
    </row>
    <row r="17" spans="1:73" x14ac:dyDescent="0.15">
      <c r="A17" s="1" t="s">
        <v>25</v>
      </c>
      <c r="B17" s="1" t="s">
        <v>309</v>
      </c>
      <c r="C17" s="1" t="s">
        <v>26</v>
      </c>
      <c r="D17" s="41">
        <f t="shared" si="3"/>
        <v>0.52530120481927711</v>
      </c>
      <c r="E17" s="43">
        <f t="shared" si="4"/>
        <v>0.12530120481927712</v>
      </c>
      <c r="F17" s="43">
        <f t="shared" si="5"/>
        <v>0.12048192771084337</v>
      </c>
      <c r="G17" s="43">
        <f t="shared" si="6"/>
        <v>0.10602409638554217</v>
      </c>
      <c r="H17" s="43">
        <f t="shared" si="7"/>
        <v>2.891566265060241E-2</v>
      </c>
      <c r="I17" s="43">
        <f t="shared" si="8"/>
        <v>2.891566265060241E-2</v>
      </c>
      <c r="J17" s="43">
        <f t="shared" si="9"/>
        <v>5.0602409638554217E-2</v>
      </c>
      <c r="K17" s="44">
        <f t="shared" si="10"/>
        <v>1.4457831325301205E-2</v>
      </c>
      <c r="L17" s="28">
        <f t="shared" si="11"/>
        <v>0</v>
      </c>
      <c r="M17" s="24">
        <f t="shared" si="12"/>
        <v>57</v>
      </c>
      <c r="N17" s="10"/>
      <c r="O17" s="72" t="s">
        <v>26</v>
      </c>
      <c r="P17" s="67">
        <f t="shared" si="13"/>
        <v>415</v>
      </c>
      <c r="Q17" s="13">
        <v>218</v>
      </c>
      <c r="R17" s="34">
        <v>52</v>
      </c>
      <c r="S17" s="34">
        <v>50</v>
      </c>
      <c r="T17" s="34">
        <v>44</v>
      </c>
      <c r="U17" s="34">
        <v>12</v>
      </c>
      <c r="V17" s="34">
        <v>12</v>
      </c>
      <c r="W17" s="34">
        <v>21</v>
      </c>
      <c r="X17" s="34">
        <v>6</v>
      </c>
      <c r="Y17" s="34">
        <v>0</v>
      </c>
      <c r="Z17" s="72">
        <v>156</v>
      </c>
      <c r="AA17" s="1">
        <v>18</v>
      </c>
      <c r="AB17" s="1">
        <v>21</v>
      </c>
      <c r="AC17" s="1">
        <v>9</v>
      </c>
      <c r="AD17" s="1">
        <v>3</v>
      </c>
      <c r="AE17" s="1">
        <v>6</v>
      </c>
      <c r="AF17" s="1">
        <v>5</v>
      </c>
      <c r="AG17" s="1">
        <v>11</v>
      </c>
      <c r="AH17" s="1">
        <v>10</v>
      </c>
      <c r="AI17" s="1">
        <v>5</v>
      </c>
      <c r="AJ17" s="1">
        <v>12</v>
      </c>
      <c r="AK17" s="1">
        <v>3</v>
      </c>
      <c r="AL17" s="1">
        <v>7</v>
      </c>
      <c r="AM17" s="1">
        <v>4</v>
      </c>
      <c r="AN17" s="1">
        <v>8</v>
      </c>
      <c r="AO17" s="1">
        <v>1</v>
      </c>
      <c r="AP17" s="1">
        <v>1</v>
      </c>
      <c r="AQ17" s="1">
        <v>1</v>
      </c>
      <c r="AR17" s="1">
        <v>5</v>
      </c>
      <c r="AS17" s="1">
        <v>1</v>
      </c>
      <c r="AT17" s="1">
        <v>0</v>
      </c>
      <c r="AU17" s="1">
        <v>18</v>
      </c>
      <c r="AV17" s="1">
        <v>15</v>
      </c>
      <c r="AW17" s="1">
        <v>10</v>
      </c>
      <c r="AX17" s="1">
        <v>1</v>
      </c>
      <c r="AY17" s="1">
        <v>4</v>
      </c>
      <c r="AZ17" s="1">
        <v>16</v>
      </c>
      <c r="BA17" s="1">
        <v>10</v>
      </c>
      <c r="BB17" s="1">
        <v>1</v>
      </c>
      <c r="BC17" s="1">
        <v>2</v>
      </c>
      <c r="BD17" s="1">
        <v>2</v>
      </c>
      <c r="BE17" s="1">
        <v>0</v>
      </c>
      <c r="BF17" s="1">
        <v>8</v>
      </c>
      <c r="BG17" s="1">
        <v>2</v>
      </c>
      <c r="BH17" s="1">
        <v>0</v>
      </c>
      <c r="BI17" s="1">
        <v>7</v>
      </c>
      <c r="BJ17" s="1">
        <v>1</v>
      </c>
      <c r="BK17" s="1">
        <v>4</v>
      </c>
      <c r="BL17" s="1">
        <v>0</v>
      </c>
      <c r="BM17" s="1">
        <v>5</v>
      </c>
      <c r="BN17" s="1">
        <v>3</v>
      </c>
      <c r="BO17" s="1">
        <v>4</v>
      </c>
      <c r="BP17" s="1">
        <v>0</v>
      </c>
      <c r="BQ17" s="1">
        <v>6</v>
      </c>
      <c r="BR17" s="1">
        <v>0</v>
      </c>
      <c r="BS17" s="1">
        <v>1</v>
      </c>
      <c r="BT17" s="1">
        <v>2</v>
      </c>
      <c r="BU17" s="79">
        <v>6</v>
      </c>
    </row>
    <row r="18" spans="1:73" x14ac:dyDescent="0.15">
      <c r="A18" s="1" t="s">
        <v>27</v>
      </c>
      <c r="B18" s="1" t="s">
        <v>311</v>
      </c>
      <c r="C18" s="1" t="s">
        <v>28</v>
      </c>
      <c r="D18" s="41">
        <f t="shared" si="3"/>
        <v>0.76774193548387093</v>
      </c>
      <c r="E18" s="43">
        <f t="shared" si="4"/>
        <v>9.6774193548387094E-2</v>
      </c>
      <c r="F18" s="43">
        <f t="shared" si="5"/>
        <v>7.7419354838709681E-2</v>
      </c>
      <c r="G18" s="43">
        <f t="shared" si="6"/>
        <v>4.5161290322580643E-2</v>
      </c>
      <c r="H18" s="43">
        <f t="shared" si="7"/>
        <v>6.4516129032258064E-3</v>
      </c>
      <c r="I18" s="43">
        <f t="shared" si="8"/>
        <v>0</v>
      </c>
      <c r="J18" s="43">
        <f t="shared" si="9"/>
        <v>0</v>
      </c>
      <c r="K18" s="44">
        <f t="shared" si="10"/>
        <v>6.4516129032258064E-3</v>
      </c>
      <c r="L18" s="28">
        <f t="shared" si="11"/>
        <v>0</v>
      </c>
      <c r="M18" s="24">
        <f t="shared" si="12"/>
        <v>57</v>
      </c>
      <c r="N18" s="10"/>
      <c r="O18" s="72" t="s">
        <v>28</v>
      </c>
      <c r="P18" s="67">
        <f t="shared" si="13"/>
        <v>155</v>
      </c>
      <c r="Q18" s="13">
        <v>119</v>
      </c>
      <c r="R18" s="34">
        <v>15</v>
      </c>
      <c r="S18" s="34">
        <v>12</v>
      </c>
      <c r="T18" s="34">
        <v>7</v>
      </c>
      <c r="U18" s="34">
        <v>1</v>
      </c>
      <c r="V18" s="34">
        <v>0</v>
      </c>
      <c r="W18" s="34">
        <v>0</v>
      </c>
      <c r="X18" s="34">
        <v>1</v>
      </c>
      <c r="Y18" s="34">
        <v>0</v>
      </c>
      <c r="Z18" s="72">
        <v>116</v>
      </c>
      <c r="AA18" s="1">
        <v>0</v>
      </c>
      <c r="AB18" s="1">
        <v>1</v>
      </c>
      <c r="AC18" s="1">
        <v>2</v>
      </c>
      <c r="AD18" s="1">
        <v>0</v>
      </c>
      <c r="AE18" s="1">
        <v>0</v>
      </c>
      <c r="AF18" s="1">
        <v>0</v>
      </c>
      <c r="AG18" s="1">
        <v>2</v>
      </c>
      <c r="AH18" s="1">
        <v>0</v>
      </c>
      <c r="AI18" s="1">
        <v>0</v>
      </c>
      <c r="AJ18" s="1">
        <v>2</v>
      </c>
      <c r="AK18" s="1">
        <v>2</v>
      </c>
      <c r="AL18" s="1">
        <v>8</v>
      </c>
      <c r="AM18" s="1">
        <v>1</v>
      </c>
      <c r="AN18" s="1">
        <v>2</v>
      </c>
      <c r="AO18" s="1">
        <v>0</v>
      </c>
      <c r="AP18" s="1">
        <v>1</v>
      </c>
      <c r="AQ18" s="1">
        <v>1</v>
      </c>
      <c r="AR18" s="1">
        <v>0</v>
      </c>
      <c r="AS18" s="1">
        <v>1</v>
      </c>
      <c r="AT18" s="1">
        <v>0</v>
      </c>
      <c r="AU18" s="1">
        <v>4</v>
      </c>
      <c r="AV18" s="1">
        <v>3</v>
      </c>
      <c r="AW18" s="1">
        <v>0</v>
      </c>
      <c r="AX18" s="1">
        <v>0</v>
      </c>
      <c r="AY18" s="1">
        <v>2</v>
      </c>
      <c r="AZ18" s="1">
        <v>2</v>
      </c>
      <c r="BA18" s="1">
        <v>2</v>
      </c>
      <c r="BB18" s="1">
        <v>1</v>
      </c>
      <c r="BC18" s="1">
        <v>0</v>
      </c>
      <c r="BD18" s="1">
        <v>1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79">
        <v>1</v>
      </c>
    </row>
    <row r="19" spans="1:73" x14ac:dyDescent="0.15">
      <c r="A19" s="1" t="s">
        <v>29</v>
      </c>
      <c r="B19" s="1" t="s">
        <v>312</v>
      </c>
      <c r="C19" s="1" t="s">
        <v>30</v>
      </c>
      <c r="D19" s="41">
        <f t="shared" si="3"/>
        <v>0.84260614934114197</v>
      </c>
      <c r="E19" s="43">
        <f t="shared" si="4"/>
        <v>8.7115666178623721E-2</v>
      </c>
      <c r="F19" s="43">
        <f t="shared" si="5"/>
        <v>4.6120058565153735E-2</v>
      </c>
      <c r="G19" s="43">
        <f t="shared" si="6"/>
        <v>1.0248901903367497E-2</v>
      </c>
      <c r="H19" s="43">
        <f t="shared" si="7"/>
        <v>3.6603221083455345E-3</v>
      </c>
      <c r="I19" s="43">
        <f t="shared" si="8"/>
        <v>1.4641288433382138E-3</v>
      </c>
      <c r="J19" s="43">
        <f t="shared" si="9"/>
        <v>5.1244509516837483E-3</v>
      </c>
      <c r="K19" s="44">
        <f t="shared" si="10"/>
        <v>3.6603221083455345E-3</v>
      </c>
      <c r="L19" s="28">
        <f t="shared" si="11"/>
        <v>1.4641288433382138E-3</v>
      </c>
      <c r="M19" s="24">
        <f t="shared" si="12"/>
        <v>37</v>
      </c>
      <c r="N19" s="10"/>
      <c r="O19" s="72" t="s">
        <v>30</v>
      </c>
      <c r="P19" s="67">
        <f t="shared" si="13"/>
        <v>1366</v>
      </c>
      <c r="Q19" s="13">
        <v>1151</v>
      </c>
      <c r="R19" s="34">
        <v>119</v>
      </c>
      <c r="S19" s="34">
        <v>63</v>
      </c>
      <c r="T19" s="34">
        <v>14</v>
      </c>
      <c r="U19" s="34">
        <v>5</v>
      </c>
      <c r="V19" s="34">
        <v>2</v>
      </c>
      <c r="W19" s="34">
        <v>7</v>
      </c>
      <c r="X19" s="34">
        <v>5</v>
      </c>
      <c r="Y19" s="34">
        <v>2</v>
      </c>
      <c r="Z19" s="72">
        <v>342</v>
      </c>
      <c r="AA19" s="1">
        <v>570</v>
      </c>
      <c r="AB19" s="1">
        <v>96</v>
      </c>
      <c r="AC19" s="1">
        <v>49</v>
      </c>
      <c r="AD19" s="1">
        <v>69</v>
      </c>
      <c r="AE19" s="1">
        <v>16</v>
      </c>
      <c r="AF19" s="1">
        <v>9</v>
      </c>
      <c r="AG19" s="1">
        <v>23</v>
      </c>
      <c r="AH19" s="1">
        <v>19</v>
      </c>
      <c r="AI19" s="1">
        <v>10</v>
      </c>
      <c r="AJ19" s="1">
        <v>15</v>
      </c>
      <c r="AK19" s="1">
        <v>10</v>
      </c>
      <c r="AL19" s="1">
        <v>26</v>
      </c>
      <c r="AM19" s="1">
        <v>16</v>
      </c>
      <c r="AN19" s="1">
        <v>13</v>
      </c>
      <c r="AO19" s="1">
        <v>1</v>
      </c>
      <c r="AP19" s="1">
        <v>2</v>
      </c>
      <c r="AQ19" s="1">
        <v>2</v>
      </c>
      <c r="AR19" s="1">
        <v>2</v>
      </c>
      <c r="AS19" s="1">
        <v>11</v>
      </c>
      <c r="AT19" s="1">
        <v>4</v>
      </c>
      <c r="AU19" s="1">
        <v>19</v>
      </c>
      <c r="AV19" s="1">
        <v>9</v>
      </c>
      <c r="AW19" s="1">
        <v>2</v>
      </c>
      <c r="AX19" s="1">
        <v>0</v>
      </c>
      <c r="AY19" s="1">
        <v>3</v>
      </c>
      <c r="AZ19" s="1">
        <v>6</v>
      </c>
      <c r="BA19" s="1">
        <v>2</v>
      </c>
      <c r="BB19" s="1">
        <v>1</v>
      </c>
      <c r="BC19" s="1">
        <v>0</v>
      </c>
      <c r="BD19" s="1">
        <v>0</v>
      </c>
      <c r="BE19" s="1">
        <v>1</v>
      </c>
      <c r="BF19" s="1">
        <v>1</v>
      </c>
      <c r="BG19" s="1">
        <v>3</v>
      </c>
      <c r="BH19" s="1">
        <v>0</v>
      </c>
      <c r="BI19" s="1">
        <v>0</v>
      </c>
      <c r="BJ19" s="1">
        <v>0</v>
      </c>
      <c r="BK19" s="1">
        <v>0</v>
      </c>
      <c r="BL19" s="1">
        <v>2</v>
      </c>
      <c r="BM19" s="1">
        <v>1</v>
      </c>
      <c r="BN19" s="1">
        <v>0</v>
      </c>
      <c r="BO19" s="1">
        <v>1</v>
      </c>
      <c r="BP19" s="1">
        <v>2</v>
      </c>
      <c r="BQ19" s="1">
        <v>0</v>
      </c>
      <c r="BR19" s="1">
        <v>1</v>
      </c>
      <c r="BS19" s="1">
        <v>0</v>
      </c>
      <c r="BT19" s="1">
        <v>2</v>
      </c>
      <c r="BU19" s="79">
        <v>5</v>
      </c>
    </row>
    <row r="20" spans="1:73" x14ac:dyDescent="0.15">
      <c r="A20" s="1" t="s">
        <v>31</v>
      </c>
      <c r="B20" s="1" t="s">
        <v>313</v>
      </c>
      <c r="C20" s="1" t="s">
        <v>32</v>
      </c>
      <c r="D20" s="41">
        <f t="shared" si="3"/>
        <v>0.81886087768440707</v>
      </c>
      <c r="E20" s="43">
        <f t="shared" si="4"/>
        <v>9.990662931839403E-2</v>
      </c>
      <c r="F20" s="43">
        <f t="shared" si="5"/>
        <v>4.1083099906629318E-2</v>
      </c>
      <c r="G20" s="43">
        <f t="shared" si="6"/>
        <v>1.5873015873015872E-2</v>
      </c>
      <c r="H20" s="43">
        <f t="shared" si="7"/>
        <v>7.4696545284780582E-3</v>
      </c>
      <c r="I20" s="43">
        <f t="shared" si="8"/>
        <v>9.3370681605975728E-4</v>
      </c>
      <c r="J20" s="43">
        <f t="shared" si="9"/>
        <v>5.6022408963585435E-3</v>
      </c>
      <c r="K20" s="44">
        <f t="shared" si="10"/>
        <v>1.027077497665733E-2</v>
      </c>
      <c r="L20" s="28">
        <f t="shared" si="11"/>
        <v>9.3370681605975728E-4</v>
      </c>
      <c r="M20" s="24">
        <f t="shared" si="12"/>
        <v>45</v>
      </c>
      <c r="N20" s="10"/>
      <c r="O20" s="72" t="s">
        <v>32</v>
      </c>
      <c r="P20" s="67">
        <f t="shared" si="13"/>
        <v>1071</v>
      </c>
      <c r="Q20" s="13">
        <v>877</v>
      </c>
      <c r="R20" s="34">
        <v>107</v>
      </c>
      <c r="S20" s="34">
        <v>44</v>
      </c>
      <c r="T20" s="34">
        <v>17</v>
      </c>
      <c r="U20" s="34">
        <v>8</v>
      </c>
      <c r="V20" s="34">
        <v>1</v>
      </c>
      <c r="W20" s="34">
        <v>6</v>
      </c>
      <c r="X20" s="34">
        <v>11</v>
      </c>
      <c r="Y20" s="34">
        <v>1</v>
      </c>
      <c r="Z20" s="72">
        <v>40</v>
      </c>
      <c r="AA20" s="1">
        <v>140</v>
      </c>
      <c r="AB20" s="1">
        <v>429</v>
      </c>
      <c r="AC20" s="1">
        <v>173</v>
      </c>
      <c r="AD20" s="1">
        <v>56</v>
      </c>
      <c r="AE20" s="1">
        <v>15</v>
      </c>
      <c r="AF20" s="1">
        <v>24</v>
      </c>
      <c r="AG20" s="1">
        <v>16</v>
      </c>
      <c r="AH20" s="1">
        <v>14</v>
      </c>
      <c r="AI20" s="1">
        <v>14</v>
      </c>
      <c r="AJ20" s="1">
        <v>14</v>
      </c>
      <c r="AK20" s="1">
        <v>14</v>
      </c>
      <c r="AL20" s="1">
        <v>24</v>
      </c>
      <c r="AM20" s="1">
        <v>11</v>
      </c>
      <c r="AN20" s="1">
        <v>9</v>
      </c>
      <c r="AO20" s="1">
        <v>1</v>
      </c>
      <c r="AP20" s="1">
        <v>2</v>
      </c>
      <c r="AQ20" s="1">
        <v>1</v>
      </c>
      <c r="AR20" s="1">
        <v>3</v>
      </c>
      <c r="AS20" s="1">
        <v>5</v>
      </c>
      <c r="AT20" s="1">
        <v>3</v>
      </c>
      <c r="AU20" s="1">
        <v>9</v>
      </c>
      <c r="AV20" s="1">
        <v>11</v>
      </c>
      <c r="AW20" s="1">
        <v>0</v>
      </c>
      <c r="AX20" s="1">
        <v>2</v>
      </c>
      <c r="AY20" s="1">
        <v>0</v>
      </c>
      <c r="AZ20" s="1">
        <v>5</v>
      </c>
      <c r="BA20" s="1">
        <v>8</v>
      </c>
      <c r="BB20" s="1">
        <v>2</v>
      </c>
      <c r="BC20" s="1">
        <v>0</v>
      </c>
      <c r="BD20" s="1">
        <v>1</v>
      </c>
      <c r="BE20" s="1">
        <v>0</v>
      </c>
      <c r="BF20" s="1">
        <v>2</v>
      </c>
      <c r="BG20" s="1">
        <v>2</v>
      </c>
      <c r="BH20" s="1">
        <v>3</v>
      </c>
      <c r="BI20" s="1">
        <v>0</v>
      </c>
      <c r="BJ20" s="1">
        <v>0</v>
      </c>
      <c r="BK20" s="1">
        <v>0</v>
      </c>
      <c r="BL20" s="1">
        <v>1</v>
      </c>
      <c r="BM20" s="1">
        <v>1</v>
      </c>
      <c r="BN20" s="1">
        <v>0</v>
      </c>
      <c r="BO20" s="1">
        <v>0</v>
      </c>
      <c r="BP20" s="1">
        <v>0</v>
      </c>
      <c r="BQ20" s="1">
        <v>1</v>
      </c>
      <c r="BR20" s="1">
        <v>0</v>
      </c>
      <c r="BS20" s="1">
        <v>0</v>
      </c>
      <c r="BT20" s="1">
        <v>4</v>
      </c>
      <c r="BU20" s="79">
        <v>11</v>
      </c>
    </row>
    <row r="21" spans="1:73" x14ac:dyDescent="0.15">
      <c r="A21" s="1" t="s">
        <v>33</v>
      </c>
      <c r="B21" s="1" t="s">
        <v>307</v>
      </c>
      <c r="C21" s="1" t="s">
        <v>34</v>
      </c>
      <c r="D21" s="41">
        <f t="shared" si="3"/>
        <v>0.36988543371522092</v>
      </c>
      <c r="E21" s="43">
        <f t="shared" si="4"/>
        <v>0.38093289689034371</v>
      </c>
      <c r="F21" s="43">
        <f t="shared" si="5"/>
        <v>0.16693944353518822</v>
      </c>
      <c r="G21" s="43">
        <f t="shared" si="6"/>
        <v>3.6006546644844518E-2</v>
      </c>
      <c r="H21" s="43">
        <f t="shared" si="7"/>
        <v>1.2684124386252046E-2</v>
      </c>
      <c r="I21" s="43">
        <f t="shared" si="8"/>
        <v>4.9099836333878887E-3</v>
      </c>
      <c r="J21" s="43">
        <f t="shared" si="9"/>
        <v>1.4320785597381341E-2</v>
      </c>
      <c r="K21" s="44">
        <f t="shared" si="10"/>
        <v>1.4320785597381341E-2</v>
      </c>
      <c r="L21" s="28">
        <f t="shared" si="11"/>
        <v>4.0916530278232408E-4</v>
      </c>
      <c r="M21" s="24">
        <f t="shared" si="12"/>
        <v>56</v>
      </c>
      <c r="N21" s="10"/>
      <c r="O21" s="72" t="s">
        <v>34</v>
      </c>
      <c r="P21" s="67">
        <f t="shared" si="13"/>
        <v>2444</v>
      </c>
      <c r="Q21" s="13">
        <v>904</v>
      </c>
      <c r="R21" s="34">
        <v>931</v>
      </c>
      <c r="S21" s="34">
        <v>408</v>
      </c>
      <c r="T21" s="34">
        <v>88</v>
      </c>
      <c r="U21" s="34">
        <v>31</v>
      </c>
      <c r="V21" s="34">
        <v>12</v>
      </c>
      <c r="W21" s="34">
        <v>35</v>
      </c>
      <c r="X21" s="34">
        <v>35</v>
      </c>
      <c r="Y21" s="34">
        <v>1</v>
      </c>
      <c r="Z21" s="72">
        <v>82</v>
      </c>
      <c r="AA21" s="1">
        <v>130</v>
      </c>
      <c r="AB21" s="1">
        <v>75</v>
      </c>
      <c r="AC21" s="1">
        <v>339</v>
      </c>
      <c r="AD21" s="1">
        <v>56</v>
      </c>
      <c r="AE21" s="1">
        <v>122</v>
      </c>
      <c r="AF21" s="1">
        <v>100</v>
      </c>
      <c r="AG21" s="1">
        <v>94</v>
      </c>
      <c r="AH21" s="1">
        <v>115</v>
      </c>
      <c r="AI21" s="1">
        <v>102</v>
      </c>
      <c r="AJ21" s="1">
        <v>153</v>
      </c>
      <c r="AK21" s="1">
        <v>101</v>
      </c>
      <c r="AL21" s="1">
        <v>266</v>
      </c>
      <c r="AM21" s="1">
        <v>100</v>
      </c>
      <c r="AN21" s="1">
        <v>118</v>
      </c>
      <c r="AO21" s="1">
        <v>31</v>
      </c>
      <c r="AP21" s="1">
        <v>34</v>
      </c>
      <c r="AQ21" s="1">
        <v>8</v>
      </c>
      <c r="AR21" s="1">
        <v>15</v>
      </c>
      <c r="AS21" s="1">
        <v>50</v>
      </c>
      <c r="AT21" s="1">
        <v>14</v>
      </c>
      <c r="AU21" s="1">
        <v>83</v>
      </c>
      <c r="AV21" s="1">
        <v>55</v>
      </c>
      <c r="AW21" s="1">
        <v>4</v>
      </c>
      <c r="AX21" s="1">
        <v>3</v>
      </c>
      <c r="AY21" s="1">
        <v>13</v>
      </c>
      <c r="AZ21" s="1">
        <v>29</v>
      </c>
      <c r="BA21" s="1">
        <v>30</v>
      </c>
      <c r="BB21" s="1">
        <v>9</v>
      </c>
      <c r="BC21" s="1">
        <v>0</v>
      </c>
      <c r="BD21" s="1">
        <v>1</v>
      </c>
      <c r="BE21" s="1">
        <v>2</v>
      </c>
      <c r="BF21" s="1">
        <v>13</v>
      </c>
      <c r="BG21" s="1">
        <v>8</v>
      </c>
      <c r="BH21" s="1">
        <v>7</v>
      </c>
      <c r="BI21" s="1">
        <v>6</v>
      </c>
      <c r="BJ21" s="1">
        <v>0</v>
      </c>
      <c r="BK21" s="1">
        <v>5</v>
      </c>
      <c r="BL21" s="1">
        <v>1</v>
      </c>
      <c r="BM21" s="1">
        <v>10</v>
      </c>
      <c r="BN21" s="1">
        <v>1</v>
      </c>
      <c r="BO21" s="1">
        <v>8</v>
      </c>
      <c r="BP21" s="1">
        <v>3</v>
      </c>
      <c r="BQ21" s="1">
        <v>2</v>
      </c>
      <c r="BR21" s="1">
        <v>1</v>
      </c>
      <c r="BS21" s="1">
        <v>4</v>
      </c>
      <c r="BT21" s="1">
        <v>6</v>
      </c>
      <c r="BU21" s="79">
        <v>35</v>
      </c>
    </row>
    <row r="22" spans="1:73" x14ac:dyDescent="0.15">
      <c r="A22" s="1" t="s">
        <v>35</v>
      </c>
      <c r="B22" s="1" t="s">
        <v>308</v>
      </c>
      <c r="C22" s="1" t="s">
        <v>36</v>
      </c>
      <c r="D22" s="41">
        <f t="shared" si="3"/>
        <v>0.91620111731843579</v>
      </c>
      <c r="E22" s="43">
        <f t="shared" si="4"/>
        <v>4.189944134078212E-2</v>
      </c>
      <c r="F22" s="43">
        <f t="shared" si="5"/>
        <v>3.3519553072625698E-2</v>
      </c>
      <c r="G22" s="43">
        <f t="shared" si="6"/>
        <v>2.7932960893854749E-3</v>
      </c>
      <c r="H22" s="43">
        <f t="shared" si="7"/>
        <v>0</v>
      </c>
      <c r="I22" s="43">
        <f t="shared" si="8"/>
        <v>0</v>
      </c>
      <c r="J22" s="43">
        <f t="shared" si="9"/>
        <v>2.7932960893854749E-3</v>
      </c>
      <c r="K22" s="44">
        <f t="shared" si="10"/>
        <v>2.7932960893854749E-3</v>
      </c>
      <c r="L22" s="28">
        <f t="shared" si="11"/>
        <v>0</v>
      </c>
      <c r="M22" s="24">
        <f t="shared" si="12"/>
        <v>57</v>
      </c>
      <c r="N22" s="10"/>
      <c r="O22" s="72" t="s">
        <v>36</v>
      </c>
      <c r="P22" s="67">
        <f t="shared" si="13"/>
        <v>358</v>
      </c>
      <c r="Q22" s="13">
        <v>328</v>
      </c>
      <c r="R22" s="34">
        <v>15</v>
      </c>
      <c r="S22" s="34">
        <v>12</v>
      </c>
      <c r="T22" s="34">
        <v>1</v>
      </c>
      <c r="U22" s="34">
        <v>0</v>
      </c>
      <c r="V22" s="34">
        <v>0</v>
      </c>
      <c r="W22" s="34">
        <v>1</v>
      </c>
      <c r="X22" s="34">
        <v>1</v>
      </c>
      <c r="Y22" s="34">
        <v>0</v>
      </c>
      <c r="Z22" s="72">
        <v>1</v>
      </c>
      <c r="AA22" s="1">
        <v>25</v>
      </c>
      <c r="AB22" s="1">
        <v>23</v>
      </c>
      <c r="AC22" s="1">
        <v>185</v>
      </c>
      <c r="AD22" s="1">
        <v>22</v>
      </c>
      <c r="AE22" s="1">
        <v>26</v>
      </c>
      <c r="AF22" s="1">
        <v>46</v>
      </c>
      <c r="AG22" s="1">
        <v>4</v>
      </c>
      <c r="AH22" s="1">
        <v>9</v>
      </c>
      <c r="AI22" s="1">
        <v>2</v>
      </c>
      <c r="AJ22" s="1">
        <v>0</v>
      </c>
      <c r="AK22" s="1">
        <v>0</v>
      </c>
      <c r="AL22" s="1">
        <v>0</v>
      </c>
      <c r="AM22" s="1">
        <v>0</v>
      </c>
      <c r="AN22" s="1">
        <v>3</v>
      </c>
      <c r="AO22" s="1">
        <v>4</v>
      </c>
      <c r="AP22" s="1">
        <v>1</v>
      </c>
      <c r="AQ22" s="1">
        <v>0</v>
      </c>
      <c r="AR22" s="1">
        <v>0</v>
      </c>
      <c r="AS22" s="1">
        <v>1</v>
      </c>
      <c r="AT22" s="1">
        <v>0</v>
      </c>
      <c r="AU22" s="1">
        <v>3</v>
      </c>
      <c r="AV22" s="1">
        <v>0</v>
      </c>
      <c r="AW22" s="1">
        <v>0</v>
      </c>
      <c r="AX22" s="1">
        <v>0</v>
      </c>
      <c r="AY22" s="1">
        <v>0</v>
      </c>
      <c r="AZ22" s="1">
        <v>1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1</v>
      </c>
      <c r="BT22" s="1">
        <v>0</v>
      </c>
      <c r="BU22" s="79">
        <v>1</v>
      </c>
    </row>
    <row r="23" spans="1:73" x14ac:dyDescent="0.15">
      <c r="A23" s="1" t="s">
        <v>37</v>
      </c>
      <c r="B23" s="1" t="s">
        <v>312</v>
      </c>
      <c r="C23" s="1" t="s">
        <v>38</v>
      </c>
      <c r="D23" s="41">
        <f t="shared" si="3"/>
        <v>0.62283384301732925</v>
      </c>
      <c r="E23" s="43">
        <f t="shared" si="4"/>
        <v>0.1743119266055046</v>
      </c>
      <c r="F23" s="43">
        <f t="shared" si="5"/>
        <v>0.12640163098878696</v>
      </c>
      <c r="G23" s="43">
        <f t="shared" si="6"/>
        <v>2.9561671763506627E-2</v>
      </c>
      <c r="H23" s="43">
        <f t="shared" si="7"/>
        <v>1.0193679918450561E-3</v>
      </c>
      <c r="I23" s="43">
        <f t="shared" si="8"/>
        <v>6.1162079510703364E-3</v>
      </c>
      <c r="J23" s="43">
        <f t="shared" si="9"/>
        <v>9.1743119266055051E-3</v>
      </c>
      <c r="K23" s="44">
        <f t="shared" si="10"/>
        <v>3.0581039755351681E-2</v>
      </c>
      <c r="L23" s="28">
        <f t="shared" si="11"/>
        <v>1.0193679918450561E-3</v>
      </c>
      <c r="M23" s="24">
        <f t="shared" si="12"/>
        <v>42</v>
      </c>
      <c r="N23" s="10"/>
      <c r="O23" s="72" t="s">
        <v>38</v>
      </c>
      <c r="P23" s="67">
        <f t="shared" si="13"/>
        <v>981</v>
      </c>
      <c r="Q23" s="13">
        <v>611</v>
      </c>
      <c r="R23" s="34">
        <v>171</v>
      </c>
      <c r="S23" s="34">
        <v>124</v>
      </c>
      <c r="T23" s="34">
        <v>29</v>
      </c>
      <c r="U23" s="34">
        <v>1</v>
      </c>
      <c r="V23" s="34">
        <v>6</v>
      </c>
      <c r="W23" s="34">
        <v>9</v>
      </c>
      <c r="X23" s="34">
        <v>30</v>
      </c>
      <c r="Y23" s="34">
        <v>1</v>
      </c>
      <c r="Z23" s="72">
        <v>33</v>
      </c>
      <c r="AA23" s="1">
        <v>37</v>
      </c>
      <c r="AB23" s="1">
        <v>47</v>
      </c>
      <c r="AC23" s="1">
        <v>52</v>
      </c>
      <c r="AD23" s="1">
        <v>391</v>
      </c>
      <c r="AE23" s="1">
        <v>36</v>
      </c>
      <c r="AF23" s="1">
        <v>15</v>
      </c>
      <c r="AG23" s="1">
        <v>36</v>
      </c>
      <c r="AH23" s="1">
        <v>37</v>
      </c>
      <c r="AI23" s="1">
        <v>14</v>
      </c>
      <c r="AJ23" s="1">
        <v>18</v>
      </c>
      <c r="AK23" s="1">
        <v>12</v>
      </c>
      <c r="AL23" s="1">
        <v>37</v>
      </c>
      <c r="AM23" s="1">
        <v>17</v>
      </c>
      <c r="AN23" s="1">
        <v>40</v>
      </c>
      <c r="AO23" s="1">
        <v>4</v>
      </c>
      <c r="AP23" s="1">
        <v>2</v>
      </c>
      <c r="AQ23" s="1">
        <v>4</v>
      </c>
      <c r="AR23" s="1">
        <v>5</v>
      </c>
      <c r="AS23" s="1">
        <v>15</v>
      </c>
      <c r="AT23" s="1">
        <v>2</v>
      </c>
      <c r="AU23" s="1">
        <v>30</v>
      </c>
      <c r="AV23" s="1">
        <v>22</v>
      </c>
      <c r="AW23" s="1">
        <v>3</v>
      </c>
      <c r="AX23" s="1">
        <v>2</v>
      </c>
      <c r="AY23" s="1">
        <v>4</v>
      </c>
      <c r="AZ23" s="1">
        <v>13</v>
      </c>
      <c r="BA23" s="1">
        <v>4</v>
      </c>
      <c r="BB23" s="1">
        <v>1</v>
      </c>
      <c r="BC23" s="1">
        <v>2</v>
      </c>
      <c r="BD23" s="1">
        <v>0</v>
      </c>
      <c r="BE23" s="1">
        <v>1</v>
      </c>
      <c r="BF23" s="1">
        <v>0</v>
      </c>
      <c r="BG23" s="1">
        <v>0</v>
      </c>
      <c r="BH23" s="1">
        <v>0</v>
      </c>
      <c r="BI23" s="1">
        <v>4</v>
      </c>
      <c r="BJ23" s="1">
        <v>0</v>
      </c>
      <c r="BK23" s="1">
        <v>1</v>
      </c>
      <c r="BL23" s="1">
        <v>1</v>
      </c>
      <c r="BM23" s="1">
        <v>2</v>
      </c>
      <c r="BN23" s="1">
        <v>1</v>
      </c>
      <c r="BO23" s="1">
        <v>0</v>
      </c>
      <c r="BP23" s="1">
        <v>1</v>
      </c>
      <c r="BQ23" s="1">
        <v>2</v>
      </c>
      <c r="BR23" s="1">
        <v>0</v>
      </c>
      <c r="BS23" s="1">
        <v>2</v>
      </c>
      <c r="BT23" s="1">
        <v>1</v>
      </c>
      <c r="BU23" s="79">
        <v>30</v>
      </c>
    </row>
    <row r="24" spans="1:73" x14ac:dyDescent="0.15">
      <c r="A24" s="1" t="s">
        <v>39</v>
      </c>
      <c r="B24" s="1" t="s">
        <v>312</v>
      </c>
      <c r="C24" s="1" t="s">
        <v>40</v>
      </c>
      <c r="D24" s="41">
        <f t="shared" si="3"/>
        <v>0.67232299590403743</v>
      </c>
      <c r="E24" s="43">
        <f t="shared" si="4"/>
        <v>0.16442363955529549</v>
      </c>
      <c r="F24" s="43">
        <f t="shared" si="5"/>
        <v>0.1240491515506144</v>
      </c>
      <c r="G24" s="43">
        <f t="shared" si="6"/>
        <v>1.579871269748391E-2</v>
      </c>
      <c r="H24" s="43">
        <f t="shared" si="7"/>
        <v>2.9256875365710941E-3</v>
      </c>
      <c r="I24" s="43">
        <f t="shared" si="8"/>
        <v>2.3405500292568754E-3</v>
      </c>
      <c r="J24" s="43">
        <f t="shared" si="9"/>
        <v>4.6811000585137508E-3</v>
      </c>
      <c r="K24" s="44">
        <f t="shared" si="10"/>
        <v>1.3458162668227034E-2</v>
      </c>
      <c r="L24" s="28">
        <f t="shared" si="11"/>
        <v>5.8513750731421885E-4</v>
      </c>
      <c r="M24" s="24">
        <f t="shared" si="12"/>
        <v>53</v>
      </c>
      <c r="N24" s="10"/>
      <c r="O24" s="72" t="s">
        <v>40</v>
      </c>
      <c r="P24" s="67">
        <f t="shared" si="13"/>
        <v>1709</v>
      </c>
      <c r="Q24" s="13">
        <v>1149</v>
      </c>
      <c r="R24" s="34">
        <v>281</v>
      </c>
      <c r="S24" s="34">
        <v>212</v>
      </c>
      <c r="T24" s="34">
        <v>27</v>
      </c>
      <c r="U24" s="34">
        <v>5</v>
      </c>
      <c r="V24" s="34">
        <v>4</v>
      </c>
      <c r="W24" s="34">
        <v>8</v>
      </c>
      <c r="X24" s="34">
        <v>23</v>
      </c>
      <c r="Y24" s="34">
        <v>1</v>
      </c>
      <c r="Z24" s="72">
        <v>40</v>
      </c>
      <c r="AA24" s="1">
        <v>53</v>
      </c>
      <c r="AB24" s="1">
        <v>80</v>
      </c>
      <c r="AC24" s="1">
        <v>435</v>
      </c>
      <c r="AD24" s="1">
        <v>36</v>
      </c>
      <c r="AE24" s="1">
        <v>391</v>
      </c>
      <c r="AF24" s="1">
        <v>114</v>
      </c>
      <c r="AG24" s="1">
        <v>44</v>
      </c>
      <c r="AH24" s="1">
        <v>95</v>
      </c>
      <c r="AI24" s="1">
        <v>25</v>
      </c>
      <c r="AJ24" s="1">
        <v>32</v>
      </c>
      <c r="AK24" s="1">
        <v>14</v>
      </c>
      <c r="AL24" s="1">
        <v>42</v>
      </c>
      <c r="AM24" s="1">
        <v>29</v>
      </c>
      <c r="AN24" s="1">
        <v>96</v>
      </c>
      <c r="AO24" s="1">
        <v>9</v>
      </c>
      <c r="AP24" s="1">
        <v>3</v>
      </c>
      <c r="AQ24" s="1">
        <v>2</v>
      </c>
      <c r="AR24" s="1">
        <v>8</v>
      </c>
      <c r="AS24" s="1">
        <v>16</v>
      </c>
      <c r="AT24" s="1">
        <v>6</v>
      </c>
      <c r="AU24" s="1">
        <v>51</v>
      </c>
      <c r="AV24" s="1">
        <v>21</v>
      </c>
      <c r="AW24" s="1">
        <v>4</v>
      </c>
      <c r="AX24" s="1">
        <v>1</v>
      </c>
      <c r="AY24" s="1">
        <v>1</v>
      </c>
      <c r="AZ24" s="1">
        <v>10</v>
      </c>
      <c r="BA24" s="1">
        <v>6</v>
      </c>
      <c r="BB24" s="1">
        <v>1</v>
      </c>
      <c r="BC24" s="1">
        <v>4</v>
      </c>
      <c r="BD24" s="1">
        <v>0</v>
      </c>
      <c r="BE24" s="1">
        <v>0</v>
      </c>
      <c r="BF24" s="1">
        <v>3</v>
      </c>
      <c r="BG24" s="1">
        <v>2</v>
      </c>
      <c r="BH24" s="1">
        <v>0</v>
      </c>
      <c r="BI24" s="1">
        <v>0</v>
      </c>
      <c r="BJ24" s="1">
        <v>0</v>
      </c>
      <c r="BK24" s="1">
        <v>3</v>
      </c>
      <c r="BL24" s="1">
        <v>1</v>
      </c>
      <c r="BM24" s="1">
        <v>0</v>
      </c>
      <c r="BN24" s="1">
        <v>1</v>
      </c>
      <c r="BO24" s="1">
        <v>0</v>
      </c>
      <c r="BP24" s="1">
        <v>0</v>
      </c>
      <c r="BQ24" s="1">
        <v>1</v>
      </c>
      <c r="BR24" s="1">
        <v>1</v>
      </c>
      <c r="BS24" s="1">
        <v>0</v>
      </c>
      <c r="BT24" s="1">
        <v>5</v>
      </c>
      <c r="BU24" s="79">
        <v>23</v>
      </c>
    </row>
    <row r="25" spans="1:73" x14ac:dyDescent="0.15">
      <c r="A25" s="1" t="s">
        <v>41</v>
      </c>
      <c r="B25" s="1" t="s">
        <v>310</v>
      </c>
      <c r="C25" s="1" t="s">
        <v>42</v>
      </c>
      <c r="D25" s="41">
        <f t="shared" si="3"/>
        <v>0.69367588932806323</v>
      </c>
      <c r="E25" s="43">
        <f t="shared" si="4"/>
        <v>0.19367588932806323</v>
      </c>
      <c r="F25" s="43">
        <f t="shared" si="5"/>
        <v>9.2885375494071151E-2</v>
      </c>
      <c r="G25" s="43">
        <f t="shared" si="6"/>
        <v>2.9644268774703555E-3</v>
      </c>
      <c r="H25" s="43">
        <f t="shared" si="7"/>
        <v>1.976284584980237E-3</v>
      </c>
      <c r="I25" s="43">
        <f t="shared" si="8"/>
        <v>1.976284584980237E-3</v>
      </c>
      <c r="J25" s="43">
        <f t="shared" si="9"/>
        <v>1.976284584980237E-3</v>
      </c>
      <c r="K25" s="44">
        <f t="shared" si="10"/>
        <v>1.0869565217391304E-2</v>
      </c>
      <c r="L25" s="28">
        <f t="shared" si="11"/>
        <v>0</v>
      </c>
      <c r="M25" s="24">
        <f t="shared" si="12"/>
        <v>57</v>
      </c>
      <c r="N25" s="10"/>
      <c r="O25" s="72" t="s">
        <v>42</v>
      </c>
      <c r="P25" s="67">
        <f t="shared" si="13"/>
        <v>1012</v>
      </c>
      <c r="Q25" s="13">
        <v>702</v>
      </c>
      <c r="R25" s="34">
        <v>196</v>
      </c>
      <c r="S25" s="34">
        <v>94</v>
      </c>
      <c r="T25" s="34">
        <v>3</v>
      </c>
      <c r="U25" s="34">
        <v>2</v>
      </c>
      <c r="V25" s="34">
        <v>2</v>
      </c>
      <c r="W25" s="34">
        <v>2</v>
      </c>
      <c r="X25" s="34">
        <v>11</v>
      </c>
      <c r="Y25" s="34">
        <v>0</v>
      </c>
      <c r="Z25" s="72">
        <v>9</v>
      </c>
      <c r="AA25" s="1">
        <v>27</v>
      </c>
      <c r="AB25" s="1">
        <v>49</v>
      </c>
      <c r="AC25" s="1">
        <v>113</v>
      </c>
      <c r="AD25" s="1">
        <v>24</v>
      </c>
      <c r="AE25" s="1">
        <v>53</v>
      </c>
      <c r="AF25" s="1">
        <v>427</v>
      </c>
      <c r="AG25" s="1">
        <v>70</v>
      </c>
      <c r="AH25" s="1">
        <v>65</v>
      </c>
      <c r="AI25" s="1">
        <v>30</v>
      </c>
      <c r="AJ25" s="1">
        <v>7</v>
      </c>
      <c r="AK25" s="1">
        <v>11</v>
      </c>
      <c r="AL25" s="1">
        <v>9</v>
      </c>
      <c r="AM25" s="1">
        <v>4</v>
      </c>
      <c r="AN25" s="1">
        <v>38</v>
      </c>
      <c r="AO25" s="1">
        <v>14</v>
      </c>
      <c r="AP25" s="1">
        <v>0</v>
      </c>
      <c r="AQ25" s="1">
        <v>0</v>
      </c>
      <c r="AR25" s="1">
        <v>4</v>
      </c>
      <c r="AS25" s="1">
        <v>15</v>
      </c>
      <c r="AT25" s="1">
        <v>2</v>
      </c>
      <c r="AU25" s="1">
        <v>20</v>
      </c>
      <c r="AV25" s="1">
        <v>1</v>
      </c>
      <c r="AW25" s="1">
        <v>0</v>
      </c>
      <c r="AX25" s="1">
        <v>0</v>
      </c>
      <c r="AY25" s="1">
        <v>0</v>
      </c>
      <c r="AZ25" s="1">
        <v>1</v>
      </c>
      <c r="BA25" s="1">
        <v>2</v>
      </c>
      <c r="BB25" s="1">
        <v>0</v>
      </c>
      <c r="BC25" s="1">
        <v>0</v>
      </c>
      <c r="BD25" s="1">
        <v>0</v>
      </c>
      <c r="BE25" s="1">
        <v>0</v>
      </c>
      <c r="BF25" s="1">
        <v>2</v>
      </c>
      <c r="BG25" s="1">
        <v>0</v>
      </c>
      <c r="BH25" s="1">
        <v>0</v>
      </c>
      <c r="BI25" s="1">
        <v>0</v>
      </c>
      <c r="BJ25" s="1">
        <v>0</v>
      </c>
      <c r="BK25" s="1">
        <v>2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0</v>
      </c>
      <c r="BS25" s="1">
        <v>0</v>
      </c>
      <c r="BT25" s="1">
        <v>2</v>
      </c>
      <c r="BU25" s="79">
        <v>11</v>
      </c>
    </row>
    <row r="26" spans="1:73" x14ac:dyDescent="0.15">
      <c r="A26" s="1" t="s">
        <v>43</v>
      </c>
      <c r="B26" s="1" t="s">
        <v>313</v>
      </c>
      <c r="C26" s="1" t="s">
        <v>44</v>
      </c>
      <c r="D26" s="41">
        <f t="shared" si="3"/>
        <v>0.14321140731556106</v>
      </c>
      <c r="E26" s="43">
        <f t="shared" si="4"/>
        <v>0.71295722256664595</v>
      </c>
      <c r="F26" s="43">
        <f t="shared" si="5"/>
        <v>8.3694978301301917E-2</v>
      </c>
      <c r="G26" s="43">
        <f t="shared" si="6"/>
        <v>1.6119032858028518E-2</v>
      </c>
      <c r="H26" s="43">
        <f t="shared" si="7"/>
        <v>6.8195908245505272E-3</v>
      </c>
      <c r="I26" s="43">
        <f t="shared" si="8"/>
        <v>6.8195908245505272E-3</v>
      </c>
      <c r="J26" s="43">
        <f t="shared" si="9"/>
        <v>2.3558586484810913E-2</v>
      </c>
      <c r="K26" s="44">
        <f t="shared" si="10"/>
        <v>6.8195908245505272E-3</v>
      </c>
      <c r="L26" s="28">
        <f t="shared" si="11"/>
        <v>6.1996280223186606E-4</v>
      </c>
      <c r="M26" s="24">
        <f t="shared" si="12"/>
        <v>52</v>
      </c>
      <c r="N26" s="10"/>
      <c r="O26" s="72" t="s">
        <v>44</v>
      </c>
      <c r="P26" s="67">
        <f t="shared" si="13"/>
        <v>1613</v>
      </c>
      <c r="Q26" s="13">
        <v>231</v>
      </c>
      <c r="R26" s="34">
        <v>1150</v>
      </c>
      <c r="S26" s="34">
        <v>135</v>
      </c>
      <c r="T26" s="34">
        <v>26</v>
      </c>
      <c r="U26" s="34">
        <v>11</v>
      </c>
      <c r="V26" s="34">
        <v>11</v>
      </c>
      <c r="W26" s="34">
        <v>38</v>
      </c>
      <c r="X26" s="34">
        <v>11</v>
      </c>
      <c r="Y26" s="34">
        <v>1</v>
      </c>
      <c r="Z26" s="72">
        <v>54</v>
      </c>
      <c r="AA26" s="1">
        <v>32</v>
      </c>
      <c r="AB26" s="1">
        <v>23</v>
      </c>
      <c r="AC26" s="1">
        <v>24</v>
      </c>
      <c r="AD26" s="1">
        <v>9</v>
      </c>
      <c r="AE26" s="1">
        <v>9</v>
      </c>
      <c r="AF26" s="1">
        <v>80</v>
      </c>
      <c r="AG26" s="1">
        <v>751</v>
      </c>
      <c r="AH26" s="1">
        <v>89</v>
      </c>
      <c r="AI26" s="1">
        <v>30</v>
      </c>
      <c r="AJ26" s="1">
        <v>59</v>
      </c>
      <c r="AK26" s="1">
        <v>149</v>
      </c>
      <c r="AL26" s="1">
        <v>49</v>
      </c>
      <c r="AM26" s="1">
        <v>23</v>
      </c>
      <c r="AN26" s="1">
        <v>9</v>
      </c>
      <c r="AO26" s="1">
        <v>8</v>
      </c>
      <c r="AP26" s="1">
        <v>4</v>
      </c>
      <c r="AQ26" s="1">
        <v>5</v>
      </c>
      <c r="AR26" s="1">
        <v>15</v>
      </c>
      <c r="AS26" s="1">
        <v>21</v>
      </c>
      <c r="AT26" s="1">
        <v>7</v>
      </c>
      <c r="AU26" s="1">
        <v>53</v>
      </c>
      <c r="AV26" s="1">
        <v>13</v>
      </c>
      <c r="AW26" s="1">
        <v>7</v>
      </c>
      <c r="AX26" s="1">
        <v>3</v>
      </c>
      <c r="AY26" s="1">
        <v>4</v>
      </c>
      <c r="AZ26" s="1">
        <v>5</v>
      </c>
      <c r="BA26" s="1">
        <v>5</v>
      </c>
      <c r="BB26" s="1">
        <v>1</v>
      </c>
      <c r="BC26" s="1">
        <v>1</v>
      </c>
      <c r="BD26" s="1">
        <v>2</v>
      </c>
      <c r="BE26" s="1">
        <v>0</v>
      </c>
      <c r="BF26" s="1">
        <v>4</v>
      </c>
      <c r="BG26" s="1">
        <v>4</v>
      </c>
      <c r="BH26" s="1">
        <v>1</v>
      </c>
      <c r="BI26" s="1">
        <v>1</v>
      </c>
      <c r="BJ26" s="1">
        <v>4</v>
      </c>
      <c r="BK26" s="1">
        <v>5</v>
      </c>
      <c r="BL26" s="1">
        <v>1</v>
      </c>
      <c r="BM26" s="1">
        <v>7</v>
      </c>
      <c r="BN26" s="1">
        <v>2</v>
      </c>
      <c r="BO26" s="1">
        <v>4</v>
      </c>
      <c r="BP26" s="1">
        <v>5</v>
      </c>
      <c r="BQ26" s="1">
        <v>2</v>
      </c>
      <c r="BR26" s="1">
        <v>6</v>
      </c>
      <c r="BS26" s="1">
        <v>3</v>
      </c>
      <c r="BT26" s="1">
        <v>9</v>
      </c>
      <c r="BU26" s="79">
        <v>11</v>
      </c>
    </row>
    <row r="27" spans="1:73" x14ac:dyDescent="0.15">
      <c r="A27" s="1" t="s">
        <v>45</v>
      </c>
      <c r="B27" s="1" t="s">
        <v>307</v>
      </c>
      <c r="C27" s="1" t="s">
        <v>46</v>
      </c>
      <c r="D27" s="41">
        <f t="shared" si="3"/>
        <v>6.8852459016393447E-2</v>
      </c>
      <c r="E27" s="43">
        <f t="shared" si="4"/>
        <v>0.61077283372365343</v>
      </c>
      <c r="F27" s="43">
        <f t="shared" si="5"/>
        <v>0.14051522248243559</v>
      </c>
      <c r="G27" s="43">
        <f t="shared" si="6"/>
        <v>5.5269320843091337E-2</v>
      </c>
      <c r="H27" s="43">
        <f t="shared" si="7"/>
        <v>2.4355971896955503E-2</v>
      </c>
      <c r="I27" s="43">
        <f t="shared" si="8"/>
        <v>1.5456674473067917E-2</v>
      </c>
      <c r="J27" s="43">
        <f t="shared" si="9"/>
        <v>6.6978922716627629E-2</v>
      </c>
      <c r="K27" s="44">
        <f t="shared" si="10"/>
        <v>1.7798594847775177E-2</v>
      </c>
      <c r="L27" s="28">
        <f t="shared" si="11"/>
        <v>3.7470725995316159E-3</v>
      </c>
      <c r="M27" s="24">
        <f t="shared" si="12"/>
        <v>21</v>
      </c>
      <c r="N27" s="10"/>
      <c r="O27" s="72" t="s">
        <v>46</v>
      </c>
      <c r="P27" s="67">
        <f t="shared" si="13"/>
        <v>2135</v>
      </c>
      <c r="Q27" s="13">
        <v>147</v>
      </c>
      <c r="R27" s="34">
        <v>1304</v>
      </c>
      <c r="S27" s="34">
        <v>300</v>
      </c>
      <c r="T27" s="34">
        <v>118</v>
      </c>
      <c r="U27" s="34">
        <v>52</v>
      </c>
      <c r="V27" s="34">
        <v>33</v>
      </c>
      <c r="W27" s="34">
        <v>143</v>
      </c>
      <c r="X27" s="34">
        <v>38</v>
      </c>
      <c r="Y27" s="34">
        <v>8</v>
      </c>
      <c r="Z27" s="72">
        <v>40</v>
      </c>
      <c r="AA27" s="1">
        <v>10</v>
      </c>
      <c r="AB27" s="1">
        <v>12</v>
      </c>
      <c r="AC27" s="1">
        <v>25</v>
      </c>
      <c r="AD27" s="1">
        <v>12</v>
      </c>
      <c r="AE27" s="1">
        <v>15</v>
      </c>
      <c r="AF27" s="1">
        <v>33</v>
      </c>
      <c r="AG27" s="1">
        <v>332</v>
      </c>
      <c r="AH27" s="1">
        <v>52</v>
      </c>
      <c r="AI27" s="1">
        <v>66</v>
      </c>
      <c r="AJ27" s="1">
        <v>188</v>
      </c>
      <c r="AK27" s="1">
        <v>212</v>
      </c>
      <c r="AL27" s="1">
        <v>345</v>
      </c>
      <c r="AM27" s="1">
        <v>109</v>
      </c>
      <c r="AN27" s="1">
        <v>39</v>
      </c>
      <c r="AO27" s="1">
        <v>25</v>
      </c>
      <c r="AP27" s="1">
        <v>13</v>
      </c>
      <c r="AQ27" s="1">
        <v>10</v>
      </c>
      <c r="AR27" s="1">
        <v>13</v>
      </c>
      <c r="AS27" s="1">
        <v>48</v>
      </c>
      <c r="AT27" s="1">
        <v>15</v>
      </c>
      <c r="AU27" s="1">
        <v>56</v>
      </c>
      <c r="AV27" s="1">
        <v>81</v>
      </c>
      <c r="AW27" s="1">
        <v>9</v>
      </c>
      <c r="AX27" s="1">
        <v>11</v>
      </c>
      <c r="AY27" s="1">
        <v>17</v>
      </c>
      <c r="AZ27" s="1">
        <v>32</v>
      </c>
      <c r="BA27" s="1">
        <v>32</v>
      </c>
      <c r="BB27" s="1">
        <v>12</v>
      </c>
      <c r="BC27" s="1">
        <v>5</v>
      </c>
      <c r="BD27" s="1">
        <v>7</v>
      </c>
      <c r="BE27" s="1">
        <v>4</v>
      </c>
      <c r="BF27" s="1">
        <v>9</v>
      </c>
      <c r="BG27" s="1">
        <v>25</v>
      </c>
      <c r="BH27" s="1">
        <v>7</v>
      </c>
      <c r="BI27" s="1">
        <v>5</v>
      </c>
      <c r="BJ27" s="1">
        <v>8</v>
      </c>
      <c r="BK27" s="1">
        <v>12</v>
      </c>
      <c r="BL27" s="1">
        <v>8</v>
      </c>
      <c r="BM27" s="1">
        <v>47</v>
      </c>
      <c r="BN27" s="1">
        <v>11</v>
      </c>
      <c r="BO27" s="1">
        <v>9</v>
      </c>
      <c r="BP27" s="1">
        <v>19</v>
      </c>
      <c r="BQ27" s="1">
        <v>14</v>
      </c>
      <c r="BR27" s="1">
        <v>12</v>
      </c>
      <c r="BS27" s="1">
        <v>15</v>
      </c>
      <c r="BT27" s="1">
        <v>16</v>
      </c>
      <c r="BU27" s="79">
        <v>38</v>
      </c>
    </row>
    <row r="28" spans="1:73" x14ac:dyDescent="0.15">
      <c r="A28" s="1" t="s">
        <v>47</v>
      </c>
      <c r="B28" s="1" t="s">
        <v>310</v>
      </c>
      <c r="C28" s="1" t="s">
        <v>48</v>
      </c>
      <c r="D28" s="41">
        <f t="shared" si="3"/>
        <v>0.15789473684210525</v>
      </c>
      <c r="E28" s="43">
        <f t="shared" si="4"/>
        <v>0.35526315789473684</v>
      </c>
      <c r="F28" s="43">
        <f t="shared" si="5"/>
        <v>0.13157894736842105</v>
      </c>
      <c r="G28" s="43">
        <f t="shared" si="6"/>
        <v>0.14473684210526316</v>
      </c>
      <c r="H28" s="43">
        <f t="shared" si="7"/>
        <v>9.2105263157894732E-2</v>
      </c>
      <c r="I28" s="43">
        <f t="shared" si="8"/>
        <v>2.6315789473684209E-2</v>
      </c>
      <c r="J28" s="43">
        <f t="shared" si="9"/>
        <v>7.8947368421052627E-2</v>
      </c>
      <c r="K28" s="44">
        <f t="shared" si="10"/>
        <v>1.3157894736842105E-2</v>
      </c>
      <c r="L28" s="28">
        <f t="shared" si="11"/>
        <v>0</v>
      </c>
      <c r="M28" s="24">
        <f t="shared" si="12"/>
        <v>57</v>
      </c>
      <c r="N28" s="10"/>
      <c r="O28" s="72" t="s">
        <v>48</v>
      </c>
      <c r="P28" s="67">
        <f t="shared" si="13"/>
        <v>76</v>
      </c>
      <c r="Q28" s="13">
        <v>12</v>
      </c>
      <c r="R28" s="34">
        <v>27</v>
      </c>
      <c r="S28" s="34">
        <v>10</v>
      </c>
      <c r="T28" s="34">
        <v>11</v>
      </c>
      <c r="U28" s="34">
        <v>7</v>
      </c>
      <c r="V28" s="34">
        <v>2</v>
      </c>
      <c r="W28" s="34">
        <v>6</v>
      </c>
      <c r="X28" s="34">
        <v>1</v>
      </c>
      <c r="Y28" s="34">
        <v>0</v>
      </c>
      <c r="Z28" s="72">
        <v>8</v>
      </c>
      <c r="AA28" s="1">
        <v>1</v>
      </c>
      <c r="AB28" s="1">
        <v>0</v>
      </c>
      <c r="AC28" s="1">
        <v>0</v>
      </c>
      <c r="AD28" s="1">
        <v>1</v>
      </c>
      <c r="AE28" s="1">
        <v>1</v>
      </c>
      <c r="AF28" s="1">
        <v>1</v>
      </c>
      <c r="AG28" s="1">
        <v>2</v>
      </c>
      <c r="AH28" s="1">
        <v>1</v>
      </c>
      <c r="AI28" s="1">
        <v>1</v>
      </c>
      <c r="AJ28" s="1">
        <v>3</v>
      </c>
      <c r="AK28" s="1">
        <v>11</v>
      </c>
      <c r="AL28" s="1">
        <v>7</v>
      </c>
      <c r="AM28" s="1">
        <v>2</v>
      </c>
      <c r="AN28" s="1">
        <v>2</v>
      </c>
      <c r="AO28" s="1">
        <v>0</v>
      </c>
      <c r="AP28" s="1">
        <v>1</v>
      </c>
      <c r="AQ28" s="1">
        <v>0</v>
      </c>
      <c r="AR28" s="1">
        <v>0</v>
      </c>
      <c r="AS28" s="1">
        <v>0</v>
      </c>
      <c r="AT28" s="1">
        <v>2</v>
      </c>
      <c r="AU28" s="1">
        <v>2</v>
      </c>
      <c r="AV28" s="1">
        <v>3</v>
      </c>
      <c r="AW28" s="1">
        <v>1</v>
      </c>
      <c r="AX28" s="1">
        <v>2</v>
      </c>
      <c r="AY28" s="1">
        <v>2</v>
      </c>
      <c r="AZ28" s="1">
        <v>1</v>
      </c>
      <c r="BA28" s="1">
        <v>4</v>
      </c>
      <c r="BB28" s="1">
        <v>1</v>
      </c>
      <c r="BC28" s="1">
        <v>0</v>
      </c>
      <c r="BD28" s="1">
        <v>1</v>
      </c>
      <c r="BE28" s="1">
        <v>0</v>
      </c>
      <c r="BF28" s="1">
        <v>2</v>
      </c>
      <c r="BG28" s="1">
        <v>3</v>
      </c>
      <c r="BH28" s="1">
        <v>1</v>
      </c>
      <c r="BI28" s="1">
        <v>1</v>
      </c>
      <c r="BJ28" s="1">
        <v>0</v>
      </c>
      <c r="BK28" s="1">
        <v>1</v>
      </c>
      <c r="BL28" s="1">
        <v>0</v>
      </c>
      <c r="BM28" s="1">
        <v>2</v>
      </c>
      <c r="BN28" s="1">
        <v>1</v>
      </c>
      <c r="BO28" s="1">
        <v>0</v>
      </c>
      <c r="BP28" s="1">
        <v>0</v>
      </c>
      <c r="BQ28" s="1">
        <v>1</v>
      </c>
      <c r="BR28" s="1">
        <v>2</v>
      </c>
      <c r="BS28" s="1">
        <v>0</v>
      </c>
      <c r="BT28" s="1">
        <v>0</v>
      </c>
      <c r="BU28" s="79">
        <v>1</v>
      </c>
    </row>
    <row r="29" spans="1:73" x14ac:dyDescent="0.15">
      <c r="A29" s="1" t="s">
        <v>49</v>
      </c>
      <c r="B29" s="1" t="s">
        <v>313</v>
      </c>
      <c r="C29" s="1" t="s">
        <v>50</v>
      </c>
      <c r="D29" s="41">
        <f t="shared" si="3"/>
        <v>0.23692003948667326</v>
      </c>
      <c r="E29" s="43">
        <f t="shared" si="4"/>
        <v>0.61006910167818362</v>
      </c>
      <c r="F29" s="43">
        <f t="shared" si="5"/>
        <v>8.983218163869694E-2</v>
      </c>
      <c r="G29" s="43">
        <f t="shared" si="6"/>
        <v>2.2704837117472853E-2</v>
      </c>
      <c r="H29" s="43">
        <f t="shared" si="7"/>
        <v>8.8845014807502464E-3</v>
      </c>
      <c r="I29" s="43">
        <f t="shared" si="8"/>
        <v>1.9743336623889436E-3</v>
      </c>
      <c r="J29" s="43">
        <f t="shared" si="9"/>
        <v>1.7769002961500493E-2</v>
      </c>
      <c r="K29" s="44">
        <f t="shared" si="10"/>
        <v>1.1846001974333662E-2</v>
      </c>
      <c r="L29" s="28">
        <f t="shared" si="11"/>
        <v>9.871668311944718E-4</v>
      </c>
      <c r="M29" s="24">
        <f t="shared" si="12"/>
        <v>43</v>
      </c>
      <c r="N29" s="10"/>
      <c r="O29" s="72" t="s">
        <v>50</v>
      </c>
      <c r="P29" s="67">
        <f t="shared" si="13"/>
        <v>1013</v>
      </c>
      <c r="Q29" s="13">
        <v>240</v>
      </c>
      <c r="R29" s="34">
        <v>618</v>
      </c>
      <c r="S29" s="34">
        <v>91</v>
      </c>
      <c r="T29" s="34">
        <v>23</v>
      </c>
      <c r="U29" s="34">
        <v>9</v>
      </c>
      <c r="V29" s="34">
        <v>2</v>
      </c>
      <c r="W29" s="34">
        <v>18</v>
      </c>
      <c r="X29" s="34">
        <v>12</v>
      </c>
      <c r="Y29" s="34">
        <v>1</v>
      </c>
      <c r="Z29" s="72">
        <v>20</v>
      </c>
      <c r="AA29" s="1">
        <v>25</v>
      </c>
      <c r="AB29" s="1">
        <v>43</v>
      </c>
      <c r="AC29" s="1">
        <v>42</v>
      </c>
      <c r="AD29" s="1">
        <v>19</v>
      </c>
      <c r="AE29" s="1">
        <v>23</v>
      </c>
      <c r="AF29" s="1">
        <v>68</v>
      </c>
      <c r="AG29" s="1">
        <v>95</v>
      </c>
      <c r="AH29" s="1">
        <v>341</v>
      </c>
      <c r="AI29" s="1">
        <v>30</v>
      </c>
      <c r="AJ29" s="1">
        <v>90</v>
      </c>
      <c r="AK29" s="1">
        <v>22</v>
      </c>
      <c r="AL29" s="1">
        <v>24</v>
      </c>
      <c r="AM29" s="1">
        <v>16</v>
      </c>
      <c r="AN29" s="1">
        <v>13</v>
      </c>
      <c r="AO29" s="1">
        <v>6</v>
      </c>
      <c r="AP29" s="1">
        <v>4</v>
      </c>
      <c r="AQ29" s="1">
        <v>2</v>
      </c>
      <c r="AR29" s="1">
        <v>3</v>
      </c>
      <c r="AS29" s="1">
        <v>26</v>
      </c>
      <c r="AT29" s="1">
        <v>4</v>
      </c>
      <c r="AU29" s="1">
        <v>21</v>
      </c>
      <c r="AV29" s="1">
        <v>12</v>
      </c>
      <c r="AW29" s="1">
        <v>3</v>
      </c>
      <c r="AX29" s="1">
        <v>3</v>
      </c>
      <c r="AY29" s="1">
        <v>4</v>
      </c>
      <c r="AZ29" s="1">
        <v>3</v>
      </c>
      <c r="BA29" s="1">
        <v>7</v>
      </c>
      <c r="BB29" s="1">
        <v>1</v>
      </c>
      <c r="BC29" s="1">
        <v>2</v>
      </c>
      <c r="BD29" s="1">
        <v>0</v>
      </c>
      <c r="BE29" s="1">
        <v>1</v>
      </c>
      <c r="BF29" s="1">
        <v>3</v>
      </c>
      <c r="BG29" s="1">
        <v>3</v>
      </c>
      <c r="BH29" s="1">
        <v>2</v>
      </c>
      <c r="BI29" s="1">
        <v>0</v>
      </c>
      <c r="BJ29" s="1">
        <v>1</v>
      </c>
      <c r="BK29" s="1">
        <v>0</v>
      </c>
      <c r="BL29" s="1">
        <v>1</v>
      </c>
      <c r="BM29" s="1">
        <v>6</v>
      </c>
      <c r="BN29" s="1">
        <v>1</v>
      </c>
      <c r="BO29" s="1">
        <v>1</v>
      </c>
      <c r="BP29" s="1">
        <v>1</v>
      </c>
      <c r="BQ29" s="1">
        <v>0</v>
      </c>
      <c r="BR29" s="1">
        <v>1</v>
      </c>
      <c r="BS29" s="1">
        <v>0</v>
      </c>
      <c r="BT29" s="1">
        <v>8</v>
      </c>
      <c r="BU29" s="79">
        <v>12</v>
      </c>
    </row>
    <row r="30" spans="1:73" x14ac:dyDescent="0.15">
      <c r="A30" s="1" t="s">
        <v>51</v>
      </c>
      <c r="B30" s="1" t="s">
        <v>312</v>
      </c>
      <c r="C30" s="1" t="s">
        <v>52</v>
      </c>
      <c r="D30" s="41">
        <f t="shared" si="3"/>
        <v>4.585537918871252E-2</v>
      </c>
      <c r="E30" s="43">
        <f t="shared" si="4"/>
        <v>0.76895943562610225</v>
      </c>
      <c r="F30" s="43">
        <f t="shared" si="5"/>
        <v>0.13139329805996472</v>
      </c>
      <c r="G30" s="43">
        <f t="shared" si="6"/>
        <v>1.2345679012345678E-2</v>
      </c>
      <c r="H30" s="43">
        <f t="shared" si="7"/>
        <v>1.146384479717813E-2</v>
      </c>
      <c r="I30" s="43">
        <f t="shared" si="8"/>
        <v>3.5273368606701938E-3</v>
      </c>
      <c r="J30" s="43">
        <f t="shared" si="9"/>
        <v>1.8518518518518517E-2</v>
      </c>
      <c r="K30" s="44">
        <f t="shared" si="10"/>
        <v>7.9365079365079361E-3</v>
      </c>
      <c r="L30" s="28">
        <f t="shared" si="11"/>
        <v>0</v>
      </c>
      <c r="M30" s="24">
        <f t="shared" si="12"/>
        <v>57</v>
      </c>
      <c r="N30" s="10"/>
      <c r="O30" s="72" t="s">
        <v>52</v>
      </c>
      <c r="P30" s="67">
        <f t="shared" si="13"/>
        <v>1134</v>
      </c>
      <c r="Q30" s="13">
        <v>52</v>
      </c>
      <c r="R30" s="34">
        <v>872</v>
      </c>
      <c r="S30" s="34">
        <v>149</v>
      </c>
      <c r="T30" s="34">
        <v>14</v>
      </c>
      <c r="U30" s="34">
        <v>13</v>
      </c>
      <c r="V30" s="34">
        <v>4</v>
      </c>
      <c r="W30" s="34">
        <v>21</v>
      </c>
      <c r="X30" s="34">
        <v>9</v>
      </c>
      <c r="Y30" s="34">
        <v>0</v>
      </c>
      <c r="Z30" s="72">
        <v>6</v>
      </c>
      <c r="AA30" s="1">
        <v>11</v>
      </c>
      <c r="AB30" s="1">
        <v>13</v>
      </c>
      <c r="AC30" s="1">
        <v>5</v>
      </c>
      <c r="AD30" s="1">
        <v>7</v>
      </c>
      <c r="AE30" s="1">
        <v>6</v>
      </c>
      <c r="AF30" s="1">
        <v>4</v>
      </c>
      <c r="AG30" s="1">
        <v>33</v>
      </c>
      <c r="AH30" s="1">
        <v>92</v>
      </c>
      <c r="AI30" s="1">
        <v>535</v>
      </c>
      <c r="AJ30" s="1">
        <v>130</v>
      </c>
      <c r="AK30" s="1">
        <v>10</v>
      </c>
      <c r="AL30" s="1">
        <v>58</v>
      </c>
      <c r="AM30" s="1">
        <v>14</v>
      </c>
      <c r="AN30" s="1">
        <v>13</v>
      </c>
      <c r="AO30" s="1">
        <v>11</v>
      </c>
      <c r="AP30" s="1">
        <v>8</v>
      </c>
      <c r="AQ30" s="1">
        <v>5</v>
      </c>
      <c r="AR30" s="1">
        <v>11</v>
      </c>
      <c r="AS30" s="1">
        <v>48</v>
      </c>
      <c r="AT30" s="1">
        <v>11</v>
      </c>
      <c r="AU30" s="1">
        <v>31</v>
      </c>
      <c r="AV30" s="1">
        <v>11</v>
      </c>
      <c r="AW30" s="1">
        <v>4</v>
      </c>
      <c r="AX30" s="1">
        <v>1</v>
      </c>
      <c r="AY30" s="1">
        <v>1</v>
      </c>
      <c r="AZ30" s="1">
        <v>3</v>
      </c>
      <c r="BA30" s="1">
        <v>2</v>
      </c>
      <c r="BB30" s="1">
        <v>1</v>
      </c>
      <c r="BC30" s="1">
        <v>2</v>
      </c>
      <c r="BD30" s="1">
        <v>1</v>
      </c>
      <c r="BE30" s="1">
        <v>1</v>
      </c>
      <c r="BF30" s="1">
        <v>4</v>
      </c>
      <c r="BG30" s="1">
        <v>3</v>
      </c>
      <c r="BH30" s="1">
        <v>4</v>
      </c>
      <c r="BI30" s="1">
        <v>2</v>
      </c>
      <c r="BJ30" s="1">
        <v>0</v>
      </c>
      <c r="BK30" s="1">
        <v>2</v>
      </c>
      <c r="BL30" s="1">
        <v>0</v>
      </c>
      <c r="BM30" s="1">
        <v>6</v>
      </c>
      <c r="BN30" s="1">
        <v>0</v>
      </c>
      <c r="BO30" s="1">
        <v>1</v>
      </c>
      <c r="BP30" s="1">
        <v>2</v>
      </c>
      <c r="BQ30" s="1">
        <v>4</v>
      </c>
      <c r="BR30" s="1">
        <v>3</v>
      </c>
      <c r="BS30" s="1">
        <v>1</v>
      </c>
      <c r="BT30" s="1">
        <v>4</v>
      </c>
      <c r="BU30" s="79">
        <v>9</v>
      </c>
    </row>
    <row r="31" spans="1:73" x14ac:dyDescent="0.15">
      <c r="A31" s="1" t="s">
        <v>53</v>
      </c>
      <c r="B31" s="1" t="s">
        <v>313</v>
      </c>
      <c r="C31" s="1" t="s">
        <v>54</v>
      </c>
      <c r="D31" s="41">
        <f t="shared" si="3"/>
        <v>0.18250471994965387</v>
      </c>
      <c r="E31" s="43">
        <f t="shared" si="4"/>
        <v>0.61359345500314666</v>
      </c>
      <c r="F31" s="43">
        <f t="shared" si="5"/>
        <v>0.11013215859030837</v>
      </c>
      <c r="G31" s="43">
        <f t="shared" si="6"/>
        <v>1.6991818753933293E-2</v>
      </c>
      <c r="H31" s="43">
        <f t="shared" si="7"/>
        <v>2.076777847702958E-2</v>
      </c>
      <c r="I31" s="43">
        <f t="shared" si="8"/>
        <v>6.2932662051604785E-3</v>
      </c>
      <c r="J31" s="43">
        <f t="shared" si="9"/>
        <v>3.2095657646318436E-2</v>
      </c>
      <c r="K31" s="44">
        <f t="shared" si="10"/>
        <v>1.7621145374449341E-2</v>
      </c>
      <c r="L31" s="28">
        <f t="shared" si="11"/>
        <v>6.2932662051604787E-4</v>
      </c>
      <c r="M31" s="24">
        <f t="shared" si="12"/>
        <v>51</v>
      </c>
      <c r="N31" s="10"/>
      <c r="O31" s="72" t="s">
        <v>54</v>
      </c>
      <c r="P31" s="67">
        <f t="shared" si="13"/>
        <v>1589</v>
      </c>
      <c r="Q31" s="13">
        <v>290</v>
      </c>
      <c r="R31" s="34">
        <v>975</v>
      </c>
      <c r="S31" s="34">
        <v>175</v>
      </c>
      <c r="T31" s="34">
        <v>27</v>
      </c>
      <c r="U31" s="34">
        <v>33</v>
      </c>
      <c r="V31" s="34">
        <v>10</v>
      </c>
      <c r="W31" s="34">
        <v>51</v>
      </c>
      <c r="X31" s="34">
        <v>28</v>
      </c>
      <c r="Y31" s="34">
        <v>1</v>
      </c>
      <c r="Z31" s="72">
        <v>57</v>
      </c>
      <c r="AA31" s="1">
        <v>29</v>
      </c>
      <c r="AB31" s="1">
        <v>32</v>
      </c>
      <c r="AC31" s="1">
        <v>63</v>
      </c>
      <c r="AD31" s="1">
        <v>23</v>
      </c>
      <c r="AE31" s="1">
        <v>32</v>
      </c>
      <c r="AF31" s="1">
        <v>54</v>
      </c>
      <c r="AG31" s="1">
        <v>74</v>
      </c>
      <c r="AH31" s="1">
        <v>78</v>
      </c>
      <c r="AI31" s="1">
        <v>61</v>
      </c>
      <c r="AJ31" s="1">
        <v>464</v>
      </c>
      <c r="AK31" s="1">
        <v>72</v>
      </c>
      <c r="AL31" s="1">
        <v>206</v>
      </c>
      <c r="AM31" s="1">
        <v>20</v>
      </c>
      <c r="AN31" s="1">
        <v>34</v>
      </c>
      <c r="AO31" s="1">
        <v>20</v>
      </c>
      <c r="AP31" s="1">
        <v>10</v>
      </c>
      <c r="AQ31" s="1">
        <v>4</v>
      </c>
      <c r="AR31" s="1">
        <v>7</v>
      </c>
      <c r="AS31" s="1">
        <v>45</v>
      </c>
      <c r="AT31" s="1">
        <v>10</v>
      </c>
      <c r="AU31" s="1">
        <v>31</v>
      </c>
      <c r="AV31" s="1">
        <v>14</v>
      </c>
      <c r="AW31" s="1">
        <v>4</v>
      </c>
      <c r="AX31" s="1">
        <v>3</v>
      </c>
      <c r="AY31" s="1">
        <v>4</v>
      </c>
      <c r="AZ31" s="1">
        <v>3</v>
      </c>
      <c r="BA31" s="1">
        <v>12</v>
      </c>
      <c r="BB31" s="1">
        <v>1</v>
      </c>
      <c r="BC31" s="1">
        <v>0</v>
      </c>
      <c r="BD31" s="1">
        <v>3</v>
      </c>
      <c r="BE31" s="1">
        <v>5</v>
      </c>
      <c r="BF31" s="1">
        <v>7</v>
      </c>
      <c r="BG31" s="1">
        <v>13</v>
      </c>
      <c r="BH31" s="1">
        <v>5</v>
      </c>
      <c r="BI31" s="1">
        <v>4</v>
      </c>
      <c r="BJ31" s="1">
        <v>2</v>
      </c>
      <c r="BK31" s="1">
        <v>3</v>
      </c>
      <c r="BL31" s="1">
        <v>1</v>
      </c>
      <c r="BM31" s="1">
        <v>8</v>
      </c>
      <c r="BN31" s="1">
        <v>1</v>
      </c>
      <c r="BO31" s="1">
        <v>6</v>
      </c>
      <c r="BP31" s="1">
        <v>3</v>
      </c>
      <c r="BQ31" s="1">
        <v>2</v>
      </c>
      <c r="BR31" s="1">
        <v>4</v>
      </c>
      <c r="BS31" s="1">
        <v>8</v>
      </c>
      <c r="BT31" s="1">
        <v>19</v>
      </c>
      <c r="BU31" s="79">
        <v>28</v>
      </c>
    </row>
    <row r="32" spans="1:73" x14ac:dyDescent="0.15">
      <c r="A32" s="1" t="s">
        <v>55</v>
      </c>
      <c r="B32" s="1" t="s">
        <v>307</v>
      </c>
      <c r="C32" s="1" t="s">
        <v>56</v>
      </c>
      <c r="D32" s="41">
        <f t="shared" si="3"/>
        <v>8.5907744392721114E-2</v>
      </c>
      <c r="E32" s="43">
        <f t="shared" si="4"/>
        <v>0.66356326703343205</v>
      </c>
      <c r="F32" s="43">
        <f t="shared" si="5"/>
        <v>0.15573423614049936</v>
      </c>
      <c r="G32" s="43">
        <f t="shared" si="6"/>
        <v>3.004655099449852E-2</v>
      </c>
      <c r="H32" s="43">
        <f t="shared" si="7"/>
        <v>1.6504443504020312E-2</v>
      </c>
      <c r="I32" s="43">
        <f t="shared" si="8"/>
        <v>8.0406263224714353E-3</v>
      </c>
      <c r="J32" s="43">
        <f t="shared" si="9"/>
        <v>3.0892932712653406E-2</v>
      </c>
      <c r="K32" s="44">
        <f t="shared" si="10"/>
        <v>9.3101988997037668E-3</v>
      </c>
      <c r="L32" s="28">
        <f t="shared" si="11"/>
        <v>1.6927634363097758E-3</v>
      </c>
      <c r="M32" s="24">
        <f t="shared" si="12"/>
        <v>34</v>
      </c>
      <c r="N32" s="10"/>
      <c r="O32" s="72" t="s">
        <v>56</v>
      </c>
      <c r="P32" s="67">
        <f t="shared" si="13"/>
        <v>2363</v>
      </c>
      <c r="Q32" s="13">
        <v>203</v>
      </c>
      <c r="R32" s="34">
        <v>1568</v>
      </c>
      <c r="S32" s="34">
        <v>368</v>
      </c>
      <c r="T32" s="34">
        <v>71</v>
      </c>
      <c r="U32" s="34">
        <v>39</v>
      </c>
      <c r="V32" s="34">
        <v>19</v>
      </c>
      <c r="W32" s="34">
        <v>73</v>
      </c>
      <c r="X32" s="34">
        <v>22</v>
      </c>
      <c r="Y32" s="34">
        <v>4</v>
      </c>
      <c r="Z32" s="72">
        <v>59</v>
      </c>
      <c r="AA32" s="1">
        <v>24</v>
      </c>
      <c r="AB32" s="1">
        <v>16</v>
      </c>
      <c r="AC32" s="1">
        <v>42</v>
      </c>
      <c r="AD32" s="1">
        <v>10</v>
      </c>
      <c r="AE32" s="1">
        <v>25</v>
      </c>
      <c r="AF32" s="1">
        <v>27</v>
      </c>
      <c r="AG32" s="1">
        <v>81</v>
      </c>
      <c r="AH32" s="1">
        <v>80</v>
      </c>
      <c r="AI32" s="1">
        <v>39</v>
      </c>
      <c r="AJ32" s="1">
        <v>175</v>
      </c>
      <c r="AK32" s="1">
        <v>750</v>
      </c>
      <c r="AL32" s="1">
        <v>369</v>
      </c>
      <c r="AM32" s="1">
        <v>74</v>
      </c>
      <c r="AN32" s="1">
        <v>56</v>
      </c>
      <c r="AO32" s="1">
        <v>32</v>
      </c>
      <c r="AP32" s="1">
        <v>20</v>
      </c>
      <c r="AQ32" s="1">
        <v>11</v>
      </c>
      <c r="AR32" s="1">
        <v>25</v>
      </c>
      <c r="AS32" s="1">
        <v>54</v>
      </c>
      <c r="AT32" s="1">
        <v>15</v>
      </c>
      <c r="AU32" s="1">
        <v>104</v>
      </c>
      <c r="AV32" s="1">
        <v>51</v>
      </c>
      <c r="AW32" s="1">
        <v>13</v>
      </c>
      <c r="AX32" s="1">
        <v>5</v>
      </c>
      <c r="AY32" s="1">
        <v>5</v>
      </c>
      <c r="AZ32" s="1">
        <v>16</v>
      </c>
      <c r="BA32" s="1">
        <v>21</v>
      </c>
      <c r="BB32" s="1">
        <v>7</v>
      </c>
      <c r="BC32" s="1">
        <v>4</v>
      </c>
      <c r="BD32" s="1">
        <v>5</v>
      </c>
      <c r="BE32" s="1">
        <v>3</v>
      </c>
      <c r="BF32" s="1">
        <v>11</v>
      </c>
      <c r="BG32" s="1">
        <v>14</v>
      </c>
      <c r="BH32" s="1">
        <v>6</v>
      </c>
      <c r="BI32" s="1">
        <v>2</v>
      </c>
      <c r="BJ32" s="1">
        <v>6</v>
      </c>
      <c r="BK32" s="1">
        <v>7</v>
      </c>
      <c r="BL32" s="1">
        <v>4</v>
      </c>
      <c r="BM32" s="1">
        <v>20</v>
      </c>
      <c r="BN32" s="1">
        <v>2</v>
      </c>
      <c r="BO32" s="1">
        <v>7</v>
      </c>
      <c r="BP32" s="1">
        <v>5</v>
      </c>
      <c r="BQ32" s="1">
        <v>5</v>
      </c>
      <c r="BR32" s="1">
        <v>6</v>
      </c>
      <c r="BS32" s="1">
        <v>10</v>
      </c>
      <c r="BT32" s="1">
        <v>18</v>
      </c>
      <c r="BU32" s="79">
        <v>22</v>
      </c>
    </row>
    <row r="33" spans="1:73" x14ac:dyDescent="0.15">
      <c r="A33" s="1" t="s">
        <v>57</v>
      </c>
      <c r="B33" s="1" t="s">
        <v>307</v>
      </c>
      <c r="C33" s="1" t="s">
        <v>58</v>
      </c>
      <c r="D33" s="41">
        <f t="shared" si="3"/>
        <v>3.713188220230474E-2</v>
      </c>
      <c r="E33" s="43">
        <f t="shared" si="4"/>
        <v>0.56145966709346995</v>
      </c>
      <c r="F33" s="43">
        <f t="shared" si="5"/>
        <v>0.11843790012804098</v>
      </c>
      <c r="G33" s="43">
        <f t="shared" si="6"/>
        <v>0.1382842509603073</v>
      </c>
      <c r="H33" s="43">
        <f t="shared" si="7"/>
        <v>3.9692701664532648E-2</v>
      </c>
      <c r="I33" s="43">
        <f t="shared" si="8"/>
        <v>1.7925736235595392E-2</v>
      </c>
      <c r="J33" s="43">
        <f t="shared" si="9"/>
        <v>6.530089628681178E-2</v>
      </c>
      <c r="K33" s="44">
        <f t="shared" si="10"/>
        <v>2.176696542893726E-2</v>
      </c>
      <c r="L33" s="28">
        <f t="shared" si="11"/>
        <v>2.5608194622279128E-3</v>
      </c>
      <c r="M33" s="24">
        <f t="shared" si="12"/>
        <v>25</v>
      </c>
      <c r="N33" s="10"/>
      <c r="O33" s="72" t="s">
        <v>58</v>
      </c>
      <c r="P33" s="67">
        <f t="shared" si="13"/>
        <v>3124</v>
      </c>
      <c r="Q33" s="13">
        <v>116</v>
      </c>
      <c r="R33" s="34">
        <v>1754</v>
      </c>
      <c r="S33" s="34">
        <v>370</v>
      </c>
      <c r="T33" s="34">
        <v>432</v>
      </c>
      <c r="U33" s="34">
        <v>124</v>
      </c>
      <c r="V33" s="34">
        <v>56</v>
      </c>
      <c r="W33" s="34">
        <v>204</v>
      </c>
      <c r="X33" s="34">
        <v>68</v>
      </c>
      <c r="Y33" s="34">
        <v>8</v>
      </c>
      <c r="Z33" s="72">
        <v>62</v>
      </c>
      <c r="AA33" s="1">
        <v>11</v>
      </c>
      <c r="AB33" s="1">
        <v>7</v>
      </c>
      <c r="AC33" s="1">
        <v>18</v>
      </c>
      <c r="AD33" s="1">
        <v>7</v>
      </c>
      <c r="AE33" s="1">
        <v>5</v>
      </c>
      <c r="AF33" s="1">
        <v>6</v>
      </c>
      <c r="AG33" s="1">
        <v>60</v>
      </c>
      <c r="AH33" s="1">
        <v>25</v>
      </c>
      <c r="AI33" s="1">
        <v>29</v>
      </c>
      <c r="AJ33" s="1">
        <v>118</v>
      </c>
      <c r="AK33" s="1">
        <v>160</v>
      </c>
      <c r="AL33" s="1">
        <v>1027</v>
      </c>
      <c r="AM33" s="1">
        <v>335</v>
      </c>
      <c r="AN33" s="1">
        <v>18</v>
      </c>
      <c r="AO33" s="1">
        <v>46</v>
      </c>
      <c r="AP33" s="1">
        <v>42</v>
      </c>
      <c r="AQ33" s="1">
        <v>19</v>
      </c>
      <c r="AR33" s="1">
        <v>8</v>
      </c>
      <c r="AS33" s="1">
        <v>18</v>
      </c>
      <c r="AT33" s="1">
        <v>21</v>
      </c>
      <c r="AU33" s="1">
        <v>43</v>
      </c>
      <c r="AV33" s="1">
        <v>155</v>
      </c>
      <c r="AW33" s="1">
        <v>28</v>
      </c>
      <c r="AX33" s="1">
        <v>7</v>
      </c>
      <c r="AY33" s="1">
        <v>39</v>
      </c>
      <c r="AZ33" s="1">
        <v>64</v>
      </c>
      <c r="BA33" s="1">
        <v>184</v>
      </c>
      <c r="BB33" s="1">
        <v>96</v>
      </c>
      <c r="BC33" s="1">
        <v>14</v>
      </c>
      <c r="BD33" s="1">
        <v>7</v>
      </c>
      <c r="BE33" s="1">
        <v>3</v>
      </c>
      <c r="BF33" s="1">
        <v>50</v>
      </c>
      <c r="BG33" s="1">
        <v>46</v>
      </c>
      <c r="BH33" s="1">
        <v>18</v>
      </c>
      <c r="BI33" s="1">
        <v>3</v>
      </c>
      <c r="BJ33" s="1">
        <v>18</v>
      </c>
      <c r="BK33" s="1">
        <v>27</v>
      </c>
      <c r="BL33" s="1">
        <v>8</v>
      </c>
      <c r="BM33" s="1">
        <v>71</v>
      </c>
      <c r="BN33" s="1">
        <v>8</v>
      </c>
      <c r="BO33" s="1">
        <v>16</v>
      </c>
      <c r="BP33" s="1">
        <v>30</v>
      </c>
      <c r="BQ33" s="1">
        <v>17</v>
      </c>
      <c r="BR33" s="1">
        <v>7</v>
      </c>
      <c r="BS33" s="1">
        <v>47</v>
      </c>
      <c r="BT33" s="1">
        <v>8</v>
      </c>
      <c r="BU33" s="79">
        <v>68</v>
      </c>
    </row>
    <row r="34" spans="1:73" x14ac:dyDescent="0.15">
      <c r="A34" s="1" t="s">
        <v>59</v>
      </c>
      <c r="B34" s="1" t="s">
        <v>311</v>
      </c>
      <c r="C34" s="1" t="s">
        <v>60</v>
      </c>
      <c r="D34" s="41">
        <f t="shared" si="3"/>
        <v>3.9711191335740074E-2</v>
      </c>
      <c r="E34" s="43">
        <f t="shared" si="4"/>
        <v>0.74729241877256314</v>
      </c>
      <c r="F34" s="43">
        <f t="shared" si="5"/>
        <v>7.5812274368231042E-2</v>
      </c>
      <c r="G34" s="43">
        <f t="shared" si="6"/>
        <v>5.7761732851985562E-2</v>
      </c>
      <c r="H34" s="43">
        <f t="shared" si="7"/>
        <v>1.444043321299639E-2</v>
      </c>
      <c r="I34" s="43">
        <f t="shared" si="8"/>
        <v>3.2490974729241874E-2</v>
      </c>
      <c r="J34" s="43">
        <f t="shared" si="9"/>
        <v>2.8880866425992781E-2</v>
      </c>
      <c r="K34" s="44">
        <f t="shared" si="10"/>
        <v>3.6101083032490976E-3</v>
      </c>
      <c r="L34" s="28">
        <f t="shared" si="11"/>
        <v>7.2202166064981952E-3</v>
      </c>
      <c r="M34" s="24">
        <f t="shared" si="12"/>
        <v>13</v>
      </c>
      <c r="N34" s="10"/>
      <c r="O34" s="72" t="s">
        <v>60</v>
      </c>
      <c r="P34" s="67">
        <f t="shared" si="13"/>
        <v>277</v>
      </c>
      <c r="Q34" s="13">
        <v>11</v>
      </c>
      <c r="R34" s="34">
        <v>207</v>
      </c>
      <c r="S34" s="34">
        <v>21</v>
      </c>
      <c r="T34" s="34">
        <v>16</v>
      </c>
      <c r="U34" s="34">
        <v>4</v>
      </c>
      <c r="V34" s="34">
        <v>9</v>
      </c>
      <c r="W34" s="34">
        <v>8</v>
      </c>
      <c r="X34" s="34">
        <v>1</v>
      </c>
      <c r="Y34" s="34">
        <v>2</v>
      </c>
      <c r="Z34" s="72">
        <v>2</v>
      </c>
      <c r="AA34" s="1">
        <v>3</v>
      </c>
      <c r="AB34" s="1">
        <v>2</v>
      </c>
      <c r="AC34" s="1">
        <v>3</v>
      </c>
      <c r="AD34" s="1">
        <v>0</v>
      </c>
      <c r="AE34" s="1">
        <v>1</v>
      </c>
      <c r="AF34" s="1">
        <v>0</v>
      </c>
      <c r="AG34" s="1">
        <v>5</v>
      </c>
      <c r="AH34" s="1">
        <v>2</v>
      </c>
      <c r="AI34" s="1">
        <v>5</v>
      </c>
      <c r="AJ34" s="1">
        <v>19</v>
      </c>
      <c r="AK34" s="1">
        <v>21</v>
      </c>
      <c r="AL34" s="1">
        <v>123</v>
      </c>
      <c r="AM34" s="1">
        <v>32</v>
      </c>
      <c r="AN34" s="1">
        <v>2</v>
      </c>
      <c r="AO34" s="1">
        <v>1</v>
      </c>
      <c r="AP34" s="1">
        <v>2</v>
      </c>
      <c r="AQ34" s="1">
        <v>0</v>
      </c>
      <c r="AR34" s="1">
        <v>0</v>
      </c>
      <c r="AS34" s="1">
        <v>5</v>
      </c>
      <c r="AT34" s="1">
        <v>0</v>
      </c>
      <c r="AU34" s="1">
        <v>7</v>
      </c>
      <c r="AV34" s="1">
        <v>4</v>
      </c>
      <c r="AW34" s="1">
        <v>2</v>
      </c>
      <c r="AX34" s="1">
        <v>1</v>
      </c>
      <c r="AY34" s="1">
        <v>2</v>
      </c>
      <c r="AZ34" s="1">
        <v>2</v>
      </c>
      <c r="BA34" s="1">
        <v>5</v>
      </c>
      <c r="BB34" s="1">
        <v>3</v>
      </c>
      <c r="BC34" s="1">
        <v>1</v>
      </c>
      <c r="BD34" s="1">
        <v>0</v>
      </c>
      <c r="BE34" s="1">
        <v>0</v>
      </c>
      <c r="BF34" s="1">
        <v>2</v>
      </c>
      <c r="BG34" s="1">
        <v>1</v>
      </c>
      <c r="BH34" s="1">
        <v>1</v>
      </c>
      <c r="BI34" s="1">
        <v>1</v>
      </c>
      <c r="BJ34" s="1">
        <v>3</v>
      </c>
      <c r="BK34" s="1">
        <v>3</v>
      </c>
      <c r="BL34" s="1">
        <v>2</v>
      </c>
      <c r="BM34" s="1">
        <v>1</v>
      </c>
      <c r="BN34" s="1">
        <v>0</v>
      </c>
      <c r="BO34" s="1">
        <v>0</v>
      </c>
      <c r="BP34" s="1">
        <v>1</v>
      </c>
      <c r="BQ34" s="1">
        <v>0</v>
      </c>
      <c r="BR34" s="1">
        <v>2</v>
      </c>
      <c r="BS34" s="1">
        <v>1</v>
      </c>
      <c r="BT34" s="1">
        <v>3</v>
      </c>
      <c r="BU34" s="79">
        <v>1</v>
      </c>
    </row>
    <row r="35" spans="1:73" x14ac:dyDescent="0.15">
      <c r="A35" s="1" t="s">
        <v>61</v>
      </c>
      <c r="B35" s="1" t="s">
        <v>310</v>
      </c>
      <c r="C35" s="1" t="s">
        <v>62</v>
      </c>
      <c r="D35" s="41">
        <f t="shared" si="3"/>
        <v>4.6213093709884467E-2</v>
      </c>
      <c r="E35" s="43">
        <f t="shared" si="4"/>
        <v>0.59691912708600769</v>
      </c>
      <c r="F35" s="43">
        <f t="shared" si="5"/>
        <v>0.13735558408215662</v>
      </c>
      <c r="G35" s="43">
        <f t="shared" si="6"/>
        <v>5.2631578947368418E-2</v>
      </c>
      <c r="H35" s="43">
        <f t="shared" si="7"/>
        <v>2.6957637997432605E-2</v>
      </c>
      <c r="I35" s="43">
        <f t="shared" si="8"/>
        <v>6.4184852374839542E-3</v>
      </c>
      <c r="J35" s="43">
        <f t="shared" si="9"/>
        <v>7.1887034659820284E-2</v>
      </c>
      <c r="K35" s="44">
        <f t="shared" si="10"/>
        <v>6.1617458279845959E-2</v>
      </c>
      <c r="L35" s="28">
        <f t="shared" si="11"/>
        <v>0</v>
      </c>
      <c r="M35" s="24">
        <f t="shared" si="12"/>
        <v>57</v>
      </c>
      <c r="N35" s="10"/>
      <c r="O35" s="72" t="s">
        <v>62</v>
      </c>
      <c r="P35" s="67">
        <f t="shared" si="13"/>
        <v>779</v>
      </c>
      <c r="Q35" s="13">
        <v>36</v>
      </c>
      <c r="R35" s="34">
        <v>465</v>
      </c>
      <c r="S35" s="34">
        <v>107</v>
      </c>
      <c r="T35" s="34">
        <v>41</v>
      </c>
      <c r="U35" s="34">
        <v>21</v>
      </c>
      <c r="V35" s="34">
        <v>5</v>
      </c>
      <c r="W35" s="34">
        <v>56</v>
      </c>
      <c r="X35" s="34">
        <v>48</v>
      </c>
      <c r="Y35" s="34">
        <v>0</v>
      </c>
      <c r="Z35" s="72">
        <v>13</v>
      </c>
      <c r="AA35" s="1">
        <v>1</v>
      </c>
      <c r="AB35" s="1">
        <v>3</v>
      </c>
      <c r="AC35" s="1">
        <v>8</v>
      </c>
      <c r="AD35" s="1">
        <v>2</v>
      </c>
      <c r="AE35" s="1">
        <v>5</v>
      </c>
      <c r="AF35" s="1">
        <v>4</v>
      </c>
      <c r="AG35" s="1">
        <v>15</v>
      </c>
      <c r="AH35" s="1">
        <v>14</v>
      </c>
      <c r="AI35" s="1">
        <v>10</v>
      </c>
      <c r="AJ35" s="1">
        <v>62</v>
      </c>
      <c r="AK35" s="1">
        <v>30</v>
      </c>
      <c r="AL35" s="1">
        <v>257</v>
      </c>
      <c r="AM35" s="1">
        <v>77</v>
      </c>
      <c r="AN35" s="1">
        <v>6</v>
      </c>
      <c r="AO35" s="1">
        <v>5</v>
      </c>
      <c r="AP35" s="1">
        <v>5</v>
      </c>
      <c r="AQ35" s="1">
        <v>5</v>
      </c>
      <c r="AR35" s="1">
        <v>7</v>
      </c>
      <c r="AS35" s="1">
        <v>8</v>
      </c>
      <c r="AT35" s="1">
        <v>4</v>
      </c>
      <c r="AU35" s="1">
        <v>30</v>
      </c>
      <c r="AV35" s="1">
        <v>37</v>
      </c>
      <c r="AW35" s="1">
        <v>9</v>
      </c>
      <c r="AX35" s="1">
        <v>3</v>
      </c>
      <c r="AY35" s="1">
        <v>5</v>
      </c>
      <c r="AZ35" s="1">
        <v>7</v>
      </c>
      <c r="BA35" s="1">
        <v>15</v>
      </c>
      <c r="BB35" s="1">
        <v>2</v>
      </c>
      <c r="BC35" s="1">
        <v>0</v>
      </c>
      <c r="BD35" s="1">
        <v>2</v>
      </c>
      <c r="BE35" s="1">
        <v>1</v>
      </c>
      <c r="BF35" s="1">
        <v>6</v>
      </c>
      <c r="BG35" s="1">
        <v>11</v>
      </c>
      <c r="BH35" s="1">
        <v>1</v>
      </c>
      <c r="BI35" s="1">
        <v>2</v>
      </c>
      <c r="BJ35" s="1">
        <v>0</v>
      </c>
      <c r="BK35" s="1">
        <v>3</v>
      </c>
      <c r="BL35" s="1">
        <v>0</v>
      </c>
      <c r="BM35" s="1">
        <v>24</v>
      </c>
      <c r="BN35" s="1">
        <v>1</v>
      </c>
      <c r="BO35" s="1">
        <v>5</v>
      </c>
      <c r="BP35" s="1">
        <v>7</v>
      </c>
      <c r="BQ35" s="1">
        <v>1</v>
      </c>
      <c r="BR35" s="1">
        <v>3</v>
      </c>
      <c r="BS35" s="1">
        <v>6</v>
      </c>
      <c r="BT35" s="1">
        <v>9</v>
      </c>
      <c r="BU35" s="79">
        <v>48</v>
      </c>
    </row>
    <row r="36" spans="1:73" x14ac:dyDescent="0.15">
      <c r="A36" s="1" t="s">
        <v>63</v>
      </c>
      <c r="B36" s="1" t="s">
        <v>310</v>
      </c>
      <c r="C36" s="1" t="s">
        <v>64</v>
      </c>
      <c r="D36" s="41">
        <f t="shared" si="3"/>
        <v>5.7324840764331211E-2</v>
      </c>
      <c r="E36" s="43">
        <f t="shared" si="4"/>
        <v>0.58811040339702758</v>
      </c>
      <c r="F36" s="43">
        <f t="shared" si="5"/>
        <v>0.14437367303609341</v>
      </c>
      <c r="G36" s="43">
        <f t="shared" si="6"/>
        <v>8.9171974522292988E-2</v>
      </c>
      <c r="H36" s="43">
        <f t="shared" si="7"/>
        <v>2.1231422505307854E-2</v>
      </c>
      <c r="I36" s="43">
        <f t="shared" si="8"/>
        <v>2.1231422505307854E-2</v>
      </c>
      <c r="J36" s="43">
        <f t="shared" si="9"/>
        <v>6.1571125265392782E-2</v>
      </c>
      <c r="K36" s="44">
        <f t="shared" si="10"/>
        <v>1.6985138004246284E-2</v>
      </c>
      <c r="L36" s="28">
        <f t="shared" si="11"/>
        <v>0</v>
      </c>
      <c r="M36" s="24">
        <f t="shared" si="12"/>
        <v>57</v>
      </c>
      <c r="N36" s="10"/>
      <c r="O36" s="72" t="s">
        <v>64</v>
      </c>
      <c r="P36" s="67">
        <f t="shared" si="13"/>
        <v>471</v>
      </c>
      <c r="Q36" s="13">
        <v>27</v>
      </c>
      <c r="R36" s="34">
        <v>277</v>
      </c>
      <c r="S36" s="34">
        <v>68</v>
      </c>
      <c r="T36" s="34">
        <v>42</v>
      </c>
      <c r="U36" s="34">
        <v>10</v>
      </c>
      <c r="V36" s="34">
        <v>10</v>
      </c>
      <c r="W36" s="34">
        <v>29</v>
      </c>
      <c r="X36" s="34">
        <v>8</v>
      </c>
      <c r="Y36" s="34">
        <v>0</v>
      </c>
      <c r="Z36" s="72">
        <v>11</v>
      </c>
      <c r="AA36" s="1">
        <v>1</v>
      </c>
      <c r="AB36" s="1">
        <v>4</v>
      </c>
      <c r="AC36" s="1">
        <v>3</v>
      </c>
      <c r="AD36" s="1">
        <v>2</v>
      </c>
      <c r="AE36" s="1">
        <v>0</v>
      </c>
      <c r="AF36" s="1">
        <v>6</v>
      </c>
      <c r="AG36" s="1">
        <v>8</v>
      </c>
      <c r="AH36" s="1">
        <v>5</v>
      </c>
      <c r="AI36" s="1">
        <v>3</v>
      </c>
      <c r="AJ36" s="1">
        <v>35</v>
      </c>
      <c r="AK36" s="1">
        <v>30</v>
      </c>
      <c r="AL36" s="1">
        <v>153</v>
      </c>
      <c r="AM36" s="1">
        <v>43</v>
      </c>
      <c r="AN36" s="1">
        <v>3</v>
      </c>
      <c r="AO36" s="1">
        <v>5</v>
      </c>
      <c r="AP36" s="1">
        <v>4</v>
      </c>
      <c r="AQ36" s="1">
        <v>1</v>
      </c>
      <c r="AR36" s="1">
        <v>4</v>
      </c>
      <c r="AS36" s="1">
        <v>6</v>
      </c>
      <c r="AT36" s="1">
        <v>11</v>
      </c>
      <c r="AU36" s="1">
        <v>8</v>
      </c>
      <c r="AV36" s="1">
        <v>26</v>
      </c>
      <c r="AW36" s="1">
        <v>3</v>
      </c>
      <c r="AX36" s="1">
        <v>2</v>
      </c>
      <c r="AY36" s="1">
        <v>8</v>
      </c>
      <c r="AZ36" s="1">
        <v>12</v>
      </c>
      <c r="BA36" s="1">
        <v>12</v>
      </c>
      <c r="BB36" s="1">
        <v>3</v>
      </c>
      <c r="BC36" s="1">
        <v>2</v>
      </c>
      <c r="BD36" s="1">
        <v>0</v>
      </c>
      <c r="BE36" s="1">
        <v>1</v>
      </c>
      <c r="BF36" s="1">
        <v>2</v>
      </c>
      <c r="BG36" s="1">
        <v>6</v>
      </c>
      <c r="BH36" s="1">
        <v>1</v>
      </c>
      <c r="BI36" s="1">
        <v>0</v>
      </c>
      <c r="BJ36" s="1">
        <v>9</v>
      </c>
      <c r="BK36" s="1">
        <v>1</v>
      </c>
      <c r="BL36" s="1">
        <v>0</v>
      </c>
      <c r="BM36" s="1">
        <v>9</v>
      </c>
      <c r="BN36" s="1">
        <v>0</v>
      </c>
      <c r="BO36" s="1">
        <v>0</v>
      </c>
      <c r="BP36" s="1">
        <v>6</v>
      </c>
      <c r="BQ36" s="1">
        <v>3</v>
      </c>
      <c r="BR36" s="1">
        <v>0</v>
      </c>
      <c r="BS36" s="1">
        <v>8</v>
      </c>
      <c r="BT36" s="1">
        <v>3</v>
      </c>
      <c r="BU36" s="79">
        <v>8</v>
      </c>
    </row>
    <row r="37" spans="1:73" x14ac:dyDescent="0.15">
      <c r="A37" s="1" t="s">
        <v>65</v>
      </c>
      <c r="B37" s="1" t="s">
        <v>309</v>
      </c>
      <c r="C37" s="1" t="s">
        <v>66</v>
      </c>
      <c r="D37" s="41">
        <f t="shared" si="3"/>
        <v>4.1780199818346957E-2</v>
      </c>
      <c r="E37" s="43">
        <f t="shared" si="4"/>
        <v>0.71389645776566757</v>
      </c>
      <c r="F37" s="43">
        <f t="shared" si="5"/>
        <v>8.7193460490463212E-2</v>
      </c>
      <c r="G37" s="43">
        <f t="shared" si="6"/>
        <v>3.9963669391462307E-2</v>
      </c>
      <c r="H37" s="43">
        <f t="shared" si="7"/>
        <v>2.1798365122615803E-2</v>
      </c>
      <c r="I37" s="43">
        <f t="shared" si="8"/>
        <v>8.1743869209809257E-3</v>
      </c>
      <c r="J37" s="43">
        <f t="shared" si="9"/>
        <v>4.0871934604904632E-2</v>
      </c>
      <c r="K37" s="44">
        <f t="shared" si="10"/>
        <v>4.632152588555858E-2</v>
      </c>
      <c r="L37" s="28">
        <f t="shared" si="11"/>
        <v>9.0826521344232513E-4</v>
      </c>
      <c r="M37" s="24">
        <f t="shared" si="12"/>
        <v>46</v>
      </c>
      <c r="N37" s="10"/>
      <c r="O37" s="72" t="s">
        <v>66</v>
      </c>
      <c r="P37" s="67">
        <f t="shared" si="13"/>
        <v>1101</v>
      </c>
      <c r="Q37" s="13">
        <v>46</v>
      </c>
      <c r="R37" s="34">
        <v>786</v>
      </c>
      <c r="S37" s="34">
        <v>96</v>
      </c>
      <c r="T37" s="34">
        <v>44</v>
      </c>
      <c r="U37" s="34">
        <v>24</v>
      </c>
      <c r="V37" s="34">
        <v>9</v>
      </c>
      <c r="W37" s="34">
        <v>45</v>
      </c>
      <c r="X37" s="34">
        <v>51</v>
      </c>
      <c r="Y37" s="34">
        <v>1</v>
      </c>
      <c r="Z37" s="72">
        <v>18</v>
      </c>
      <c r="AA37" s="1">
        <v>4</v>
      </c>
      <c r="AB37" s="1">
        <v>5</v>
      </c>
      <c r="AC37" s="1">
        <v>9</v>
      </c>
      <c r="AD37" s="1">
        <v>0</v>
      </c>
      <c r="AE37" s="1">
        <v>3</v>
      </c>
      <c r="AF37" s="1">
        <v>7</v>
      </c>
      <c r="AG37" s="1">
        <v>16</v>
      </c>
      <c r="AH37" s="1">
        <v>11</v>
      </c>
      <c r="AI37" s="1">
        <v>10</v>
      </c>
      <c r="AJ37" s="1">
        <v>65</v>
      </c>
      <c r="AK37" s="1">
        <v>113</v>
      </c>
      <c r="AL37" s="1">
        <v>372</v>
      </c>
      <c r="AM37" s="1">
        <v>199</v>
      </c>
      <c r="AN37" s="1">
        <v>10</v>
      </c>
      <c r="AO37" s="1">
        <v>7</v>
      </c>
      <c r="AP37" s="1">
        <v>7</v>
      </c>
      <c r="AQ37" s="1">
        <v>4</v>
      </c>
      <c r="AR37" s="1">
        <v>2</v>
      </c>
      <c r="AS37" s="1">
        <v>4</v>
      </c>
      <c r="AT37" s="1">
        <v>6</v>
      </c>
      <c r="AU37" s="1">
        <v>18</v>
      </c>
      <c r="AV37" s="1">
        <v>38</v>
      </c>
      <c r="AW37" s="1">
        <v>5</v>
      </c>
      <c r="AX37" s="1">
        <v>2</v>
      </c>
      <c r="AY37" s="1">
        <v>5</v>
      </c>
      <c r="AZ37" s="1">
        <v>10</v>
      </c>
      <c r="BA37" s="1">
        <v>14</v>
      </c>
      <c r="BB37" s="1">
        <v>6</v>
      </c>
      <c r="BC37" s="1">
        <v>2</v>
      </c>
      <c r="BD37" s="1">
        <v>1</v>
      </c>
      <c r="BE37" s="1">
        <v>1</v>
      </c>
      <c r="BF37" s="1">
        <v>8</v>
      </c>
      <c r="BG37" s="1">
        <v>10</v>
      </c>
      <c r="BH37" s="1">
        <v>4</v>
      </c>
      <c r="BI37" s="1">
        <v>0</v>
      </c>
      <c r="BJ37" s="1">
        <v>3</v>
      </c>
      <c r="BK37" s="1">
        <v>5</v>
      </c>
      <c r="BL37" s="1">
        <v>1</v>
      </c>
      <c r="BM37" s="1">
        <v>16</v>
      </c>
      <c r="BN37" s="1">
        <v>2</v>
      </c>
      <c r="BO37" s="1">
        <v>5</v>
      </c>
      <c r="BP37" s="1">
        <v>4</v>
      </c>
      <c r="BQ37" s="1">
        <v>4</v>
      </c>
      <c r="BR37" s="1">
        <v>2</v>
      </c>
      <c r="BS37" s="1">
        <v>7</v>
      </c>
      <c r="BT37" s="1">
        <v>5</v>
      </c>
      <c r="BU37" s="79">
        <v>51</v>
      </c>
    </row>
    <row r="38" spans="1:73" x14ac:dyDescent="0.15">
      <c r="A38" s="1" t="s">
        <v>67</v>
      </c>
      <c r="B38" s="1" t="s">
        <v>313</v>
      </c>
      <c r="C38" s="1" t="s">
        <v>68</v>
      </c>
      <c r="D38" s="41">
        <f t="shared" si="3"/>
        <v>4.5816733067729085E-2</v>
      </c>
      <c r="E38" s="43">
        <f t="shared" si="4"/>
        <v>0.62749003984063745</v>
      </c>
      <c r="F38" s="43">
        <f t="shared" si="5"/>
        <v>0.13147410358565736</v>
      </c>
      <c r="G38" s="43">
        <f t="shared" si="6"/>
        <v>5.5776892430278883E-2</v>
      </c>
      <c r="H38" s="43">
        <f t="shared" si="7"/>
        <v>3.1872509960159362E-2</v>
      </c>
      <c r="I38" s="43">
        <f t="shared" si="8"/>
        <v>1.3944223107569721E-2</v>
      </c>
      <c r="J38" s="43">
        <f t="shared" si="9"/>
        <v>7.1713147410358571E-2</v>
      </c>
      <c r="K38" s="44">
        <f t="shared" si="10"/>
        <v>2.1912350597609563E-2</v>
      </c>
      <c r="L38" s="28">
        <f t="shared" si="11"/>
        <v>0</v>
      </c>
      <c r="M38" s="24">
        <f t="shared" si="12"/>
        <v>57</v>
      </c>
      <c r="N38" s="10"/>
      <c r="O38" s="72" t="s">
        <v>68</v>
      </c>
      <c r="P38" s="67">
        <f t="shared" si="13"/>
        <v>502</v>
      </c>
      <c r="Q38" s="13">
        <v>23</v>
      </c>
      <c r="R38" s="34">
        <v>315</v>
      </c>
      <c r="S38" s="34">
        <v>66</v>
      </c>
      <c r="T38" s="34">
        <v>28</v>
      </c>
      <c r="U38" s="34">
        <v>16</v>
      </c>
      <c r="V38" s="34">
        <v>7</v>
      </c>
      <c r="W38" s="34">
        <v>36</v>
      </c>
      <c r="X38" s="34">
        <v>11</v>
      </c>
      <c r="Y38" s="34">
        <v>0</v>
      </c>
      <c r="Z38" s="72">
        <v>4</v>
      </c>
      <c r="AA38" s="1">
        <v>2</v>
      </c>
      <c r="AB38" s="1">
        <v>3</v>
      </c>
      <c r="AC38" s="1">
        <v>5</v>
      </c>
      <c r="AD38" s="1">
        <v>1</v>
      </c>
      <c r="AE38" s="1">
        <v>3</v>
      </c>
      <c r="AF38" s="1">
        <v>5</v>
      </c>
      <c r="AG38" s="1">
        <v>13</v>
      </c>
      <c r="AH38" s="1">
        <v>11</v>
      </c>
      <c r="AI38" s="1">
        <v>11</v>
      </c>
      <c r="AJ38" s="1">
        <v>56</v>
      </c>
      <c r="AK38" s="1">
        <v>37</v>
      </c>
      <c r="AL38" s="1">
        <v>134</v>
      </c>
      <c r="AM38" s="1">
        <v>53</v>
      </c>
      <c r="AN38" s="1">
        <v>4</v>
      </c>
      <c r="AO38" s="1">
        <v>10</v>
      </c>
      <c r="AP38" s="1">
        <v>8</v>
      </c>
      <c r="AQ38" s="1">
        <v>2</v>
      </c>
      <c r="AR38" s="1">
        <v>7</v>
      </c>
      <c r="AS38" s="1">
        <v>4</v>
      </c>
      <c r="AT38" s="1">
        <v>2</v>
      </c>
      <c r="AU38" s="1">
        <v>15</v>
      </c>
      <c r="AV38" s="1">
        <v>14</v>
      </c>
      <c r="AW38" s="1">
        <v>7</v>
      </c>
      <c r="AX38" s="1">
        <v>1</v>
      </c>
      <c r="AY38" s="1">
        <v>2</v>
      </c>
      <c r="AZ38" s="1">
        <v>4</v>
      </c>
      <c r="BA38" s="1">
        <v>9</v>
      </c>
      <c r="BB38" s="1">
        <v>4</v>
      </c>
      <c r="BC38" s="1">
        <v>1</v>
      </c>
      <c r="BD38" s="1">
        <v>2</v>
      </c>
      <c r="BE38" s="1">
        <v>0</v>
      </c>
      <c r="BF38" s="1">
        <v>4</v>
      </c>
      <c r="BG38" s="1">
        <v>9</v>
      </c>
      <c r="BH38" s="1">
        <v>1</v>
      </c>
      <c r="BI38" s="1">
        <v>0</v>
      </c>
      <c r="BJ38" s="1">
        <v>4</v>
      </c>
      <c r="BK38" s="1">
        <v>3</v>
      </c>
      <c r="BL38" s="1">
        <v>0</v>
      </c>
      <c r="BM38" s="1">
        <v>8</v>
      </c>
      <c r="BN38" s="1">
        <v>3</v>
      </c>
      <c r="BO38" s="1">
        <v>4</v>
      </c>
      <c r="BP38" s="1">
        <v>7</v>
      </c>
      <c r="BQ38" s="1">
        <v>2</v>
      </c>
      <c r="BR38" s="1">
        <v>5</v>
      </c>
      <c r="BS38" s="1">
        <v>5</v>
      </c>
      <c r="BT38" s="1">
        <v>2</v>
      </c>
      <c r="BU38" s="79">
        <v>11</v>
      </c>
    </row>
    <row r="39" spans="1:73" x14ac:dyDescent="0.15">
      <c r="A39" s="1" t="s">
        <v>69</v>
      </c>
      <c r="B39" s="1" t="s">
        <v>308</v>
      </c>
      <c r="C39" s="1" t="s">
        <v>70</v>
      </c>
      <c r="D39" s="41">
        <f t="shared" si="3"/>
        <v>0.1442125237191651</v>
      </c>
      <c r="E39" s="43">
        <f t="shared" si="4"/>
        <v>0.59392789373814037</v>
      </c>
      <c r="F39" s="43">
        <f t="shared" si="5"/>
        <v>0.14705882352941177</v>
      </c>
      <c r="G39" s="43">
        <f t="shared" si="6"/>
        <v>1.4231499051233396E-2</v>
      </c>
      <c r="H39" s="43">
        <f t="shared" si="7"/>
        <v>3.6053130929791274E-2</v>
      </c>
      <c r="I39" s="43">
        <f t="shared" si="8"/>
        <v>1.3282732447817837E-2</v>
      </c>
      <c r="J39" s="43">
        <f t="shared" si="9"/>
        <v>4.4592030360531311E-2</v>
      </c>
      <c r="K39" s="44">
        <f t="shared" si="10"/>
        <v>6.6413662239089184E-3</v>
      </c>
      <c r="L39" s="28">
        <f t="shared" si="11"/>
        <v>3.7950664136622392E-3</v>
      </c>
      <c r="M39" s="24">
        <f t="shared" si="12"/>
        <v>20</v>
      </c>
      <c r="N39" s="10"/>
      <c r="O39" s="72" t="s">
        <v>70</v>
      </c>
      <c r="P39" s="67">
        <f t="shared" si="13"/>
        <v>1054</v>
      </c>
      <c r="Q39" s="13">
        <v>152</v>
      </c>
      <c r="R39" s="34">
        <v>626</v>
      </c>
      <c r="S39" s="34">
        <v>155</v>
      </c>
      <c r="T39" s="34">
        <v>15</v>
      </c>
      <c r="U39" s="34">
        <v>38</v>
      </c>
      <c r="V39" s="34">
        <v>14</v>
      </c>
      <c r="W39" s="34">
        <v>47</v>
      </c>
      <c r="X39" s="34">
        <v>7</v>
      </c>
      <c r="Y39" s="34">
        <v>4</v>
      </c>
      <c r="Z39" s="72">
        <v>29</v>
      </c>
      <c r="AA39" s="1">
        <v>12</v>
      </c>
      <c r="AB39" s="1">
        <v>16</v>
      </c>
      <c r="AC39" s="1">
        <v>23</v>
      </c>
      <c r="AD39" s="1">
        <v>17</v>
      </c>
      <c r="AE39" s="1">
        <v>20</v>
      </c>
      <c r="AF39" s="1">
        <v>35</v>
      </c>
      <c r="AG39" s="1">
        <v>44</v>
      </c>
      <c r="AH39" s="1">
        <v>26</v>
      </c>
      <c r="AI39" s="1">
        <v>22</v>
      </c>
      <c r="AJ39" s="1">
        <v>112</v>
      </c>
      <c r="AK39" s="1">
        <v>29</v>
      </c>
      <c r="AL39" s="1">
        <v>313</v>
      </c>
      <c r="AM39" s="1">
        <v>80</v>
      </c>
      <c r="AN39" s="1">
        <v>17</v>
      </c>
      <c r="AO39" s="1">
        <v>18</v>
      </c>
      <c r="AP39" s="1">
        <v>4</v>
      </c>
      <c r="AQ39" s="1">
        <v>3</v>
      </c>
      <c r="AR39" s="1">
        <v>14</v>
      </c>
      <c r="AS39" s="1">
        <v>27</v>
      </c>
      <c r="AT39" s="1">
        <v>3</v>
      </c>
      <c r="AU39" s="1">
        <v>46</v>
      </c>
      <c r="AV39" s="1">
        <v>23</v>
      </c>
      <c r="AW39" s="1">
        <v>2</v>
      </c>
      <c r="AX39" s="1">
        <v>2</v>
      </c>
      <c r="AY39" s="1">
        <v>3</v>
      </c>
      <c r="AZ39" s="1">
        <v>3</v>
      </c>
      <c r="BA39" s="1">
        <v>3</v>
      </c>
      <c r="BB39" s="1">
        <v>2</v>
      </c>
      <c r="BC39" s="1">
        <v>0</v>
      </c>
      <c r="BD39" s="1">
        <v>5</v>
      </c>
      <c r="BE39" s="1">
        <v>5</v>
      </c>
      <c r="BF39" s="1">
        <v>8</v>
      </c>
      <c r="BG39" s="1">
        <v>17</v>
      </c>
      <c r="BH39" s="1">
        <v>3</v>
      </c>
      <c r="BI39" s="1">
        <v>3</v>
      </c>
      <c r="BJ39" s="1">
        <v>4</v>
      </c>
      <c r="BK39" s="1">
        <v>3</v>
      </c>
      <c r="BL39" s="1">
        <v>4</v>
      </c>
      <c r="BM39" s="1">
        <v>6</v>
      </c>
      <c r="BN39" s="1">
        <v>3</v>
      </c>
      <c r="BO39" s="1">
        <v>3</v>
      </c>
      <c r="BP39" s="1">
        <v>7</v>
      </c>
      <c r="BQ39" s="1">
        <v>5</v>
      </c>
      <c r="BR39" s="1">
        <v>5</v>
      </c>
      <c r="BS39" s="1">
        <v>7</v>
      </c>
      <c r="BT39" s="1">
        <v>11</v>
      </c>
      <c r="BU39" s="79">
        <v>7</v>
      </c>
    </row>
    <row r="40" spans="1:73" x14ac:dyDescent="0.15">
      <c r="A40" s="1" t="s">
        <v>71</v>
      </c>
      <c r="B40" s="1" t="s">
        <v>309</v>
      </c>
      <c r="C40" s="1" t="s">
        <v>72</v>
      </c>
      <c r="D40" s="41">
        <f t="shared" si="3"/>
        <v>5.1903114186851208E-2</v>
      </c>
      <c r="E40" s="43">
        <f t="shared" si="4"/>
        <v>0.72087658592848902</v>
      </c>
      <c r="F40" s="43">
        <f t="shared" si="5"/>
        <v>0.12110726643598616</v>
      </c>
      <c r="G40" s="43">
        <f t="shared" si="6"/>
        <v>2.9988465974625143E-2</v>
      </c>
      <c r="H40" s="43">
        <f t="shared" si="7"/>
        <v>2.768166089965398E-2</v>
      </c>
      <c r="I40" s="43">
        <f t="shared" si="8"/>
        <v>8.0738177623990767E-3</v>
      </c>
      <c r="J40" s="43">
        <f t="shared" si="9"/>
        <v>2.8835063437139562E-2</v>
      </c>
      <c r="K40" s="44">
        <f t="shared" si="10"/>
        <v>1.1534025374855825E-2</v>
      </c>
      <c r="L40" s="28">
        <f t="shared" si="11"/>
        <v>1.1534025374855825E-3</v>
      </c>
      <c r="M40" s="24">
        <f t="shared" si="12"/>
        <v>40</v>
      </c>
      <c r="N40" s="10"/>
      <c r="O40" s="72" t="s">
        <v>72</v>
      </c>
      <c r="P40" s="67">
        <f t="shared" si="13"/>
        <v>867</v>
      </c>
      <c r="Q40" s="13">
        <v>45</v>
      </c>
      <c r="R40" s="34">
        <v>625</v>
      </c>
      <c r="S40" s="34">
        <v>105</v>
      </c>
      <c r="T40" s="34">
        <v>26</v>
      </c>
      <c r="U40" s="34">
        <v>24</v>
      </c>
      <c r="V40" s="34">
        <v>7</v>
      </c>
      <c r="W40" s="34">
        <v>25</v>
      </c>
      <c r="X40" s="34">
        <v>10</v>
      </c>
      <c r="Y40" s="34">
        <v>1</v>
      </c>
      <c r="Z40" s="72">
        <v>12</v>
      </c>
      <c r="AA40" s="1">
        <v>5</v>
      </c>
      <c r="AB40" s="1">
        <v>4</v>
      </c>
      <c r="AC40" s="1">
        <v>11</v>
      </c>
      <c r="AD40" s="1">
        <v>3</v>
      </c>
      <c r="AE40" s="1">
        <v>4</v>
      </c>
      <c r="AF40" s="1">
        <v>6</v>
      </c>
      <c r="AG40" s="1">
        <v>22</v>
      </c>
      <c r="AH40" s="1">
        <v>17</v>
      </c>
      <c r="AI40" s="1">
        <v>11</v>
      </c>
      <c r="AJ40" s="1">
        <v>94</v>
      </c>
      <c r="AK40" s="1">
        <v>30</v>
      </c>
      <c r="AL40" s="1">
        <v>360</v>
      </c>
      <c r="AM40" s="1">
        <v>91</v>
      </c>
      <c r="AN40" s="1">
        <v>10</v>
      </c>
      <c r="AO40" s="1">
        <v>6</v>
      </c>
      <c r="AP40" s="1">
        <v>13</v>
      </c>
      <c r="AQ40" s="1">
        <v>1</v>
      </c>
      <c r="AR40" s="1">
        <v>7</v>
      </c>
      <c r="AS40" s="1">
        <v>12</v>
      </c>
      <c r="AT40" s="1">
        <v>2</v>
      </c>
      <c r="AU40" s="1">
        <v>33</v>
      </c>
      <c r="AV40" s="1">
        <v>21</v>
      </c>
      <c r="AW40" s="1">
        <v>4</v>
      </c>
      <c r="AX40" s="1">
        <v>4</v>
      </c>
      <c r="AY40" s="1">
        <v>2</v>
      </c>
      <c r="AZ40" s="1">
        <v>3</v>
      </c>
      <c r="BA40" s="1">
        <v>6</v>
      </c>
      <c r="BB40" s="1">
        <v>3</v>
      </c>
      <c r="BC40" s="1">
        <v>4</v>
      </c>
      <c r="BD40" s="1">
        <v>1</v>
      </c>
      <c r="BE40" s="1">
        <v>1</v>
      </c>
      <c r="BF40" s="1">
        <v>10</v>
      </c>
      <c r="BG40" s="1">
        <v>9</v>
      </c>
      <c r="BH40" s="1">
        <v>3</v>
      </c>
      <c r="BI40" s="1">
        <v>1</v>
      </c>
      <c r="BJ40" s="1">
        <v>3</v>
      </c>
      <c r="BK40" s="1">
        <v>2</v>
      </c>
      <c r="BL40" s="1">
        <v>1</v>
      </c>
      <c r="BM40" s="1">
        <v>1</v>
      </c>
      <c r="BN40" s="1">
        <v>5</v>
      </c>
      <c r="BO40" s="1">
        <v>0</v>
      </c>
      <c r="BP40" s="1">
        <v>0</v>
      </c>
      <c r="BQ40" s="1">
        <v>2</v>
      </c>
      <c r="BR40" s="1">
        <v>2</v>
      </c>
      <c r="BS40" s="1">
        <v>4</v>
      </c>
      <c r="BT40" s="1">
        <v>11</v>
      </c>
      <c r="BU40" s="79">
        <v>10</v>
      </c>
    </row>
    <row r="41" spans="1:73" x14ac:dyDescent="0.15">
      <c r="A41" s="1" t="s">
        <v>73</v>
      </c>
      <c r="B41" s="1" t="s">
        <v>309</v>
      </c>
      <c r="C41" s="1" t="s">
        <v>74</v>
      </c>
      <c r="D41" s="41">
        <f t="shared" si="3"/>
        <v>7.3270013568521031E-2</v>
      </c>
      <c r="E41" s="43">
        <f t="shared" si="4"/>
        <v>0.64721845318860249</v>
      </c>
      <c r="F41" s="43">
        <f t="shared" si="5"/>
        <v>9.2265943012211665E-2</v>
      </c>
      <c r="G41" s="43">
        <f t="shared" si="6"/>
        <v>5.1560379918588875E-2</v>
      </c>
      <c r="H41" s="43">
        <f t="shared" si="7"/>
        <v>3.3921302578018994E-2</v>
      </c>
      <c r="I41" s="43">
        <f t="shared" si="8"/>
        <v>1.6282225237449117E-2</v>
      </c>
      <c r="J41" s="43">
        <f t="shared" si="9"/>
        <v>6.1058344640434192E-2</v>
      </c>
      <c r="K41" s="44">
        <f t="shared" si="10"/>
        <v>2.4423337856173677E-2</v>
      </c>
      <c r="L41" s="28">
        <f t="shared" si="11"/>
        <v>2.7137042062415195E-3</v>
      </c>
      <c r="M41" s="24">
        <f t="shared" si="12"/>
        <v>24</v>
      </c>
      <c r="N41" s="10"/>
      <c r="O41" s="72" t="s">
        <v>74</v>
      </c>
      <c r="P41" s="67">
        <f t="shared" si="13"/>
        <v>737</v>
      </c>
      <c r="Q41" s="13">
        <v>54</v>
      </c>
      <c r="R41" s="34">
        <v>477</v>
      </c>
      <c r="S41" s="34">
        <v>68</v>
      </c>
      <c r="T41" s="34">
        <v>38</v>
      </c>
      <c r="U41" s="34">
        <v>25</v>
      </c>
      <c r="V41" s="34">
        <v>12</v>
      </c>
      <c r="W41" s="34">
        <v>45</v>
      </c>
      <c r="X41" s="34">
        <v>18</v>
      </c>
      <c r="Y41" s="34">
        <v>2</v>
      </c>
      <c r="Z41" s="72">
        <v>14</v>
      </c>
      <c r="AA41" s="1">
        <v>6</v>
      </c>
      <c r="AB41" s="1">
        <v>5</v>
      </c>
      <c r="AC41" s="1">
        <v>17</v>
      </c>
      <c r="AD41" s="1">
        <v>4</v>
      </c>
      <c r="AE41" s="1">
        <v>5</v>
      </c>
      <c r="AF41" s="1">
        <v>3</v>
      </c>
      <c r="AG41" s="1">
        <v>14</v>
      </c>
      <c r="AH41" s="1">
        <v>17</v>
      </c>
      <c r="AI41" s="1">
        <v>14</v>
      </c>
      <c r="AJ41" s="1">
        <v>74</v>
      </c>
      <c r="AK41" s="1">
        <v>34</v>
      </c>
      <c r="AL41" s="1">
        <v>228</v>
      </c>
      <c r="AM41" s="1">
        <v>96</v>
      </c>
      <c r="AN41" s="1">
        <v>4</v>
      </c>
      <c r="AO41" s="1">
        <v>5</v>
      </c>
      <c r="AP41" s="1">
        <v>3</v>
      </c>
      <c r="AQ41" s="1">
        <v>1</v>
      </c>
      <c r="AR41" s="1">
        <v>9</v>
      </c>
      <c r="AS41" s="1">
        <v>9</v>
      </c>
      <c r="AT41" s="1">
        <v>5</v>
      </c>
      <c r="AU41" s="1">
        <v>23</v>
      </c>
      <c r="AV41" s="1">
        <v>9</v>
      </c>
      <c r="AW41" s="1">
        <v>2</v>
      </c>
      <c r="AX41" s="1">
        <v>3</v>
      </c>
      <c r="AY41" s="1">
        <v>6</v>
      </c>
      <c r="AZ41" s="1">
        <v>9</v>
      </c>
      <c r="BA41" s="1">
        <v>14</v>
      </c>
      <c r="BB41" s="1">
        <v>3</v>
      </c>
      <c r="BC41" s="1">
        <v>1</v>
      </c>
      <c r="BD41" s="1">
        <v>1</v>
      </c>
      <c r="BE41" s="1">
        <v>1</v>
      </c>
      <c r="BF41" s="1">
        <v>7</v>
      </c>
      <c r="BG41" s="1">
        <v>14</v>
      </c>
      <c r="BH41" s="1">
        <v>2</v>
      </c>
      <c r="BI41" s="1">
        <v>2</v>
      </c>
      <c r="BJ41" s="1">
        <v>4</v>
      </c>
      <c r="BK41" s="1">
        <v>4</v>
      </c>
      <c r="BL41" s="1">
        <v>2</v>
      </c>
      <c r="BM41" s="1">
        <v>12</v>
      </c>
      <c r="BN41" s="1">
        <v>3</v>
      </c>
      <c r="BO41" s="1">
        <v>6</v>
      </c>
      <c r="BP41" s="1">
        <v>4</v>
      </c>
      <c r="BQ41" s="1">
        <v>1</v>
      </c>
      <c r="BR41" s="1">
        <v>3</v>
      </c>
      <c r="BS41" s="1">
        <v>6</v>
      </c>
      <c r="BT41" s="1">
        <v>10</v>
      </c>
      <c r="BU41" s="79">
        <v>18</v>
      </c>
    </row>
    <row r="42" spans="1:73" x14ac:dyDescent="0.15">
      <c r="A42" s="1" t="s">
        <v>75</v>
      </c>
      <c r="B42" s="1" t="s">
        <v>310</v>
      </c>
      <c r="C42" s="1" t="s">
        <v>76</v>
      </c>
      <c r="D42" s="41">
        <f t="shared" si="3"/>
        <v>3.7773359840954271E-2</v>
      </c>
      <c r="E42" s="43">
        <f t="shared" si="4"/>
        <v>0.71272365805168991</v>
      </c>
      <c r="F42" s="43">
        <f t="shared" si="5"/>
        <v>9.2445328031809146E-2</v>
      </c>
      <c r="G42" s="43">
        <f t="shared" si="6"/>
        <v>5.3677932405566599E-2</v>
      </c>
      <c r="H42" s="43">
        <f t="shared" si="7"/>
        <v>1.2922465208747515E-2</v>
      </c>
      <c r="I42" s="43">
        <f t="shared" si="8"/>
        <v>7.9522862823061622E-3</v>
      </c>
      <c r="J42" s="43">
        <f t="shared" si="9"/>
        <v>3.6779324055666002E-2</v>
      </c>
      <c r="K42" s="44">
        <f t="shared" si="10"/>
        <v>4.5725646123260438E-2</v>
      </c>
      <c r="L42" s="28">
        <f t="shared" si="11"/>
        <v>1.9880715705765406E-3</v>
      </c>
      <c r="M42" s="24">
        <f t="shared" si="12"/>
        <v>31</v>
      </c>
      <c r="N42" s="10"/>
      <c r="O42" s="72" t="s">
        <v>76</v>
      </c>
      <c r="P42" s="67">
        <f t="shared" si="13"/>
        <v>1006</v>
      </c>
      <c r="Q42" s="13">
        <v>38</v>
      </c>
      <c r="R42" s="34">
        <v>717</v>
      </c>
      <c r="S42" s="34">
        <v>93</v>
      </c>
      <c r="T42" s="34">
        <v>54</v>
      </c>
      <c r="U42" s="34">
        <v>13</v>
      </c>
      <c r="V42" s="34">
        <v>8</v>
      </c>
      <c r="W42" s="34">
        <v>37</v>
      </c>
      <c r="X42" s="34">
        <v>46</v>
      </c>
      <c r="Y42" s="34">
        <v>2</v>
      </c>
      <c r="Z42" s="72">
        <v>15</v>
      </c>
      <c r="AA42" s="1">
        <v>0</v>
      </c>
      <c r="AB42" s="1">
        <v>2</v>
      </c>
      <c r="AC42" s="1">
        <v>10</v>
      </c>
      <c r="AD42" s="1">
        <v>4</v>
      </c>
      <c r="AE42" s="1">
        <v>2</v>
      </c>
      <c r="AF42" s="1">
        <v>5</v>
      </c>
      <c r="AG42" s="1">
        <v>14</v>
      </c>
      <c r="AH42" s="1">
        <v>8</v>
      </c>
      <c r="AI42" s="1">
        <v>11</v>
      </c>
      <c r="AJ42" s="1">
        <v>66</v>
      </c>
      <c r="AK42" s="1">
        <v>101</v>
      </c>
      <c r="AL42" s="1">
        <v>384</v>
      </c>
      <c r="AM42" s="1">
        <v>133</v>
      </c>
      <c r="AN42" s="1">
        <v>12</v>
      </c>
      <c r="AO42" s="1">
        <v>6</v>
      </c>
      <c r="AP42" s="1">
        <v>5</v>
      </c>
      <c r="AQ42" s="1">
        <v>1</v>
      </c>
      <c r="AR42" s="1">
        <v>2</v>
      </c>
      <c r="AS42" s="1">
        <v>15</v>
      </c>
      <c r="AT42" s="1">
        <v>3</v>
      </c>
      <c r="AU42" s="1">
        <v>15</v>
      </c>
      <c r="AV42" s="1">
        <v>34</v>
      </c>
      <c r="AW42" s="1">
        <v>2</v>
      </c>
      <c r="AX42" s="1">
        <v>4</v>
      </c>
      <c r="AY42" s="1">
        <v>12</v>
      </c>
      <c r="AZ42" s="1">
        <v>11</v>
      </c>
      <c r="BA42" s="1">
        <v>15</v>
      </c>
      <c r="BB42" s="1">
        <v>6</v>
      </c>
      <c r="BC42" s="1">
        <v>4</v>
      </c>
      <c r="BD42" s="1">
        <v>0</v>
      </c>
      <c r="BE42" s="1">
        <v>0</v>
      </c>
      <c r="BF42" s="1">
        <v>4</v>
      </c>
      <c r="BG42" s="1">
        <v>8</v>
      </c>
      <c r="BH42" s="1">
        <v>1</v>
      </c>
      <c r="BI42" s="1">
        <v>0</v>
      </c>
      <c r="BJ42" s="1">
        <v>2</v>
      </c>
      <c r="BK42" s="1">
        <v>4</v>
      </c>
      <c r="BL42" s="1">
        <v>2</v>
      </c>
      <c r="BM42" s="1">
        <v>11</v>
      </c>
      <c r="BN42" s="1">
        <v>2</v>
      </c>
      <c r="BO42" s="1">
        <v>1</v>
      </c>
      <c r="BP42" s="1">
        <v>7</v>
      </c>
      <c r="BQ42" s="1">
        <v>1</v>
      </c>
      <c r="BR42" s="1">
        <v>4</v>
      </c>
      <c r="BS42" s="1">
        <v>7</v>
      </c>
      <c r="BT42" s="1">
        <v>4</v>
      </c>
      <c r="BU42" s="79">
        <v>46</v>
      </c>
    </row>
    <row r="43" spans="1:73" x14ac:dyDescent="0.15">
      <c r="A43" s="21" t="s">
        <v>77</v>
      </c>
      <c r="B43" s="21" t="s">
        <v>314</v>
      </c>
      <c r="C43" s="21" t="s">
        <v>78</v>
      </c>
      <c r="D43" s="61"/>
      <c r="E43" s="62"/>
      <c r="F43" s="62"/>
      <c r="G43" s="62"/>
      <c r="H43" s="62"/>
      <c r="I43" s="62"/>
      <c r="J43" s="62"/>
      <c r="K43" s="63"/>
      <c r="L43" s="33"/>
      <c r="M43" s="25"/>
      <c r="N43" s="10"/>
      <c r="O43" s="73" t="s">
        <v>78</v>
      </c>
      <c r="P43" s="69"/>
      <c r="Q43" s="18"/>
      <c r="R43" s="36"/>
      <c r="S43" s="36"/>
      <c r="T43" s="36"/>
      <c r="U43" s="36"/>
      <c r="V43" s="36"/>
      <c r="W43" s="36"/>
      <c r="X43" s="36"/>
      <c r="Y43" s="36"/>
      <c r="Z43" s="73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1"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1"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  <c r="AZ43" s="21">
        <v>0</v>
      </c>
      <c r="BA43" s="21">
        <v>0</v>
      </c>
      <c r="BB43" s="21">
        <v>0</v>
      </c>
      <c r="BC43" s="21">
        <v>0</v>
      </c>
      <c r="BD43" s="21">
        <v>0</v>
      </c>
      <c r="BE43" s="21">
        <v>0</v>
      </c>
      <c r="BF43" s="21">
        <v>0</v>
      </c>
      <c r="BG43" s="21">
        <v>0</v>
      </c>
      <c r="BH43" s="21">
        <v>0</v>
      </c>
      <c r="BI43" s="21">
        <v>0</v>
      </c>
      <c r="BJ43" s="21">
        <v>0</v>
      </c>
      <c r="BK43" s="21">
        <v>0</v>
      </c>
      <c r="BL43" s="21">
        <v>0</v>
      </c>
      <c r="BM43" s="21">
        <v>0</v>
      </c>
      <c r="BN43" s="21">
        <v>0</v>
      </c>
      <c r="BO43" s="21">
        <v>0</v>
      </c>
      <c r="BP43" s="21">
        <v>0</v>
      </c>
      <c r="BQ43" s="21">
        <v>0</v>
      </c>
      <c r="BR43" s="21">
        <v>0</v>
      </c>
      <c r="BS43" s="21">
        <v>0</v>
      </c>
      <c r="BT43" s="21">
        <v>0</v>
      </c>
      <c r="BU43" s="83">
        <v>0</v>
      </c>
    </row>
    <row r="44" spans="1:73" x14ac:dyDescent="0.15">
      <c r="A44" s="1" t="s">
        <v>79</v>
      </c>
      <c r="B44" s="1" t="s">
        <v>309</v>
      </c>
      <c r="C44" s="1" t="s">
        <v>80</v>
      </c>
      <c r="D44" s="41">
        <f>Q44/P44</f>
        <v>7.2052401746724892E-2</v>
      </c>
      <c r="E44" s="43">
        <f>R44/P44</f>
        <v>0.62227074235807855</v>
      </c>
      <c r="F44" s="43">
        <f>S44/P44</f>
        <v>0.11572052401746726</v>
      </c>
      <c r="G44" s="43">
        <f>T44/P44</f>
        <v>6.768558951965066E-2</v>
      </c>
      <c r="H44" s="43">
        <f>U44/P44</f>
        <v>5.458515283842795E-2</v>
      </c>
      <c r="I44" s="43">
        <f>V44/P44</f>
        <v>1.3100436681222707E-2</v>
      </c>
      <c r="J44" s="43">
        <f>W44/P44</f>
        <v>4.5851528384279479E-2</v>
      </c>
      <c r="K44" s="44">
        <f>X44/P44</f>
        <v>8.7336244541484712E-3</v>
      </c>
      <c r="L44" s="28">
        <f>Y44/P44</f>
        <v>2.1834061135371178E-3</v>
      </c>
      <c r="M44" s="24">
        <f>_xlfn.RANK.EQ(L44,$L$12:$L$97,0)</f>
        <v>28</v>
      </c>
      <c r="N44" s="10"/>
      <c r="O44" s="72" t="s">
        <v>80</v>
      </c>
      <c r="P44" s="67">
        <f>SUM(Q44:X44)</f>
        <v>458</v>
      </c>
      <c r="Q44" s="13">
        <v>33</v>
      </c>
      <c r="R44" s="34">
        <v>285</v>
      </c>
      <c r="S44" s="34">
        <v>53</v>
      </c>
      <c r="T44" s="34">
        <v>31</v>
      </c>
      <c r="U44" s="34">
        <v>25</v>
      </c>
      <c r="V44" s="34">
        <v>6</v>
      </c>
      <c r="W44" s="34">
        <v>21</v>
      </c>
      <c r="X44" s="34">
        <v>4</v>
      </c>
      <c r="Y44" s="34">
        <v>1</v>
      </c>
      <c r="Z44" s="72">
        <v>9</v>
      </c>
      <c r="AA44" s="1">
        <v>6</v>
      </c>
      <c r="AB44" s="1">
        <v>1</v>
      </c>
      <c r="AC44" s="1">
        <v>8</v>
      </c>
      <c r="AD44" s="1">
        <v>4</v>
      </c>
      <c r="AE44" s="1">
        <v>2</v>
      </c>
      <c r="AF44" s="1">
        <v>3</v>
      </c>
      <c r="AG44" s="1">
        <v>12</v>
      </c>
      <c r="AH44" s="1">
        <v>6</v>
      </c>
      <c r="AI44" s="1">
        <v>3</v>
      </c>
      <c r="AJ44" s="1">
        <v>42</v>
      </c>
      <c r="AK44" s="1">
        <v>48</v>
      </c>
      <c r="AL44" s="1">
        <v>112</v>
      </c>
      <c r="AM44" s="1">
        <v>62</v>
      </c>
      <c r="AN44" s="1">
        <v>5</v>
      </c>
      <c r="AO44" s="1">
        <v>0</v>
      </c>
      <c r="AP44" s="1">
        <v>3</v>
      </c>
      <c r="AQ44" s="1">
        <v>1</v>
      </c>
      <c r="AR44" s="1">
        <v>6</v>
      </c>
      <c r="AS44" s="1">
        <v>12</v>
      </c>
      <c r="AT44" s="1">
        <v>3</v>
      </c>
      <c r="AU44" s="1">
        <v>13</v>
      </c>
      <c r="AV44" s="1">
        <v>10</v>
      </c>
      <c r="AW44" s="1">
        <v>5</v>
      </c>
      <c r="AX44" s="1">
        <v>2</v>
      </c>
      <c r="AY44" s="1">
        <v>6</v>
      </c>
      <c r="AZ44" s="1">
        <v>5</v>
      </c>
      <c r="BA44" s="1">
        <v>12</v>
      </c>
      <c r="BB44" s="1">
        <v>0</v>
      </c>
      <c r="BC44" s="1">
        <v>1</v>
      </c>
      <c r="BD44" s="1">
        <v>3</v>
      </c>
      <c r="BE44" s="1">
        <v>1</v>
      </c>
      <c r="BF44" s="1">
        <v>9</v>
      </c>
      <c r="BG44" s="1">
        <v>8</v>
      </c>
      <c r="BH44" s="1">
        <v>4</v>
      </c>
      <c r="BI44" s="1">
        <v>1</v>
      </c>
      <c r="BJ44" s="1">
        <v>1</v>
      </c>
      <c r="BK44" s="1">
        <v>3</v>
      </c>
      <c r="BL44" s="1">
        <v>1</v>
      </c>
      <c r="BM44" s="1">
        <v>4</v>
      </c>
      <c r="BN44" s="1">
        <v>0</v>
      </c>
      <c r="BO44" s="1">
        <v>3</v>
      </c>
      <c r="BP44" s="1">
        <v>3</v>
      </c>
      <c r="BQ44" s="1">
        <v>1</v>
      </c>
      <c r="BR44" s="1">
        <v>2</v>
      </c>
      <c r="BS44" s="1">
        <v>5</v>
      </c>
      <c r="BT44" s="1">
        <v>3</v>
      </c>
      <c r="BU44" s="79">
        <v>4</v>
      </c>
    </row>
    <row r="45" spans="1:73" x14ac:dyDescent="0.15">
      <c r="A45" s="1" t="s">
        <v>81</v>
      </c>
      <c r="B45" s="1" t="s">
        <v>313</v>
      </c>
      <c r="C45" s="1" t="s">
        <v>82</v>
      </c>
      <c r="D45" s="41">
        <f>Q45/P45</f>
        <v>6.1458931648477884E-2</v>
      </c>
      <c r="E45" s="43">
        <f>R45/P45</f>
        <v>0.6082711085582998</v>
      </c>
      <c r="F45" s="43">
        <f>S45/P45</f>
        <v>0.13268236645605974</v>
      </c>
      <c r="G45" s="43">
        <f>T45/P45</f>
        <v>6.662837449741528E-2</v>
      </c>
      <c r="H45" s="43">
        <f>U45/P45</f>
        <v>2.9867892016082712E-2</v>
      </c>
      <c r="I45" s="43">
        <f>V45/P45</f>
        <v>1.3785180930499713E-2</v>
      </c>
      <c r="J45" s="43">
        <f>W45/P45</f>
        <v>5.7438253877082138E-2</v>
      </c>
      <c r="K45" s="44">
        <f>X45/P45</f>
        <v>2.9867892016082712E-2</v>
      </c>
      <c r="L45" s="28">
        <f>Y45/P45</f>
        <v>5.7438253877082138E-4</v>
      </c>
      <c r="M45" s="24">
        <f>_xlfn.RANK.EQ(L45,$L$12:$L$97,0)</f>
        <v>54</v>
      </c>
      <c r="N45" s="10"/>
      <c r="O45" s="72" t="s">
        <v>82</v>
      </c>
      <c r="P45" s="67">
        <f>SUM(Q45:X45)</f>
        <v>1741</v>
      </c>
      <c r="Q45" s="13">
        <v>107</v>
      </c>
      <c r="R45" s="34">
        <v>1059</v>
      </c>
      <c r="S45" s="34">
        <v>231</v>
      </c>
      <c r="T45" s="34">
        <v>116</v>
      </c>
      <c r="U45" s="34">
        <v>52</v>
      </c>
      <c r="V45" s="34">
        <v>24</v>
      </c>
      <c r="W45" s="34">
        <v>100</v>
      </c>
      <c r="X45" s="34">
        <v>52</v>
      </c>
      <c r="Y45" s="34">
        <v>1</v>
      </c>
      <c r="Z45" s="72">
        <v>32</v>
      </c>
      <c r="AA45" s="1">
        <v>9</v>
      </c>
      <c r="AB45" s="1">
        <v>11</v>
      </c>
      <c r="AC45" s="1">
        <v>14</v>
      </c>
      <c r="AD45" s="1">
        <v>12</v>
      </c>
      <c r="AE45" s="1">
        <v>7</v>
      </c>
      <c r="AF45" s="1">
        <v>22</v>
      </c>
      <c r="AG45" s="1">
        <v>25</v>
      </c>
      <c r="AH45" s="1">
        <v>13</v>
      </c>
      <c r="AI45" s="1">
        <v>26</v>
      </c>
      <c r="AJ45" s="1">
        <v>76</v>
      </c>
      <c r="AK45" s="1">
        <v>40</v>
      </c>
      <c r="AL45" s="1">
        <v>315</v>
      </c>
      <c r="AM45" s="1">
        <v>564</v>
      </c>
      <c r="AN45" s="1">
        <v>21</v>
      </c>
      <c r="AO45" s="1">
        <v>13</v>
      </c>
      <c r="AP45" s="1">
        <v>8</v>
      </c>
      <c r="AQ45" s="1">
        <v>13</v>
      </c>
      <c r="AR45" s="1">
        <v>8</v>
      </c>
      <c r="AS45" s="1">
        <v>23</v>
      </c>
      <c r="AT45" s="1">
        <v>11</v>
      </c>
      <c r="AU45" s="1">
        <v>61</v>
      </c>
      <c r="AV45" s="1">
        <v>73</v>
      </c>
      <c r="AW45" s="1">
        <v>14</v>
      </c>
      <c r="AX45" s="1">
        <v>9</v>
      </c>
      <c r="AY45" s="1">
        <v>12</v>
      </c>
      <c r="AZ45" s="1">
        <v>23</v>
      </c>
      <c r="BA45" s="1">
        <v>38</v>
      </c>
      <c r="BB45" s="1">
        <v>16</v>
      </c>
      <c r="BC45" s="1">
        <v>4</v>
      </c>
      <c r="BD45" s="1">
        <v>3</v>
      </c>
      <c r="BE45" s="1">
        <v>3</v>
      </c>
      <c r="BF45" s="1">
        <v>9</v>
      </c>
      <c r="BG45" s="1">
        <v>30</v>
      </c>
      <c r="BH45" s="1">
        <v>7</v>
      </c>
      <c r="BI45" s="1">
        <v>7</v>
      </c>
      <c r="BJ45" s="1">
        <v>7</v>
      </c>
      <c r="BK45" s="1">
        <v>9</v>
      </c>
      <c r="BL45" s="1">
        <v>1</v>
      </c>
      <c r="BM45" s="1">
        <v>25</v>
      </c>
      <c r="BN45" s="1">
        <v>10</v>
      </c>
      <c r="BO45" s="1">
        <v>10</v>
      </c>
      <c r="BP45" s="1">
        <v>15</v>
      </c>
      <c r="BQ45" s="1">
        <v>6</v>
      </c>
      <c r="BR45" s="1">
        <v>8</v>
      </c>
      <c r="BS45" s="1">
        <v>12</v>
      </c>
      <c r="BT45" s="1">
        <v>14</v>
      </c>
      <c r="BU45" s="79">
        <v>52</v>
      </c>
    </row>
    <row r="46" spans="1:73" x14ac:dyDescent="0.15">
      <c r="A46" s="21" t="s">
        <v>83</v>
      </c>
      <c r="B46" s="21" t="s">
        <v>314</v>
      </c>
      <c r="C46" s="21" t="s">
        <v>84</v>
      </c>
      <c r="D46" s="61"/>
      <c r="E46" s="62"/>
      <c r="F46" s="62"/>
      <c r="G46" s="62"/>
      <c r="H46" s="62"/>
      <c r="I46" s="62"/>
      <c r="J46" s="62"/>
      <c r="K46" s="63"/>
      <c r="L46" s="33"/>
      <c r="M46" s="25"/>
      <c r="N46" s="10"/>
      <c r="O46" s="73" t="s">
        <v>84</v>
      </c>
      <c r="P46" s="69"/>
      <c r="Q46" s="18"/>
      <c r="R46" s="36"/>
      <c r="S46" s="36"/>
      <c r="T46" s="36"/>
      <c r="U46" s="36"/>
      <c r="V46" s="36"/>
      <c r="W46" s="36"/>
      <c r="X46" s="36"/>
      <c r="Y46" s="36"/>
      <c r="Z46" s="73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1"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1"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  <c r="AZ46" s="21">
        <v>0</v>
      </c>
      <c r="BA46" s="21">
        <v>0</v>
      </c>
      <c r="BB46" s="21">
        <v>0</v>
      </c>
      <c r="BC46" s="21">
        <v>0</v>
      </c>
      <c r="BD46" s="21">
        <v>0</v>
      </c>
      <c r="BE46" s="21">
        <v>0</v>
      </c>
      <c r="BF46" s="21">
        <v>0</v>
      </c>
      <c r="BG46" s="21">
        <v>0</v>
      </c>
      <c r="BH46" s="21">
        <v>0</v>
      </c>
      <c r="BI46" s="21">
        <v>0</v>
      </c>
      <c r="BJ46" s="21">
        <v>0</v>
      </c>
      <c r="BK46" s="21">
        <v>0</v>
      </c>
      <c r="BL46" s="21">
        <v>0</v>
      </c>
      <c r="BM46" s="21">
        <v>0</v>
      </c>
      <c r="BN46" s="21">
        <v>0</v>
      </c>
      <c r="BO46" s="21">
        <v>0</v>
      </c>
      <c r="BP46" s="21">
        <v>0</v>
      </c>
      <c r="BQ46" s="21">
        <v>0</v>
      </c>
      <c r="BR46" s="21">
        <v>0</v>
      </c>
      <c r="BS46" s="21">
        <v>0</v>
      </c>
      <c r="BT46" s="21">
        <v>0</v>
      </c>
      <c r="BU46" s="83">
        <v>0</v>
      </c>
    </row>
    <row r="47" spans="1:73" x14ac:dyDescent="0.15">
      <c r="A47" s="1" t="s">
        <v>85</v>
      </c>
      <c r="B47" s="1" t="s">
        <v>307</v>
      </c>
      <c r="C47" s="1" t="s">
        <v>86</v>
      </c>
      <c r="D47" s="41">
        <f>Q47/P47</f>
        <v>0.27574171029668409</v>
      </c>
      <c r="E47" s="43">
        <f>R47/P47</f>
        <v>0.14834205933682373</v>
      </c>
      <c r="F47" s="43">
        <f>S47/P47</f>
        <v>0.5244328097731239</v>
      </c>
      <c r="G47" s="43">
        <f>T47/P47</f>
        <v>2.3996509598603839E-2</v>
      </c>
      <c r="H47" s="43">
        <f>U47/P47</f>
        <v>6.5445026178010471E-3</v>
      </c>
      <c r="I47" s="43">
        <f>V47/P47</f>
        <v>4.799301919720768E-3</v>
      </c>
      <c r="J47" s="43">
        <f>W47/P47</f>
        <v>8.289703315881327E-3</v>
      </c>
      <c r="K47" s="44">
        <f>X47/P47</f>
        <v>7.8534031413612562E-3</v>
      </c>
      <c r="L47" s="28">
        <f>Y47/P47</f>
        <v>1.3089005235602095E-3</v>
      </c>
      <c r="M47" s="24">
        <f>_xlfn.RANK.EQ(L47,$L$12:$L$97,0)</f>
        <v>38</v>
      </c>
      <c r="N47" s="10"/>
      <c r="O47" s="72" t="s">
        <v>86</v>
      </c>
      <c r="P47" s="67">
        <f>SUM(Q47:X47)</f>
        <v>2292</v>
      </c>
      <c r="Q47" s="13">
        <v>632</v>
      </c>
      <c r="R47" s="34">
        <v>340</v>
      </c>
      <c r="S47" s="34">
        <v>1202</v>
      </c>
      <c r="T47" s="34">
        <v>55</v>
      </c>
      <c r="U47" s="34">
        <v>15</v>
      </c>
      <c r="V47" s="34">
        <v>11</v>
      </c>
      <c r="W47" s="34">
        <v>19</v>
      </c>
      <c r="X47" s="34">
        <v>18</v>
      </c>
      <c r="Y47" s="34">
        <v>3</v>
      </c>
      <c r="Z47" s="72">
        <v>44</v>
      </c>
      <c r="AA47" s="1">
        <v>34</v>
      </c>
      <c r="AB47" s="1">
        <v>19</v>
      </c>
      <c r="AC47" s="1">
        <v>87</v>
      </c>
      <c r="AD47" s="1">
        <v>135</v>
      </c>
      <c r="AE47" s="1">
        <v>149</v>
      </c>
      <c r="AF47" s="1">
        <v>164</v>
      </c>
      <c r="AG47" s="1">
        <v>26</v>
      </c>
      <c r="AH47" s="1">
        <v>98</v>
      </c>
      <c r="AI47" s="1">
        <v>92</v>
      </c>
      <c r="AJ47" s="1">
        <v>34</v>
      </c>
      <c r="AK47" s="1">
        <v>13</v>
      </c>
      <c r="AL47" s="1">
        <v>57</v>
      </c>
      <c r="AM47" s="1">
        <v>20</v>
      </c>
      <c r="AN47" s="1">
        <v>943</v>
      </c>
      <c r="AO47" s="1">
        <v>66</v>
      </c>
      <c r="AP47" s="1">
        <v>37</v>
      </c>
      <c r="AQ47" s="1">
        <v>11</v>
      </c>
      <c r="AR47" s="1">
        <v>13</v>
      </c>
      <c r="AS47" s="1">
        <v>77</v>
      </c>
      <c r="AT47" s="1">
        <v>15</v>
      </c>
      <c r="AU47" s="1">
        <v>21</v>
      </c>
      <c r="AV47" s="1">
        <v>19</v>
      </c>
      <c r="AW47" s="1">
        <v>8</v>
      </c>
      <c r="AX47" s="1">
        <v>8</v>
      </c>
      <c r="AY47" s="1">
        <v>11</v>
      </c>
      <c r="AZ47" s="1">
        <v>12</v>
      </c>
      <c r="BA47" s="1">
        <v>8</v>
      </c>
      <c r="BB47" s="1">
        <v>4</v>
      </c>
      <c r="BC47" s="1">
        <v>4</v>
      </c>
      <c r="BD47" s="1">
        <v>1</v>
      </c>
      <c r="BE47" s="1">
        <v>2</v>
      </c>
      <c r="BF47" s="1">
        <v>10</v>
      </c>
      <c r="BG47" s="1">
        <v>2</v>
      </c>
      <c r="BH47" s="1">
        <v>0</v>
      </c>
      <c r="BI47" s="1">
        <v>4</v>
      </c>
      <c r="BJ47" s="1">
        <v>1</v>
      </c>
      <c r="BK47" s="1">
        <v>3</v>
      </c>
      <c r="BL47" s="1">
        <v>3</v>
      </c>
      <c r="BM47" s="1">
        <v>4</v>
      </c>
      <c r="BN47" s="1">
        <v>0</v>
      </c>
      <c r="BO47" s="1">
        <v>2</v>
      </c>
      <c r="BP47" s="1">
        <v>1</v>
      </c>
      <c r="BQ47" s="1">
        <v>2</v>
      </c>
      <c r="BR47" s="1">
        <v>1</v>
      </c>
      <c r="BS47" s="1">
        <v>2</v>
      </c>
      <c r="BT47" s="1">
        <v>7</v>
      </c>
      <c r="BU47" s="79">
        <v>18</v>
      </c>
    </row>
    <row r="48" spans="1:73" x14ac:dyDescent="0.15">
      <c r="A48" s="1" t="s">
        <v>87</v>
      </c>
      <c r="B48" s="1" t="s">
        <v>309</v>
      </c>
      <c r="C48" s="1" t="s">
        <v>88</v>
      </c>
      <c r="D48" s="41">
        <f>Q48/P48</f>
        <v>4.5454545454545456E-2</v>
      </c>
      <c r="E48" s="43">
        <f>R48/P48</f>
        <v>0.19318181818181818</v>
      </c>
      <c r="F48" s="43">
        <f>S48/P48</f>
        <v>0.63636363636363635</v>
      </c>
      <c r="G48" s="43">
        <f>T48/P48</f>
        <v>5.6818181818181816E-2</v>
      </c>
      <c r="H48" s="43">
        <f>U48/P48</f>
        <v>1.1363636363636364E-2</v>
      </c>
      <c r="I48" s="43">
        <f>V48/P48</f>
        <v>2.2727272727272728E-2</v>
      </c>
      <c r="J48" s="43">
        <f>W48/P48</f>
        <v>1.1363636363636364E-2</v>
      </c>
      <c r="K48" s="44">
        <f>X48/P48</f>
        <v>2.2727272727272728E-2</v>
      </c>
      <c r="L48" s="28">
        <f>Y48/P48</f>
        <v>0</v>
      </c>
      <c r="M48" s="24">
        <f>_xlfn.RANK.EQ(L48,$L$12:$L$97,0)</f>
        <v>57</v>
      </c>
      <c r="N48" s="10"/>
      <c r="O48" s="72" t="s">
        <v>88</v>
      </c>
      <c r="P48" s="67">
        <f>SUM(Q48:X48)</f>
        <v>88</v>
      </c>
      <c r="Q48" s="13">
        <v>4</v>
      </c>
      <c r="R48" s="34">
        <v>17</v>
      </c>
      <c r="S48" s="34">
        <v>56</v>
      </c>
      <c r="T48" s="34">
        <v>5</v>
      </c>
      <c r="U48" s="34">
        <v>1</v>
      </c>
      <c r="V48" s="34">
        <v>2</v>
      </c>
      <c r="W48" s="34">
        <v>1</v>
      </c>
      <c r="X48" s="34">
        <v>2</v>
      </c>
      <c r="Y48" s="34">
        <v>0</v>
      </c>
      <c r="Z48" s="72">
        <v>0</v>
      </c>
      <c r="AA48" s="1">
        <v>1</v>
      </c>
      <c r="AB48" s="1">
        <v>0</v>
      </c>
      <c r="AC48" s="1">
        <v>1</v>
      </c>
      <c r="AD48" s="1">
        <v>0</v>
      </c>
      <c r="AE48" s="1">
        <v>0</v>
      </c>
      <c r="AF48" s="1">
        <v>2</v>
      </c>
      <c r="AG48" s="1">
        <v>4</v>
      </c>
      <c r="AH48" s="1">
        <v>4</v>
      </c>
      <c r="AI48" s="1">
        <v>2</v>
      </c>
      <c r="AJ48" s="1">
        <v>0</v>
      </c>
      <c r="AK48" s="1">
        <v>2</v>
      </c>
      <c r="AL48" s="1">
        <v>4</v>
      </c>
      <c r="AM48" s="1">
        <v>1</v>
      </c>
      <c r="AN48" s="1">
        <v>37</v>
      </c>
      <c r="AO48" s="1">
        <v>5</v>
      </c>
      <c r="AP48" s="1">
        <v>2</v>
      </c>
      <c r="AQ48" s="1">
        <v>1</v>
      </c>
      <c r="AR48" s="1">
        <v>0</v>
      </c>
      <c r="AS48" s="1">
        <v>7</v>
      </c>
      <c r="AT48" s="1">
        <v>0</v>
      </c>
      <c r="AU48" s="1">
        <v>3</v>
      </c>
      <c r="AV48" s="1">
        <v>1</v>
      </c>
      <c r="AW48" s="1">
        <v>0</v>
      </c>
      <c r="AX48" s="1">
        <v>1</v>
      </c>
      <c r="AY48" s="1">
        <v>0</v>
      </c>
      <c r="AZ48" s="1">
        <v>2</v>
      </c>
      <c r="BA48" s="1">
        <v>2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1</v>
      </c>
      <c r="BI48" s="1">
        <v>1</v>
      </c>
      <c r="BJ48" s="1">
        <v>0</v>
      </c>
      <c r="BK48" s="1">
        <v>1</v>
      </c>
      <c r="BL48" s="1">
        <v>0</v>
      </c>
      <c r="BM48" s="1">
        <v>0</v>
      </c>
      <c r="BN48" s="1">
        <v>0</v>
      </c>
      <c r="BO48" s="1">
        <v>0</v>
      </c>
      <c r="BP48" s="1">
        <v>0</v>
      </c>
      <c r="BQ48" s="1">
        <v>0</v>
      </c>
      <c r="BR48" s="1">
        <v>0</v>
      </c>
      <c r="BS48" s="1">
        <v>0</v>
      </c>
      <c r="BT48" s="1">
        <v>1</v>
      </c>
      <c r="BU48" s="79">
        <v>2</v>
      </c>
    </row>
    <row r="49" spans="1:73" x14ac:dyDescent="0.15">
      <c r="A49" s="1" t="s">
        <v>89</v>
      </c>
      <c r="B49" s="1" t="s">
        <v>308</v>
      </c>
      <c r="C49" s="1" t="s">
        <v>90</v>
      </c>
      <c r="D49" s="41">
        <f>Q49/P49</f>
        <v>5.9171597633136092E-2</v>
      </c>
      <c r="E49" s="43">
        <f>R49/P49</f>
        <v>7.1005917159763315E-2</v>
      </c>
      <c r="F49" s="43">
        <f>S49/P49</f>
        <v>0.86390532544378695</v>
      </c>
      <c r="G49" s="43">
        <f>T49/P49</f>
        <v>0</v>
      </c>
      <c r="H49" s="43">
        <f>U49/P49</f>
        <v>5.9171597633136093E-3</v>
      </c>
      <c r="I49" s="43">
        <f>V49/P49</f>
        <v>0</v>
      </c>
      <c r="J49" s="43">
        <f>W49/P49</f>
        <v>0</v>
      </c>
      <c r="K49" s="44">
        <f>X49/P49</f>
        <v>0</v>
      </c>
      <c r="L49" s="28">
        <f>Y49/P49</f>
        <v>0</v>
      </c>
      <c r="M49" s="24">
        <f>_xlfn.RANK.EQ(L49,$L$12:$L$97,0)</f>
        <v>57</v>
      </c>
      <c r="N49" s="10"/>
      <c r="O49" s="72" t="s">
        <v>90</v>
      </c>
      <c r="P49" s="67">
        <f>SUM(Q49:X49)</f>
        <v>169</v>
      </c>
      <c r="Q49" s="13">
        <v>10</v>
      </c>
      <c r="R49" s="34">
        <v>12</v>
      </c>
      <c r="S49" s="34">
        <v>146</v>
      </c>
      <c r="T49" s="34">
        <v>0</v>
      </c>
      <c r="U49" s="34">
        <v>1</v>
      </c>
      <c r="V49" s="34">
        <v>0</v>
      </c>
      <c r="W49" s="34">
        <v>0</v>
      </c>
      <c r="X49" s="34">
        <v>0</v>
      </c>
      <c r="Y49" s="34">
        <v>0</v>
      </c>
      <c r="Z49" s="72">
        <v>1</v>
      </c>
      <c r="AA49" s="1">
        <v>0</v>
      </c>
      <c r="AB49" s="1">
        <v>1</v>
      </c>
      <c r="AC49" s="1">
        <v>0</v>
      </c>
      <c r="AD49" s="1">
        <v>0</v>
      </c>
      <c r="AE49" s="1">
        <v>0</v>
      </c>
      <c r="AF49" s="1">
        <v>8</v>
      </c>
      <c r="AG49" s="1">
        <v>2</v>
      </c>
      <c r="AH49" s="1">
        <v>2</v>
      </c>
      <c r="AI49" s="1">
        <v>7</v>
      </c>
      <c r="AJ49" s="1">
        <v>1</v>
      </c>
      <c r="AK49" s="1">
        <v>0</v>
      </c>
      <c r="AL49" s="1">
        <v>0</v>
      </c>
      <c r="AM49" s="1">
        <v>0</v>
      </c>
      <c r="AN49" s="1">
        <v>53</v>
      </c>
      <c r="AO49" s="1">
        <v>32</v>
      </c>
      <c r="AP49" s="1">
        <v>22</v>
      </c>
      <c r="AQ49" s="1">
        <v>5</v>
      </c>
      <c r="AR49" s="1">
        <v>2</v>
      </c>
      <c r="AS49" s="1">
        <v>22</v>
      </c>
      <c r="AT49" s="1">
        <v>1</v>
      </c>
      <c r="AU49" s="1">
        <v>5</v>
      </c>
      <c r="AV49" s="1">
        <v>4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1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0</v>
      </c>
      <c r="BT49" s="1">
        <v>0</v>
      </c>
      <c r="BU49" s="79">
        <v>0</v>
      </c>
    </row>
    <row r="50" spans="1:73" x14ac:dyDescent="0.15">
      <c r="A50" s="1" t="s">
        <v>91</v>
      </c>
      <c r="B50" s="1" t="s">
        <v>312</v>
      </c>
      <c r="C50" s="1" t="s">
        <v>92</v>
      </c>
      <c r="D50" s="41">
        <f>Q50/P50</f>
        <v>4.3888888888888887E-2</v>
      </c>
      <c r="E50" s="43">
        <f>R50/P50</f>
        <v>8.666666666666667E-2</v>
      </c>
      <c r="F50" s="43">
        <f>S50/P50</f>
        <v>0.74777777777777776</v>
      </c>
      <c r="G50" s="43">
        <f>T50/P50</f>
        <v>8.2777777777777783E-2</v>
      </c>
      <c r="H50" s="43">
        <f>U50/P50</f>
        <v>1.1666666666666667E-2</v>
      </c>
      <c r="I50" s="43">
        <f>V50/P50</f>
        <v>5.5555555555555558E-3</v>
      </c>
      <c r="J50" s="43">
        <f>W50/P50</f>
        <v>1.1111111111111112E-2</v>
      </c>
      <c r="K50" s="44">
        <f>X50/P50</f>
        <v>1.0555555555555556E-2</v>
      </c>
      <c r="L50" s="28">
        <f>Y50/P50</f>
        <v>0</v>
      </c>
      <c r="M50" s="24">
        <f>_xlfn.RANK.EQ(L50,$L$12:$L$97,0)</f>
        <v>57</v>
      </c>
      <c r="N50" s="10"/>
      <c r="O50" s="72" t="s">
        <v>92</v>
      </c>
      <c r="P50" s="67">
        <f>SUM(Q50:X50)</f>
        <v>1800</v>
      </c>
      <c r="Q50" s="13">
        <v>79</v>
      </c>
      <c r="R50" s="34">
        <v>156</v>
      </c>
      <c r="S50" s="34">
        <v>1346</v>
      </c>
      <c r="T50" s="34">
        <v>149</v>
      </c>
      <c r="U50" s="34">
        <v>21</v>
      </c>
      <c r="V50" s="34">
        <v>10</v>
      </c>
      <c r="W50" s="34">
        <v>20</v>
      </c>
      <c r="X50" s="34">
        <v>19</v>
      </c>
      <c r="Y50" s="34">
        <v>0</v>
      </c>
      <c r="Z50" s="72">
        <v>30</v>
      </c>
      <c r="AA50" s="1">
        <v>7</v>
      </c>
      <c r="AB50" s="1">
        <v>5</v>
      </c>
      <c r="AC50" s="1">
        <v>7</v>
      </c>
      <c r="AD50" s="1">
        <v>12</v>
      </c>
      <c r="AE50" s="1">
        <v>7</v>
      </c>
      <c r="AF50" s="1">
        <v>11</v>
      </c>
      <c r="AG50" s="1">
        <v>13</v>
      </c>
      <c r="AH50" s="1">
        <v>13</v>
      </c>
      <c r="AI50" s="1">
        <v>24</v>
      </c>
      <c r="AJ50" s="1">
        <v>23</v>
      </c>
      <c r="AK50" s="1">
        <v>15</v>
      </c>
      <c r="AL50" s="1">
        <v>44</v>
      </c>
      <c r="AM50" s="1">
        <v>24</v>
      </c>
      <c r="AN50" s="1">
        <v>76</v>
      </c>
      <c r="AO50" s="1">
        <v>433</v>
      </c>
      <c r="AP50" s="1">
        <v>269</v>
      </c>
      <c r="AQ50" s="1">
        <v>80</v>
      </c>
      <c r="AR50" s="1">
        <v>11</v>
      </c>
      <c r="AS50" s="1">
        <v>131</v>
      </c>
      <c r="AT50" s="1">
        <v>97</v>
      </c>
      <c r="AU50" s="1">
        <v>48</v>
      </c>
      <c r="AV50" s="1">
        <v>201</v>
      </c>
      <c r="AW50" s="1">
        <v>32</v>
      </c>
      <c r="AX50" s="1">
        <v>22</v>
      </c>
      <c r="AY50" s="1">
        <v>23</v>
      </c>
      <c r="AZ50" s="1">
        <v>26</v>
      </c>
      <c r="BA50" s="1">
        <v>39</v>
      </c>
      <c r="BB50" s="1">
        <v>6</v>
      </c>
      <c r="BC50" s="1">
        <v>1</v>
      </c>
      <c r="BD50" s="1">
        <v>6</v>
      </c>
      <c r="BE50" s="1">
        <v>2</v>
      </c>
      <c r="BF50" s="1">
        <v>5</v>
      </c>
      <c r="BG50" s="1">
        <v>7</v>
      </c>
      <c r="BH50" s="1">
        <v>1</v>
      </c>
      <c r="BI50" s="1">
        <v>1</v>
      </c>
      <c r="BJ50" s="1">
        <v>4</v>
      </c>
      <c r="BK50" s="1">
        <v>5</v>
      </c>
      <c r="BL50" s="1">
        <v>0</v>
      </c>
      <c r="BM50" s="1">
        <v>6</v>
      </c>
      <c r="BN50" s="1">
        <v>0</v>
      </c>
      <c r="BO50" s="1">
        <v>1</v>
      </c>
      <c r="BP50" s="1">
        <v>3</v>
      </c>
      <c r="BQ50" s="1">
        <v>1</v>
      </c>
      <c r="BR50" s="1">
        <v>1</v>
      </c>
      <c r="BS50" s="1">
        <v>0</v>
      </c>
      <c r="BT50" s="1">
        <v>8</v>
      </c>
      <c r="BU50" s="79">
        <v>19</v>
      </c>
    </row>
    <row r="51" spans="1:73" x14ac:dyDescent="0.15">
      <c r="A51" s="1" t="s">
        <v>93</v>
      </c>
      <c r="B51" s="1" t="s">
        <v>312</v>
      </c>
      <c r="C51" s="1" t="s">
        <v>94</v>
      </c>
      <c r="D51" s="41">
        <f>Q51/P51</f>
        <v>5.289814293753517E-2</v>
      </c>
      <c r="E51" s="43">
        <f>R51/P51</f>
        <v>0.12042768711311198</v>
      </c>
      <c r="F51" s="43">
        <f>S51/P51</f>
        <v>0.70287000562746205</v>
      </c>
      <c r="G51" s="43">
        <f>T51/P51</f>
        <v>8.8351153629713006E-2</v>
      </c>
      <c r="H51" s="43">
        <f>U51/P51</f>
        <v>1.3505908835115363E-2</v>
      </c>
      <c r="I51" s="43">
        <f>V51/P51</f>
        <v>6.1902082160945416E-3</v>
      </c>
      <c r="J51" s="43">
        <f>W51/P51</f>
        <v>1.0129431626336522E-2</v>
      </c>
      <c r="K51" s="44">
        <f>X51/P51</f>
        <v>5.6274620146314009E-3</v>
      </c>
      <c r="L51" s="28">
        <f>Y51/P51</f>
        <v>5.6274620146314015E-4</v>
      </c>
      <c r="M51" s="24">
        <f>_xlfn.RANK.EQ(L51,$L$12:$L$97,0)</f>
        <v>55</v>
      </c>
      <c r="N51" s="10"/>
      <c r="O51" s="72" t="s">
        <v>94</v>
      </c>
      <c r="P51" s="67">
        <f>SUM(Q51:X51)</f>
        <v>1777</v>
      </c>
      <c r="Q51" s="13">
        <v>94</v>
      </c>
      <c r="R51" s="34">
        <v>214</v>
      </c>
      <c r="S51" s="34">
        <v>1249</v>
      </c>
      <c r="T51" s="34">
        <v>157</v>
      </c>
      <c r="U51" s="34">
        <v>24</v>
      </c>
      <c r="V51" s="34">
        <v>11</v>
      </c>
      <c r="W51" s="34">
        <v>18</v>
      </c>
      <c r="X51" s="34">
        <v>10</v>
      </c>
      <c r="Y51" s="34">
        <v>1</v>
      </c>
      <c r="Z51" s="72">
        <v>33</v>
      </c>
      <c r="AA51" s="1">
        <v>10</v>
      </c>
      <c r="AB51" s="1">
        <v>5</v>
      </c>
      <c r="AC51" s="1">
        <v>14</v>
      </c>
      <c r="AD51" s="1">
        <v>10</v>
      </c>
      <c r="AE51" s="1">
        <v>11</v>
      </c>
      <c r="AF51" s="1">
        <v>11</v>
      </c>
      <c r="AG51" s="1">
        <v>21</v>
      </c>
      <c r="AH51" s="1">
        <v>33</v>
      </c>
      <c r="AI51" s="1">
        <v>64</v>
      </c>
      <c r="AJ51" s="1">
        <v>22</v>
      </c>
      <c r="AK51" s="1">
        <v>12</v>
      </c>
      <c r="AL51" s="1">
        <v>38</v>
      </c>
      <c r="AM51" s="1">
        <v>24</v>
      </c>
      <c r="AN51" s="1">
        <v>86</v>
      </c>
      <c r="AO51" s="1">
        <v>212</v>
      </c>
      <c r="AP51" s="1">
        <v>429</v>
      </c>
      <c r="AQ51" s="1">
        <v>122</v>
      </c>
      <c r="AR51" s="1">
        <v>14</v>
      </c>
      <c r="AS51" s="1">
        <v>100</v>
      </c>
      <c r="AT51" s="1">
        <v>76</v>
      </c>
      <c r="AU51" s="1">
        <v>83</v>
      </c>
      <c r="AV51" s="1">
        <v>127</v>
      </c>
      <c r="AW51" s="1">
        <v>24</v>
      </c>
      <c r="AX51" s="1">
        <v>28</v>
      </c>
      <c r="AY51" s="1">
        <v>26</v>
      </c>
      <c r="AZ51" s="1">
        <v>27</v>
      </c>
      <c r="BA51" s="1">
        <v>35</v>
      </c>
      <c r="BB51" s="1">
        <v>9</v>
      </c>
      <c r="BC51" s="1">
        <v>8</v>
      </c>
      <c r="BD51" s="1">
        <v>5</v>
      </c>
      <c r="BE51" s="1">
        <v>4</v>
      </c>
      <c r="BF51" s="1">
        <v>5</v>
      </c>
      <c r="BG51" s="1">
        <v>9</v>
      </c>
      <c r="BH51" s="1">
        <v>1</v>
      </c>
      <c r="BI51" s="1">
        <v>2</v>
      </c>
      <c r="BJ51" s="1">
        <v>6</v>
      </c>
      <c r="BK51" s="1">
        <v>2</v>
      </c>
      <c r="BL51" s="1">
        <v>1</v>
      </c>
      <c r="BM51" s="1">
        <v>8</v>
      </c>
      <c r="BN51" s="1">
        <v>1</v>
      </c>
      <c r="BO51" s="1">
        <v>0</v>
      </c>
      <c r="BP51" s="1">
        <v>2</v>
      </c>
      <c r="BQ51" s="1">
        <v>1</v>
      </c>
      <c r="BR51" s="1">
        <v>1</v>
      </c>
      <c r="BS51" s="1">
        <v>2</v>
      </c>
      <c r="BT51" s="1">
        <v>3</v>
      </c>
      <c r="BU51" s="79">
        <v>10</v>
      </c>
    </row>
    <row r="52" spans="1:73" x14ac:dyDescent="0.15">
      <c r="A52" s="21" t="s">
        <v>95</v>
      </c>
      <c r="B52" s="21" t="s">
        <v>314</v>
      </c>
      <c r="C52" s="21" t="s">
        <v>96</v>
      </c>
      <c r="D52" s="61"/>
      <c r="E52" s="62"/>
      <c r="F52" s="62"/>
      <c r="G52" s="62"/>
      <c r="H52" s="62"/>
      <c r="I52" s="62"/>
      <c r="J52" s="62"/>
      <c r="K52" s="63"/>
      <c r="L52" s="33"/>
      <c r="M52" s="25"/>
      <c r="N52" s="10"/>
      <c r="O52" s="73" t="s">
        <v>96</v>
      </c>
      <c r="P52" s="69"/>
      <c r="Q52" s="18"/>
      <c r="R52" s="36"/>
      <c r="S52" s="36"/>
      <c r="T52" s="36"/>
      <c r="U52" s="36"/>
      <c r="V52" s="36"/>
      <c r="W52" s="36"/>
      <c r="X52" s="36"/>
      <c r="Y52" s="36"/>
      <c r="Z52" s="73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1"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1"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1"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  <c r="AZ52" s="21">
        <v>0</v>
      </c>
      <c r="BA52" s="21">
        <v>0</v>
      </c>
      <c r="BB52" s="21">
        <v>0</v>
      </c>
      <c r="BC52" s="21">
        <v>0</v>
      </c>
      <c r="BD52" s="21">
        <v>0</v>
      </c>
      <c r="BE52" s="21">
        <v>0</v>
      </c>
      <c r="BF52" s="21">
        <v>0</v>
      </c>
      <c r="BG52" s="21">
        <v>0</v>
      </c>
      <c r="BH52" s="21">
        <v>0</v>
      </c>
      <c r="BI52" s="21">
        <v>0</v>
      </c>
      <c r="BJ52" s="21">
        <v>0</v>
      </c>
      <c r="BK52" s="21">
        <v>0</v>
      </c>
      <c r="BL52" s="21">
        <v>0</v>
      </c>
      <c r="BM52" s="21">
        <v>0</v>
      </c>
      <c r="BN52" s="21">
        <v>0</v>
      </c>
      <c r="BO52" s="21">
        <v>0</v>
      </c>
      <c r="BP52" s="21">
        <v>0</v>
      </c>
      <c r="BQ52" s="21">
        <v>0</v>
      </c>
      <c r="BR52" s="21">
        <v>0</v>
      </c>
      <c r="BS52" s="21">
        <v>0</v>
      </c>
      <c r="BT52" s="21">
        <v>0</v>
      </c>
      <c r="BU52" s="83">
        <v>0</v>
      </c>
    </row>
    <row r="53" spans="1:73" x14ac:dyDescent="0.15">
      <c r="A53" s="1" t="s">
        <v>97</v>
      </c>
      <c r="B53" s="1" t="s">
        <v>312</v>
      </c>
      <c r="C53" s="1" t="s">
        <v>98</v>
      </c>
      <c r="D53" s="41">
        <f t="shared" ref="D53:D74" si="14">Q53/P53</f>
        <v>1.0123734533183352E-2</v>
      </c>
      <c r="E53" s="43">
        <f t="shared" ref="E53:E74" si="15">R53/P53</f>
        <v>2.6996625421822271E-2</v>
      </c>
      <c r="F53" s="43">
        <f t="shared" ref="F53:F74" si="16">S53/P53</f>
        <v>0.76940382452193479</v>
      </c>
      <c r="G53" s="43">
        <f t="shared" ref="G53:G74" si="17">T53/P53</f>
        <v>0.17322834645669291</v>
      </c>
      <c r="H53" s="43">
        <f t="shared" ref="H53:H74" si="18">U53/P53</f>
        <v>7.874015748031496E-3</v>
      </c>
      <c r="I53" s="43">
        <f t="shared" ref="I53:I74" si="19">V53/P53</f>
        <v>3.3745781777277839E-3</v>
      </c>
      <c r="J53" s="43">
        <f t="shared" ref="J53:J74" si="20">W53/P53</f>
        <v>3.3745781777277839E-3</v>
      </c>
      <c r="K53" s="44">
        <f t="shared" ref="K53:K74" si="21">X53/P53</f>
        <v>5.6242969628796397E-3</v>
      </c>
      <c r="L53" s="28">
        <f t="shared" ref="L53:L74" si="22">Y53/P53</f>
        <v>0</v>
      </c>
      <c r="M53" s="24">
        <f t="shared" ref="M53:M74" si="23">_xlfn.RANK.EQ(L53,$L$12:$L$97,0)</f>
        <v>57</v>
      </c>
      <c r="N53" s="10"/>
      <c r="O53" s="72" t="s">
        <v>98</v>
      </c>
      <c r="P53" s="67">
        <f t="shared" ref="P53:P74" si="24">SUM(Q53:X53)</f>
        <v>889</v>
      </c>
      <c r="Q53" s="13">
        <v>9</v>
      </c>
      <c r="R53" s="34">
        <v>24</v>
      </c>
      <c r="S53" s="34">
        <v>684</v>
      </c>
      <c r="T53" s="34">
        <v>154</v>
      </c>
      <c r="U53" s="34">
        <v>7</v>
      </c>
      <c r="V53" s="34">
        <v>3</v>
      </c>
      <c r="W53" s="34">
        <v>3</v>
      </c>
      <c r="X53" s="34">
        <v>5</v>
      </c>
      <c r="Y53" s="34">
        <v>0</v>
      </c>
      <c r="Z53" s="72">
        <v>2</v>
      </c>
      <c r="AA53" s="1">
        <v>2</v>
      </c>
      <c r="AB53" s="1">
        <v>0</v>
      </c>
      <c r="AC53" s="1">
        <v>1</v>
      </c>
      <c r="AD53" s="1">
        <v>0</v>
      </c>
      <c r="AE53" s="1">
        <v>3</v>
      </c>
      <c r="AF53" s="1">
        <v>1</v>
      </c>
      <c r="AG53" s="1">
        <v>4</v>
      </c>
      <c r="AH53" s="1">
        <v>1</v>
      </c>
      <c r="AI53" s="1">
        <v>3</v>
      </c>
      <c r="AJ53" s="1">
        <v>3</v>
      </c>
      <c r="AK53" s="1">
        <v>1</v>
      </c>
      <c r="AL53" s="1">
        <v>8</v>
      </c>
      <c r="AM53" s="1">
        <v>4</v>
      </c>
      <c r="AN53" s="1">
        <v>7</v>
      </c>
      <c r="AO53" s="1">
        <v>23</v>
      </c>
      <c r="AP53" s="1">
        <v>59</v>
      </c>
      <c r="AQ53" s="1">
        <v>387</v>
      </c>
      <c r="AR53" s="1">
        <v>0</v>
      </c>
      <c r="AS53" s="1">
        <v>12</v>
      </c>
      <c r="AT53" s="1">
        <v>43</v>
      </c>
      <c r="AU53" s="1">
        <v>16</v>
      </c>
      <c r="AV53" s="1">
        <v>137</v>
      </c>
      <c r="AW53" s="1">
        <v>26</v>
      </c>
      <c r="AX53" s="1">
        <v>26</v>
      </c>
      <c r="AY53" s="1">
        <v>37</v>
      </c>
      <c r="AZ53" s="1">
        <v>38</v>
      </c>
      <c r="BA53" s="1">
        <v>17</v>
      </c>
      <c r="BB53" s="1">
        <v>6</v>
      </c>
      <c r="BC53" s="1">
        <v>4</v>
      </c>
      <c r="BD53" s="1">
        <v>1</v>
      </c>
      <c r="BE53" s="1">
        <v>0</v>
      </c>
      <c r="BF53" s="1">
        <v>0</v>
      </c>
      <c r="BG53" s="1">
        <v>4</v>
      </c>
      <c r="BH53" s="1">
        <v>2</v>
      </c>
      <c r="BI53" s="1">
        <v>1</v>
      </c>
      <c r="BJ53" s="1">
        <v>1</v>
      </c>
      <c r="BK53" s="1">
        <v>1</v>
      </c>
      <c r="BL53" s="1">
        <v>0</v>
      </c>
      <c r="BM53" s="1">
        <v>0</v>
      </c>
      <c r="BN53" s="1">
        <v>1</v>
      </c>
      <c r="BO53" s="1">
        <v>0</v>
      </c>
      <c r="BP53" s="1">
        <v>1</v>
      </c>
      <c r="BQ53" s="1">
        <v>0</v>
      </c>
      <c r="BR53" s="1">
        <v>0</v>
      </c>
      <c r="BS53" s="1">
        <v>0</v>
      </c>
      <c r="BT53" s="1">
        <v>1</v>
      </c>
      <c r="BU53" s="79">
        <v>5</v>
      </c>
    </row>
    <row r="54" spans="1:73" x14ac:dyDescent="0.15">
      <c r="A54" s="1" t="s">
        <v>99</v>
      </c>
      <c r="B54" s="1" t="s">
        <v>312</v>
      </c>
      <c r="C54" s="1" t="s">
        <v>100</v>
      </c>
      <c r="D54" s="41">
        <f t="shared" si="14"/>
        <v>4.1031652989449004E-2</v>
      </c>
      <c r="E54" s="43">
        <f t="shared" si="15"/>
        <v>0.17819460726846426</v>
      </c>
      <c r="F54" s="43">
        <f t="shared" si="16"/>
        <v>0.67174677608440803</v>
      </c>
      <c r="G54" s="43">
        <f t="shared" si="17"/>
        <v>4.2203985932004688E-2</v>
      </c>
      <c r="H54" s="43">
        <f t="shared" si="18"/>
        <v>1.5240328253223915E-2</v>
      </c>
      <c r="I54" s="43">
        <f t="shared" si="19"/>
        <v>3.5169988276670576E-3</v>
      </c>
      <c r="J54" s="43">
        <f t="shared" si="20"/>
        <v>3.048065650644783E-2</v>
      </c>
      <c r="K54" s="44">
        <f t="shared" si="21"/>
        <v>1.7584994138335287E-2</v>
      </c>
      <c r="L54" s="28">
        <f t="shared" si="22"/>
        <v>0</v>
      </c>
      <c r="M54" s="24">
        <f t="shared" si="23"/>
        <v>57</v>
      </c>
      <c r="N54" s="10"/>
      <c r="O54" s="72" t="s">
        <v>100</v>
      </c>
      <c r="P54" s="67">
        <f t="shared" si="24"/>
        <v>853</v>
      </c>
      <c r="Q54" s="13">
        <v>35</v>
      </c>
      <c r="R54" s="34">
        <v>152</v>
      </c>
      <c r="S54" s="34">
        <v>573</v>
      </c>
      <c r="T54" s="34">
        <v>36</v>
      </c>
      <c r="U54" s="34">
        <v>13</v>
      </c>
      <c r="V54" s="34">
        <v>3</v>
      </c>
      <c r="W54" s="34">
        <v>26</v>
      </c>
      <c r="X54" s="34">
        <v>15</v>
      </c>
      <c r="Y54" s="34">
        <v>0</v>
      </c>
      <c r="Z54" s="72">
        <v>18</v>
      </c>
      <c r="AA54" s="1">
        <v>4</v>
      </c>
      <c r="AB54" s="1">
        <v>2</v>
      </c>
      <c r="AC54" s="1">
        <v>3</v>
      </c>
      <c r="AD54" s="1">
        <v>2</v>
      </c>
      <c r="AE54" s="1">
        <v>2</v>
      </c>
      <c r="AF54" s="1">
        <v>4</v>
      </c>
      <c r="AG54" s="1">
        <v>10</v>
      </c>
      <c r="AH54" s="1">
        <v>11</v>
      </c>
      <c r="AI54" s="1">
        <v>12</v>
      </c>
      <c r="AJ54" s="1">
        <v>18</v>
      </c>
      <c r="AK54" s="1">
        <v>11</v>
      </c>
      <c r="AL54" s="1">
        <v>74</v>
      </c>
      <c r="AM54" s="1">
        <v>16</v>
      </c>
      <c r="AN54" s="1">
        <v>4</v>
      </c>
      <c r="AO54" s="1">
        <v>5</v>
      </c>
      <c r="AP54" s="1">
        <v>7</v>
      </c>
      <c r="AQ54" s="1">
        <v>3</v>
      </c>
      <c r="AR54" s="1">
        <v>299</v>
      </c>
      <c r="AS54" s="1">
        <v>45</v>
      </c>
      <c r="AT54" s="1">
        <v>23</v>
      </c>
      <c r="AU54" s="1">
        <v>127</v>
      </c>
      <c r="AV54" s="1">
        <v>60</v>
      </c>
      <c r="AW54" s="1">
        <v>8</v>
      </c>
      <c r="AX54" s="1">
        <v>1</v>
      </c>
      <c r="AY54" s="1">
        <v>2</v>
      </c>
      <c r="AZ54" s="1">
        <v>11</v>
      </c>
      <c r="BA54" s="1">
        <v>10</v>
      </c>
      <c r="BB54" s="1">
        <v>2</v>
      </c>
      <c r="BC54" s="1">
        <v>2</v>
      </c>
      <c r="BD54" s="1">
        <v>1</v>
      </c>
      <c r="BE54" s="1">
        <v>1</v>
      </c>
      <c r="BF54" s="1">
        <v>4</v>
      </c>
      <c r="BG54" s="1">
        <v>5</v>
      </c>
      <c r="BH54" s="1">
        <v>2</v>
      </c>
      <c r="BI54" s="1">
        <v>3</v>
      </c>
      <c r="BJ54" s="1">
        <v>0</v>
      </c>
      <c r="BK54" s="1">
        <v>0</v>
      </c>
      <c r="BL54" s="1">
        <v>0</v>
      </c>
      <c r="BM54" s="1">
        <v>8</v>
      </c>
      <c r="BN54" s="1">
        <v>0</v>
      </c>
      <c r="BO54" s="1">
        <v>2</v>
      </c>
      <c r="BP54" s="1">
        <v>4</v>
      </c>
      <c r="BQ54" s="1">
        <v>0</v>
      </c>
      <c r="BR54" s="1">
        <v>4</v>
      </c>
      <c r="BS54" s="1">
        <v>4</v>
      </c>
      <c r="BT54" s="1">
        <v>4</v>
      </c>
      <c r="BU54" s="79">
        <v>15</v>
      </c>
    </row>
    <row r="55" spans="1:73" x14ac:dyDescent="0.15">
      <c r="A55" s="1" t="s">
        <v>101</v>
      </c>
      <c r="B55" s="1" t="s">
        <v>312</v>
      </c>
      <c r="C55" s="1" t="s">
        <v>102</v>
      </c>
      <c r="D55" s="41">
        <f t="shared" si="14"/>
        <v>6.8459657701711488E-2</v>
      </c>
      <c r="E55" s="43">
        <f t="shared" si="15"/>
        <v>0.23031784841075795</v>
      </c>
      <c r="F55" s="43">
        <f t="shared" si="16"/>
        <v>0.53838630806845966</v>
      </c>
      <c r="G55" s="43">
        <f t="shared" si="17"/>
        <v>9.9755501222493881E-2</v>
      </c>
      <c r="H55" s="43">
        <f t="shared" si="18"/>
        <v>1.6136919315403422E-2</v>
      </c>
      <c r="I55" s="43">
        <f t="shared" si="19"/>
        <v>8.3129584352078234E-3</v>
      </c>
      <c r="J55" s="43">
        <f t="shared" si="20"/>
        <v>2.493887530562347E-2</v>
      </c>
      <c r="K55" s="44">
        <f t="shared" si="21"/>
        <v>1.3691931540342298E-2</v>
      </c>
      <c r="L55" s="28">
        <f t="shared" si="22"/>
        <v>9.7799511002444979E-4</v>
      </c>
      <c r="M55" s="24">
        <f t="shared" si="23"/>
        <v>44</v>
      </c>
      <c r="N55" s="10"/>
      <c r="O55" s="72" t="s">
        <v>102</v>
      </c>
      <c r="P55" s="67">
        <f t="shared" si="24"/>
        <v>2045</v>
      </c>
      <c r="Q55" s="13">
        <v>140</v>
      </c>
      <c r="R55" s="34">
        <v>471</v>
      </c>
      <c r="S55" s="34">
        <v>1101</v>
      </c>
      <c r="T55" s="34">
        <v>204</v>
      </c>
      <c r="U55" s="34">
        <v>33</v>
      </c>
      <c r="V55" s="34">
        <v>17</v>
      </c>
      <c r="W55" s="34">
        <v>51</v>
      </c>
      <c r="X55" s="34">
        <v>28</v>
      </c>
      <c r="Y55" s="34">
        <v>2</v>
      </c>
      <c r="Z55" s="72">
        <v>68</v>
      </c>
      <c r="AA55" s="1">
        <v>9</v>
      </c>
      <c r="AB55" s="1">
        <v>12</v>
      </c>
      <c r="AC55" s="1">
        <v>21</v>
      </c>
      <c r="AD55" s="1">
        <v>13</v>
      </c>
      <c r="AE55" s="1">
        <v>4</v>
      </c>
      <c r="AF55" s="1">
        <v>13</v>
      </c>
      <c r="AG55" s="1">
        <v>55</v>
      </c>
      <c r="AH55" s="1">
        <v>36</v>
      </c>
      <c r="AI55" s="1">
        <v>51</v>
      </c>
      <c r="AJ55" s="1">
        <v>67</v>
      </c>
      <c r="AK55" s="1">
        <v>52</v>
      </c>
      <c r="AL55" s="1">
        <v>147</v>
      </c>
      <c r="AM55" s="1">
        <v>63</v>
      </c>
      <c r="AN55" s="1">
        <v>58</v>
      </c>
      <c r="AO55" s="1">
        <v>51</v>
      </c>
      <c r="AP55" s="1">
        <v>23</v>
      </c>
      <c r="AQ55" s="1">
        <v>24</v>
      </c>
      <c r="AR55" s="1">
        <v>59</v>
      </c>
      <c r="AS55" s="1">
        <v>511</v>
      </c>
      <c r="AT55" s="1">
        <v>68</v>
      </c>
      <c r="AU55" s="1">
        <v>118</v>
      </c>
      <c r="AV55" s="1">
        <v>189</v>
      </c>
      <c r="AW55" s="1">
        <v>35</v>
      </c>
      <c r="AX55" s="1">
        <v>16</v>
      </c>
      <c r="AY55" s="1">
        <v>39</v>
      </c>
      <c r="AZ55" s="1">
        <v>49</v>
      </c>
      <c r="BA55" s="1">
        <v>51</v>
      </c>
      <c r="BB55" s="1">
        <v>10</v>
      </c>
      <c r="BC55" s="1">
        <v>4</v>
      </c>
      <c r="BD55" s="1">
        <v>4</v>
      </c>
      <c r="BE55" s="1">
        <v>2</v>
      </c>
      <c r="BF55" s="1">
        <v>9</v>
      </c>
      <c r="BG55" s="1">
        <v>13</v>
      </c>
      <c r="BH55" s="1">
        <v>5</v>
      </c>
      <c r="BI55" s="1">
        <v>4</v>
      </c>
      <c r="BJ55" s="1">
        <v>5</v>
      </c>
      <c r="BK55" s="1">
        <v>6</v>
      </c>
      <c r="BL55" s="1">
        <v>2</v>
      </c>
      <c r="BM55" s="1">
        <v>18</v>
      </c>
      <c r="BN55" s="1">
        <v>4</v>
      </c>
      <c r="BO55" s="1">
        <v>2</v>
      </c>
      <c r="BP55" s="1">
        <v>2</v>
      </c>
      <c r="BQ55" s="1">
        <v>3</v>
      </c>
      <c r="BR55" s="1">
        <v>6</v>
      </c>
      <c r="BS55" s="1">
        <v>1</v>
      </c>
      <c r="BT55" s="1">
        <v>15</v>
      </c>
      <c r="BU55" s="79">
        <v>28</v>
      </c>
    </row>
    <row r="56" spans="1:73" x14ac:dyDescent="0.15">
      <c r="A56" s="1" t="s">
        <v>103</v>
      </c>
      <c r="B56" s="1" t="s">
        <v>312</v>
      </c>
      <c r="C56" s="1" t="s">
        <v>104</v>
      </c>
      <c r="D56" s="41">
        <f t="shared" si="14"/>
        <v>4.6728971962616819E-3</v>
      </c>
      <c r="E56" s="43">
        <f t="shared" si="15"/>
        <v>2.1806853582554516E-2</v>
      </c>
      <c r="F56" s="43">
        <f t="shared" si="16"/>
        <v>0.8800623052959502</v>
      </c>
      <c r="G56" s="43">
        <f t="shared" si="17"/>
        <v>6.6199376947040492E-2</v>
      </c>
      <c r="H56" s="43">
        <f t="shared" si="18"/>
        <v>8.5669781931464167E-3</v>
      </c>
      <c r="I56" s="43">
        <f t="shared" si="19"/>
        <v>4.6728971962616819E-3</v>
      </c>
      <c r="J56" s="43">
        <f t="shared" si="20"/>
        <v>7.7881619937694704E-3</v>
      </c>
      <c r="K56" s="44">
        <f t="shared" si="21"/>
        <v>6.2305295950155761E-3</v>
      </c>
      <c r="L56" s="28">
        <f t="shared" si="22"/>
        <v>7.7881619937694702E-4</v>
      </c>
      <c r="M56" s="24">
        <f t="shared" si="23"/>
        <v>47</v>
      </c>
      <c r="N56" s="10"/>
      <c r="O56" s="72" t="s">
        <v>104</v>
      </c>
      <c r="P56" s="67">
        <f t="shared" si="24"/>
        <v>1284</v>
      </c>
      <c r="Q56" s="13">
        <v>6</v>
      </c>
      <c r="R56" s="34">
        <v>28</v>
      </c>
      <c r="S56" s="34">
        <v>1130</v>
      </c>
      <c r="T56" s="34">
        <v>85</v>
      </c>
      <c r="U56" s="34">
        <v>11</v>
      </c>
      <c r="V56" s="34">
        <v>6</v>
      </c>
      <c r="W56" s="34">
        <v>10</v>
      </c>
      <c r="X56" s="34">
        <v>8</v>
      </c>
      <c r="Y56" s="34">
        <v>1</v>
      </c>
      <c r="Z56" s="72">
        <v>2</v>
      </c>
      <c r="AA56" s="1">
        <v>0</v>
      </c>
      <c r="AB56" s="1">
        <v>0</v>
      </c>
      <c r="AC56" s="1">
        <v>2</v>
      </c>
      <c r="AD56" s="1">
        <v>0</v>
      </c>
      <c r="AE56" s="1">
        <v>2</v>
      </c>
      <c r="AF56" s="1">
        <v>0</v>
      </c>
      <c r="AG56" s="1">
        <v>5</v>
      </c>
      <c r="AH56" s="1">
        <v>1</v>
      </c>
      <c r="AI56" s="1">
        <v>2</v>
      </c>
      <c r="AJ56" s="1">
        <v>3</v>
      </c>
      <c r="AK56" s="1">
        <v>1</v>
      </c>
      <c r="AL56" s="1">
        <v>11</v>
      </c>
      <c r="AM56" s="1">
        <v>5</v>
      </c>
      <c r="AN56" s="1">
        <v>4</v>
      </c>
      <c r="AO56" s="1">
        <v>4</v>
      </c>
      <c r="AP56" s="1">
        <v>6</v>
      </c>
      <c r="AQ56" s="1">
        <v>6</v>
      </c>
      <c r="AR56" s="1">
        <v>2</v>
      </c>
      <c r="AS56" s="1">
        <v>7</v>
      </c>
      <c r="AT56" s="1">
        <v>517</v>
      </c>
      <c r="AU56" s="1">
        <v>14</v>
      </c>
      <c r="AV56" s="1">
        <v>570</v>
      </c>
      <c r="AW56" s="1">
        <v>18</v>
      </c>
      <c r="AX56" s="1">
        <v>24</v>
      </c>
      <c r="AY56" s="1">
        <v>11</v>
      </c>
      <c r="AZ56" s="1">
        <v>15</v>
      </c>
      <c r="BA56" s="1">
        <v>12</v>
      </c>
      <c r="BB56" s="1">
        <v>3</v>
      </c>
      <c r="BC56" s="1">
        <v>2</v>
      </c>
      <c r="BD56" s="1">
        <v>2</v>
      </c>
      <c r="BE56" s="1">
        <v>0</v>
      </c>
      <c r="BF56" s="1">
        <v>3</v>
      </c>
      <c r="BG56" s="1">
        <v>6</v>
      </c>
      <c r="BH56" s="1">
        <v>0</v>
      </c>
      <c r="BI56" s="1">
        <v>3</v>
      </c>
      <c r="BJ56" s="1">
        <v>0</v>
      </c>
      <c r="BK56" s="1">
        <v>2</v>
      </c>
      <c r="BL56" s="1">
        <v>1</v>
      </c>
      <c r="BM56" s="1">
        <v>1</v>
      </c>
      <c r="BN56" s="1">
        <v>1</v>
      </c>
      <c r="BO56" s="1">
        <v>1</v>
      </c>
      <c r="BP56" s="1">
        <v>2</v>
      </c>
      <c r="BQ56" s="1">
        <v>2</v>
      </c>
      <c r="BR56" s="1">
        <v>1</v>
      </c>
      <c r="BS56" s="1">
        <v>1</v>
      </c>
      <c r="BT56" s="1">
        <v>1</v>
      </c>
      <c r="BU56" s="79">
        <v>8</v>
      </c>
    </row>
    <row r="57" spans="1:73" x14ac:dyDescent="0.15">
      <c r="A57" s="1" t="s">
        <v>105</v>
      </c>
      <c r="B57" s="1" t="s">
        <v>313</v>
      </c>
      <c r="C57" s="1" t="s">
        <v>106</v>
      </c>
      <c r="D57" s="41">
        <f t="shared" si="14"/>
        <v>4.9726504226752857E-2</v>
      </c>
      <c r="E57" s="43">
        <f t="shared" si="15"/>
        <v>8.652411735454997E-2</v>
      </c>
      <c r="F57" s="43">
        <f t="shared" si="16"/>
        <v>0.6772749875683739</v>
      </c>
      <c r="G57" s="43">
        <f t="shared" si="17"/>
        <v>0.10144206862257583</v>
      </c>
      <c r="H57" s="43">
        <f t="shared" si="18"/>
        <v>2.7846842366981601E-2</v>
      </c>
      <c r="I57" s="43">
        <f t="shared" si="19"/>
        <v>2.6355047240179015E-2</v>
      </c>
      <c r="J57" s="43">
        <f t="shared" si="20"/>
        <v>2.1382396817503729E-2</v>
      </c>
      <c r="K57" s="44">
        <f t="shared" si="21"/>
        <v>9.4480358030830432E-3</v>
      </c>
      <c r="L57" s="28">
        <f t="shared" si="22"/>
        <v>1.9890601690701142E-3</v>
      </c>
      <c r="M57" s="24">
        <f t="shared" si="23"/>
        <v>30</v>
      </c>
      <c r="N57" s="10"/>
      <c r="O57" s="72" t="s">
        <v>106</v>
      </c>
      <c r="P57" s="67">
        <f t="shared" si="24"/>
        <v>2011</v>
      </c>
      <c r="Q57" s="13">
        <v>100</v>
      </c>
      <c r="R57" s="34">
        <v>174</v>
      </c>
      <c r="S57" s="34">
        <v>1362</v>
      </c>
      <c r="T57" s="34">
        <v>204</v>
      </c>
      <c r="U57" s="34">
        <v>56</v>
      </c>
      <c r="V57" s="34">
        <v>53</v>
      </c>
      <c r="W57" s="34">
        <v>43</v>
      </c>
      <c r="X57" s="34">
        <v>19</v>
      </c>
      <c r="Y57" s="34">
        <v>4</v>
      </c>
      <c r="Z57" s="72">
        <v>50</v>
      </c>
      <c r="AA57" s="1">
        <v>7</v>
      </c>
      <c r="AB57" s="1">
        <v>6</v>
      </c>
      <c r="AC57" s="1">
        <v>9</v>
      </c>
      <c r="AD57" s="1">
        <v>10</v>
      </c>
      <c r="AE57" s="1">
        <v>7</v>
      </c>
      <c r="AF57" s="1">
        <v>11</v>
      </c>
      <c r="AG57" s="1">
        <v>14</v>
      </c>
      <c r="AH57" s="1">
        <v>36</v>
      </c>
      <c r="AI57" s="1">
        <v>9</v>
      </c>
      <c r="AJ57" s="1">
        <v>11</v>
      </c>
      <c r="AK57" s="1">
        <v>23</v>
      </c>
      <c r="AL57" s="1">
        <v>33</v>
      </c>
      <c r="AM57" s="1">
        <v>48</v>
      </c>
      <c r="AN57" s="1">
        <v>20</v>
      </c>
      <c r="AO57" s="1">
        <v>20</v>
      </c>
      <c r="AP57" s="1">
        <v>13</v>
      </c>
      <c r="AQ57" s="1">
        <v>11</v>
      </c>
      <c r="AR57" s="1">
        <v>39</v>
      </c>
      <c r="AS57" s="1">
        <v>48</v>
      </c>
      <c r="AT57" s="1">
        <v>73</v>
      </c>
      <c r="AU57" s="1">
        <v>749</v>
      </c>
      <c r="AV57" s="1">
        <v>389</v>
      </c>
      <c r="AW57" s="1">
        <v>60</v>
      </c>
      <c r="AX57" s="1">
        <v>22</v>
      </c>
      <c r="AY57" s="1">
        <v>24</v>
      </c>
      <c r="AZ57" s="1">
        <v>22</v>
      </c>
      <c r="BA57" s="1">
        <v>57</v>
      </c>
      <c r="BB57" s="1">
        <v>8</v>
      </c>
      <c r="BC57" s="1">
        <v>11</v>
      </c>
      <c r="BD57" s="1">
        <v>11</v>
      </c>
      <c r="BE57" s="1">
        <v>9</v>
      </c>
      <c r="BF57" s="1">
        <v>19</v>
      </c>
      <c r="BG57" s="1">
        <v>7</v>
      </c>
      <c r="BH57" s="1">
        <v>10</v>
      </c>
      <c r="BI57" s="1">
        <v>21</v>
      </c>
      <c r="BJ57" s="1">
        <v>9</v>
      </c>
      <c r="BK57" s="1">
        <v>19</v>
      </c>
      <c r="BL57" s="1">
        <v>4</v>
      </c>
      <c r="BM57" s="1">
        <v>6</v>
      </c>
      <c r="BN57" s="1">
        <v>5</v>
      </c>
      <c r="BO57" s="1">
        <v>2</v>
      </c>
      <c r="BP57" s="1">
        <v>5</v>
      </c>
      <c r="BQ57" s="1">
        <v>6</v>
      </c>
      <c r="BR57" s="1">
        <v>5</v>
      </c>
      <c r="BS57" s="1">
        <v>4</v>
      </c>
      <c r="BT57" s="1">
        <v>10</v>
      </c>
      <c r="BU57" s="79">
        <v>19</v>
      </c>
    </row>
    <row r="58" spans="1:73" x14ac:dyDescent="0.15">
      <c r="A58" s="1" t="s">
        <v>107</v>
      </c>
      <c r="B58" s="1" t="s">
        <v>311</v>
      </c>
      <c r="C58" s="1" t="s">
        <v>108</v>
      </c>
      <c r="D58" s="41">
        <f t="shared" si="14"/>
        <v>5.6179775280898875E-3</v>
      </c>
      <c r="E58" s="43">
        <f t="shared" si="15"/>
        <v>0.1797752808988764</v>
      </c>
      <c r="F58" s="43">
        <f t="shared" si="16"/>
        <v>0.7528089887640449</v>
      </c>
      <c r="G58" s="43">
        <f t="shared" si="17"/>
        <v>3.3707865168539325E-2</v>
      </c>
      <c r="H58" s="43">
        <f t="shared" si="18"/>
        <v>0</v>
      </c>
      <c r="I58" s="43">
        <f t="shared" si="19"/>
        <v>0</v>
      </c>
      <c r="J58" s="43">
        <f t="shared" si="20"/>
        <v>1.1235955056179775E-2</v>
      </c>
      <c r="K58" s="44">
        <f t="shared" si="21"/>
        <v>1.6853932584269662E-2</v>
      </c>
      <c r="L58" s="28">
        <f t="shared" si="22"/>
        <v>0</v>
      </c>
      <c r="M58" s="24">
        <f t="shared" si="23"/>
        <v>57</v>
      </c>
      <c r="N58" s="10"/>
      <c r="O58" s="72" t="s">
        <v>108</v>
      </c>
      <c r="P58" s="67">
        <f t="shared" si="24"/>
        <v>178</v>
      </c>
      <c r="Q58" s="13">
        <v>1</v>
      </c>
      <c r="R58" s="34">
        <v>32</v>
      </c>
      <c r="S58" s="34">
        <v>134</v>
      </c>
      <c r="T58" s="34">
        <v>6</v>
      </c>
      <c r="U58" s="34">
        <v>0</v>
      </c>
      <c r="V58" s="34">
        <v>0</v>
      </c>
      <c r="W58" s="34">
        <v>2</v>
      </c>
      <c r="X58" s="34">
        <v>3</v>
      </c>
      <c r="Y58" s="34">
        <v>0</v>
      </c>
      <c r="Z58" s="72">
        <v>0</v>
      </c>
      <c r="AA58" s="1">
        <v>1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3</v>
      </c>
      <c r="AK58" s="1">
        <v>1</v>
      </c>
      <c r="AL58" s="1">
        <v>19</v>
      </c>
      <c r="AM58" s="1">
        <v>9</v>
      </c>
      <c r="AN58" s="1">
        <v>0</v>
      </c>
      <c r="AO58" s="1">
        <v>0</v>
      </c>
      <c r="AP58" s="1">
        <v>2</v>
      </c>
      <c r="AQ58" s="1">
        <v>0</v>
      </c>
      <c r="AR58" s="1">
        <v>1</v>
      </c>
      <c r="AS58" s="1">
        <v>0</v>
      </c>
      <c r="AT58" s="1">
        <v>3</v>
      </c>
      <c r="AU58" s="1">
        <v>93</v>
      </c>
      <c r="AV58" s="1">
        <v>35</v>
      </c>
      <c r="AW58" s="1">
        <v>0</v>
      </c>
      <c r="AX58" s="1">
        <v>0</v>
      </c>
      <c r="AY58" s="1">
        <v>1</v>
      </c>
      <c r="AZ58" s="1">
        <v>1</v>
      </c>
      <c r="BA58" s="1">
        <v>2</v>
      </c>
      <c r="BB58" s="1">
        <v>2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1</v>
      </c>
      <c r="BQ58" s="1">
        <v>0</v>
      </c>
      <c r="BR58" s="1">
        <v>0</v>
      </c>
      <c r="BS58" s="1">
        <v>1</v>
      </c>
      <c r="BT58" s="1">
        <v>0</v>
      </c>
      <c r="BU58" s="79">
        <v>3</v>
      </c>
    </row>
    <row r="59" spans="1:73" x14ac:dyDescent="0.15">
      <c r="A59" s="1" t="s">
        <v>109</v>
      </c>
      <c r="B59" s="1" t="s">
        <v>307</v>
      </c>
      <c r="C59" s="1" t="s">
        <v>110</v>
      </c>
      <c r="D59" s="41">
        <f t="shared" si="14"/>
        <v>1.4425314099581201E-2</v>
      </c>
      <c r="E59" s="43">
        <f t="shared" si="15"/>
        <v>5.397859469520707E-2</v>
      </c>
      <c r="F59" s="43">
        <f t="shared" si="16"/>
        <v>0.75570032573289903</v>
      </c>
      <c r="G59" s="43">
        <f t="shared" si="17"/>
        <v>0.11167985109353187</v>
      </c>
      <c r="H59" s="43">
        <f t="shared" si="18"/>
        <v>1.8147975802698928E-2</v>
      </c>
      <c r="I59" s="43">
        <f t="shared" si="19"/>
        <v>1.4890646812470917E-2</v>
      </c>
      <c r="J59" s="43">
        <f t="shared" si="20"/>
        <v>1.7217310376919499E-2</v>
      </c>
      <c r="K59" s="44">
        <f t="shared" si="21"/>
        <v>1.3959981386691484E-2</v>
      </c>
      <c r="L59" s="28">
        <f t="shared" si="22"/>
        <v>1.8613308515588647E-3</v>
      </c>
      <c r="M59" s="24">
        <f t="shared" si="23"/>
        <v>32</v>
      </c>
      <c r="N59" s="10"/>
      <c r="O59" s="72" t="s">
        <v>110</v>
      </c>
      <c r="P59" s="67">
        <f t="shared" si="24"/>
        <v>2149</v>
      </c>
      <c r="Q59" s="13">
        <v>31</v>
      </c>
      <c r="R59" s="34">
        <v>116</v>
      </c>
      <c r="S59" s="34">
        <v>1624</v>
      </c>
      <c r="T59" s="34">
        <v>240</v>
      </c>
      <c r="U59" s="34">
        <v>39</v>
      </c>
      <c r="V59" s="34">
        <v>32</v>
      </c>
      <c r="W59" s="34">
        <v>37</v>
      </c>
      <c r="X59" s="34">
        <v>30</v>
      </c>
      <c r="Y59" s="34">
        <v>4</v>
      </c>
      <c r="Z59" s="72">
        <v>21</v>
      </c>
      <c r="AA59" s="1">
        <v>3</v>
      </c>
      <c r="AB59" s="1">
        <v>2</v>
      </c>
      <c r="AC59" s="1">
        <v>3</v>
      </c>
      <c r="AD59" s="1">
        <v>0</v>
      </c>
      <c r="AE59" s="1">
        <v>0</v>
      </c>
      <c r="AF59" s="1">
        <v>2</v>
      </c>
      <c r="AG59" s="1">
        <v>17</v>
      </c>
      <c r="AH59" s="1">
        <v>6</v>
      </c>
      <c r="AI59" s="1">
        <v>9</v>
      </c>
      <c r="AJ59" s="1">
        <v>8</v>
      </c>
      <c r="AK59" s="1">
        <v>11</v>
      </c>
      <c r="AL59" s="1">
        <v>40</v>
      </c>
      <c r="AM59" s="1">
        <v>25</v>
      </c>
      <c r="AN59" s="1">
        <v>9</v>
      </c>
      <c r="AO59" s="1">
        <v>29</v>
      </c>
      <c r="AP59" s="1">
        <v>28</v>
      </c>
      <c r="AQ59" s="1">
        <v>22</v>
      </c>
      <c r="AR59" s="1">
        <v>12</v>
      </c>
      <c r="AS59" s="1">
        <v>57</v>
      </c>
      <c r="AT59" s="1">
        <v>171</v>
      </c>
      <c r="AU59" s="1">
        <v>169</v>
      </c>
      <c r="AV59" s="1">
        <v>1127</v>
      </c>
      <c r="AW59" s="1">
        <v>130</v>
      </c>
      <c r="AX59" s="1">
        <v>13</v>
      </c>
      <c r="AY59" s="1">
        <v>20</v>
      </c>
      <c r="AZ59" s="1">
        <v>26</v>
      </c>
      <c r="BA59" s="1">
        <v>34</v>
      </c>
      <c r="BB59" s="1">
        <v>9</v>
      </c>
      <c r="BC59" s="1">
        <v>8</v>
      </c>
      <c r="BD59" s="1">
        <v>5</v>
      </c>
      <c r="BE59" s="1">
        <v>1</v>
      </c>
      <c r="BF59" s="1">
        <v>23</v>
      </c>
      <c r="BG59" s="1">
        <v>6</v>
      </c>
      <c r="BH59" s="1">
        <v>4</v>
      </c>
      <c r="BI59" s="1">
        <v>7</v>
      </c>
      <c r="BJ59" s="1">
        <v>5</v>
      </c>
      <c r="BK59" s="1">
        <v>16</v>
      </c>
      <c r="BL59" s="1">
        <v>4</v>
      </c>
      <c r="BM59" s="1">
        <v>19</v>
      </c>
      <c r="BN59" s="1">
        <v>2</v>
      </c>
      <c r="BO59" s="1">
        <v>2</v>
      </c>
      <c r="BP59" s="1">
        <v>3</v>
      </c>
      <c r="BQ59" s="1">
        <v>2</v>
      </c>
      <c r="BR59" s="1">
        <v>3</v>
      </c>
      <c r="BS59" s="1">
        <v>4</v>
      </c>
      <c r="BT59" s="1">
        <v>2</v>
      </c>
      <c r="BU59" s="79">
        <v>30</v>
      </c>
    </row>
    <row r="60" spans="1:73" x14ac:dyDescent="0.15">
      <c r="A60" s="1" t="s">
        <v>111</v>
      </c>
      <c r="B60" s="1" t="s">
        <v>309</v>
      </c>
      <c r="C60" s="1" t="s">
        <v>112</v>
      </c>
      <c r="D60" s="41">
        <f t="shared" si="14"/>
        <v>7.1942446043165471E-3</v>
      </c>
      <c r="E60" s="43">
        <f t="shared" si="15"/>
        <v>1.7471736896197326E-2</v>
      </c>
      <c r="F60" s="43">
        <f t="shared" si="16"/>
        <v>0.77903391572456315</v>
      </c>
      <c r="G60" s="43">
        <f t="shared" si="17"/>
        <v>0.14902363823227133</v>
      </c>
      <c r="H60" s="43">
        <f t="shared" si="18"/>
        <v>1.0277492291880781E-2</v>
      </c>
      <c r="I60" s="43">
        <f t="shared" si="19"/>
        <v>1.0277492291880781E-2</v>
      </c>
      <c r="J60" s="43">
        <f t="shared" si="20"/>
        <v>1.3360739979445015E-2</v>
      </c>
      <c r="K60" s="44">
        <f t="shared" si="21"/>
        <v>1.3360739979445015E-2</v>
      </c>
      <c r="L60" s="28">
        <f t="shared" si="22"/>
        <v>0</v>
      </c>
      <c r="M60" s="24">
        <f t="shared" si="23"/>
        <v>57</v>
      </c>
      <c r="N60" s="10"/>
      <c r="O60" s="72" t="s">
        <v>112</v>
      </c>
      <c r="P60" s="67">
        <f t="shared" si="24"/>
        <v>973</v>
      </c>
      <c r="Q60" s="13">
        <v>7</v>
      </c>
      <c r="R60" s="34">
        <v>17</v>
      </c>
      <c r="S60" s="34">
        <v>758</v>
      </c>
      <c r="T60" s="34">
        <v>145</v>
      </c>
      <c r="U60" s="34">
        <v>10</v>
      </c>
      <c r="V60" s="34">
        <v>10</v>
      </c>
      <c r="W60" s="34">
        <v>13</v>
      </c>
      <c r="X60" s="34">
        <v>13</v>
      </c>
      <c r="Y60" s="34">
        <v>0</v>
      </c>
      <c r="Z60" s="72">
        <v>4</v>
      </c>
      <c r="AA60" s="1">
        <v>0</v>
      </c>
      <c r="AB60" s="1">
        <v>0</v>
      </c>
      <c r="AC60" s="1">
        <v>1</v>
      </c>
      <c r="AD60" s="1">
        <v>1</v>
      </c>
      <c r="AE60" s="1">
        <v>0</v>
      </c>
      <c r="AF60" s="1">
        <v>1</v>
      </c>
      <c r="AG60" s="1">
        <v>1</v>
      </c>
      <c r="AH60" s="1">
        <v>3</v>
      </c>
      <c r="AI60" s="1">
        <v>2</v>
      </c>
      <c r="AJ60" s="1">
        <v>4</v>
      </c>
      <c r="AK60" s="1">
        <v>1</v>
      </c>
      <c r="AL60" s="1">
        <v>3</v>
      </c>
      <c r="AM60" s="1">
        <v>3</v>
      </c>
      <c r="AN60" s="1">
        <v>2</v>
      </c>
      <c r="AO60" s="1">
        <v>6</v>
      </c>
      <c r="AP60" s="1">
        <v>16</v>
      </c>
      <c r="AQ60" s="1">
        <v>7</v>
      </c>
      <c r="AR60" s="1">
        <v>2</v>
      </c>
      <c r="AS60" s="1">
        <v>7</v>
      </c>
      <c r="AT60" s="1">
        <v>102</v>
      </c>
      <c r="AU60" s="1">
        <v>36</v>
      </c>
      <c r="AV60" s="1">
        <v>580</v>
      </c>
      <c r="AW60" s="1">
        <v>58</v>
      </c>
      <c r="AX60" s="1">
        <v>21</v>
      </c>
      <c r="AY60" s="1">
        <v>10</v>
      </c>
      <c r="AZ60" s="1">
        <v>16</v>
      </c>
      <c r="BA60" s="1">
        <v>26</v>
      </c>
      <c r="BB60" s="1">
        <v>10</v>
      </c>
      <c r="BC60" s="1">
        <v>4</v>
      </c>
      <c r="BD60" s="1">
        <v>0</v>
      </c>
      <c r="BE60" s="1">
        <v>1</v>
      </c>
      <c r="BF60" s="1">
        <v>6</v>
      </c>
      <c r="BG60" s="1">
        <v>3</v>
      </c>
      <c r="BH60" s="1">
        <v>0</v>
      </c>
      <c r="BI60" s="1">
        <v>2</v>
      </c>
      <c r="BJ60" s="1">
        <v>3</v>
      </c>
      <c r="BK60" s="1">
        <v>5</v>
      </c>
      <c r="BL60" s="1">
        <v>0</v>
      </c>
      <c r="BM60" s="1">
        <v>2</v>
      </c>
      <c r="BN60" s="1">
        <v>2</v>
      </c>
      <c r="BO60" s="1">
        <v>1</v>
      </c>
      <c r="BP60" s="1">
        <v>3</v>
      </c>
      <c r="BQ60" s="1">
        <v>0</v>
      </c>
      <c r="BR60" s="1">
        <v>1</v>
      </c>
      <c r="BS60" s="1">
        <v>1</v>
      </c>
      <c r="BT60" s="1">
        <v>3</v>
      </c>
      <c r="BU60" s="79">
        <v>13</v>
      </c>
    </row>
    <row r="61" spans="1:73" x14ac:dyDescent="0.15">
      <c r="A61" s="1" t="s">
        <v>113</v>
      </c>
      <c r="B61" s="1" t="s">
        <v>308</v>
      </c>
      <c r="C61" s="1" t="s">
        <v>114</v>
      </c>
      <c r="D61" s="41">
        <f t="shared" si="14"/>
        <v>6.6592674805771362E-3</v>
      </c>
      <c r="E61" s="43">
        <f t="shared" si="15"/>
        <v>1.3318534961154272E-2</v>
      </c>
      <c r="F61" s="43">
        <f t="shared" si="16"/>
        <v>0.91675915649278583</v>
      </c>
      <c r="G61" s="43">
        <f t="shared" si="17"/>
        <v>4.5504994450610431E-2</v>
      </c>
      <c r="H61" s="43">
        <f t="shared" si="18"/>
        <v>9.9889012208657056E-3</v>
      </c>
      <c r="I61" s="43">
        <f t="shared" si="19"/>
        <v>2.2197558268590455E-3</v>
      </c>
      <c r="J61" s="43">
        <f t="shared" si="20"/>
        <v>4.4395116537180911E-3</v>
      </c>
      <c r="K61" s="44">
        <f t="shared" si="21"/>
        <v>1.1098779134295228E-3</v>
      </c>
      <c r="L61" s="28">
        <f t="shared" si="22"/>
        <v>0</v>
      </c>
      <c r="M61" s="24">
        <f t="shared" si="23"/>
        <v>57</v>
      </c>
      <c r="N61" s="10"/>
      <c r="O61" s="72" t="s">
        <v>114</v>
      </c>
      <c r="P61" s="67">
        <f t="shared" si="24"/>
        <v>901</v>
      </c>
      <c r="Q61" s="13">
        <v>6</v>
      </c>
      <c r="R61" s="34">
        <v>12</v>
      </c>
      <c r="S61" s="34">
        <v>826</v>
      </c>
      <c r="T61" s="34">
        <v>41</v>
      </c>
      <c r="U61" s="34">
        <v>9</v>
      </c>
      <c r="V61" s="34">
        <v>2</v>
      </c>
      <c r="W61" s="34">
        <v>4</v>
      </c>
      <c r="X61" s="34">
        <v>1</v>
      </c>
      <c r="Y61" s="34">
        <v>0</v>
      </c>
      <c r="Z61" s="72">
        <v>1</v>
      </c>
      <c r="AA61" s="1">
        <v>1</v>
      </c>
      <c r="AB61" s="1">
        <v>0</v>
      </c>
      <c r="AC61" s="1">
        <v>0</v>
      </c>
      <c r="AD61" s="1">
        <v>3</v>
      </c>
      <c r="AE61" s="1">
        <v>1</v>
      </c>
      <c r="AF61" s="1">
        <v>0</v>
      </c>
      <c r="AG61" s="1">
        <v>2</v>
      </c>
      <c r="AH61" s="1">
        <v>3</v>
      </c>
      <c r="AI61" s="1">
        <v>1</v>
      </c>
      <c r="AJ61" s="1">
        <v>0</v>
      </c>
      <c r="AK61" s="1">
        <v>3</v>
      </c>
      <c r="AL61" s="1">
        <v>2</v>
      </c>
      <c r="AM61" s="1">
        <v>1</v>
      </c>
      <c r="AN61" s="1">
        <v>2</v>
      </c>
      <c r="AO61" s="1">
        <v>4</v>
      </c>
      <c r="AP61" s="1">
        <v>4</v>
      </c>
      <c r="AQ61" s="1">
        <v>4</v>
      </c>
      <c r="AR61" s="1">
        <v>1</v>
      </c>
      <c r="AS61" s="1">
        <v>8</v>
      </c>
      <c r="AT61" s="1">
        <v>33</v>
      </c>
      <c r="AU61" s="1">
        <v>35</v>
      </c>
      <c r="AV61" s="1">
        <v>735</v>
      </c>
      <c r="AW61" s="1">
        <v>27</v>
      </c>
      <c r="AX61" s="1">
        <v>4</v>
      </c>
      <c r="AY61" s="1">
        <v>2</v>
      </c>
      <c r="AZ61" s="1">
        <v>2</v>
      </c>
      <c r="BA61" s="1">
        <v>3</v>
      </c>
      <c r="BB61" s="1">
        <v>3</v>
      </c>
      <c r="BC61" s="1">
        <v>0</v>
      </c>
      <c r="BD61" s="1">
        <v>0</v>
      </c>
      <c r="BE61" s="1">
        <v>0</v>
      </c>
      <c r="BF61" s="1">
        <v>3</v>
      </c>
      <c r="BG61" s="1">
        <v>6</v>
      </c>
      <c r="BH61" s="1">
        <v>0</v>
      </c>
      <c r="BI61" s="1">
        <v>0</v>
      </c>
      <c r="BJ61" s="1">
        <v>0</v>
      </c>
      <c r="BK61" s="1">
        <v>2</v>
      </c>
      <c r="BL61" s="1">
        <v>0</v>
      </c>
      <c r="BM61" s="1">
        <v>0</v>
      </c>
      <c r="BN61" s="1">
        <v>0</v>
      </c>
      <c r="BO61" s="1">
        <v>0</v>
      </c>
      <c r="BP61" s="1">
        <v>1</v>
      </c>
      <c r="BQ61" s="1">
        <v>0</v>
      </c>
      <c r="BR61" s="1">
        <v>1</v>
      </c>
      <c r="BS61" s="1">
        <v>2</v>
      </c>
      <c r="BT61" s="1">
        <v>0</v>
      </c>
      <c r="BU61" s="79">
        <v>1</v>
      </c>
    </row>
    <row r="62" spans="1:73" x14ac:dyDescent="0.15">
      <c r="A62" s="1" t="s">
        <v>115</v>
      </c>
      <c r="B62" s="1" t="s">
        <v>309</v>
      </c>
      <c r="C62" s="1" t="s">
        <v>116</v>
      </c>
      <c r="D62" s="41">
        <f t="shared" si="14"/>
        <v>1.1904761904761904E-2</v>
      </c>
      <c r="E62" s="43">
        <f t="shared" si="15"/>
        <v>3.5714285714285712E-2</v>
      </c>
      <c r="F62" s="43">
        <f t="shared" si="16"/>
        <v>0.70238095238095233</v>
      </c>
      <c r="G62" s="43">
        <f t="shared" si="17"/>
        <v>0.17857142857142858</v>
      </c>
      <c r="H62" s="43">
        <f t="shared" si="18"/>
        <v>1.1904761904761904E-2</v>
      </c>
      <c r="I62" s="43">
        <f t="shared" si="19"/>
        <v>1.1904761904761904E-2</v>
      </c>
      <c r="J62" s="43">
        <f t="shared" si="20"/>
        <v>2.3809523809523808E-2</v>
      </c>
      <c r="K62" s="44">
        <f t="shared" si="21"/>
        <v>2.3809523809523808E-2</v>
      </c>
      <c r="L62" s="28">
        <f t="shared" si="22"/>
        <v>0</v>
      </c>
      <c r="M62" s="24">
        <f t="shared" si="23"/>
        <v>57</v>
      </c>
      <c r="N62" s="10"/>
      <c r="O62" s="72" t="s">
        <v>116</v>
      </c>
      <c r="P62" s="67">
        <f t="shared" si="24"/>
        <v>84</v>
      </c>
      <c r="Q62" s="13">
        <v>1</v>
      </c>
      <c r="R62" s="34">
        <v>3</v>
      </c>
      <c r="S62" s="34">
        <v>59</v>
      </c>
      <c r="T62" s="34">
        <v>15</v>
      </c>
      <c r="U62" s="34">
        <v>1</v>
      </c>
      <c r="V62" s="34">
        <v>1</v>
      </c>
      <c r="W62" s="34">
        <v>2</v>
      </c>
      <c r="X62" s="34">
        <v>2</v>
      </c>
      <c r="Y62" s="34">
        <v>0</v>
      </c>
      <c r="Z62" s="72">
        <v>1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1</v>
      </c>
      <c r="AM62" s="1">
        <v>2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2</v>
      </c>
      <c r="AT62" s="1">
        <v>7</v>
      </c>
      <c r="AU62" s="1">
        <v>12</v>
      </c>
      <c r="AV62" s="1">
        <v>38</v>
      </c>
      <c r="AW62" s="1">
        <v>6</v>
      </c>
      <c r="AX62" s="1">
        <v>1</v>
      </c>
      <c r="AY62" s="1">
        <v>1</v>
      </c>
      <c r="AZ62" s="1">
        <v>5</v>
      </c>
      <c r="BA62" s="1">
        <v>2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1</v>
      </c>
      <c r="BH62" s="1">
        <v>0</v>
      </c>
      <c r="BI62" s="1">
        <v>1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1</v>
      </c>
      <c r="BP62" s="1">
        <v>1</v>
      </c>
      <c r="BQ62" s="1">
        <v>0</v>
      </c>
      <c r="BR62" s="1">
        <v>0</v>
      </c>
      <c r="BS62" s="1">
        <v>0</v>
      </c>
      <c r="BT62" s="1">
        <v>0</v>
      </c>
      <c r="BU62" s="79">
        <v>2</v>
      </c>
    </row>
    <row r="63" spans="1:73" x14ac:dyDescent="0.15">
      <c r="A63" s="1" t="s">
        <v>117</v>
      </c>
      <c r="B63" s="1" t="s">
        <v>312</v>
      </c>
      <c r="C63" s="1" t="s">
        <v>118</v>
      </c>
      <c r="D63" s="41">
        <f t="shared" si="14"/>
        <v>9.6439169139465875E-3</v>
      </c>
      <c r="E63" s="43">
        <f t="shared" si="15"/>
        <v>1.8545994065281898E-2</v>
      </c>
      <c r="F63" s="43">
        <f t="shared" si="16"/>
        <v>0.37091988130563797</v>
      </c>
      <c r="G63" s="43">
        <f t="shared" si="17"/>
        <v>0.5586053412462908</v>
      </c>
      <c r="H63" s="43">
        <f t="shared" si="18"/>
        <v>1.3353115727002967E-2</v>
      </c>
      <c r="I63" s="43">
        <f t="shared" si="19"/>
        <v>7.4183976261127599E-3</v>
      </c>
      <c r="J63" s="43">
        <f t="shared" si="20"/>
        <v>1.7062314540059347E-2</v>
      </c>
      <c r="K63" s="44">
        <f t="shared" si="21"/>
        <v>4.4510385756676559E-3</v>
      </c>
      <c r="L63" s="28">
        <f t="shared" si="22"/>
        <v>7.4183976261127599E-4</v>
      </c>
      <c r="M63" s="24">
        <f t="shared" si="23"/>
        <v>49</v>
      </c>
      <c r="N63" s="10"/>
      <c r="O63" s="72" t="s">
        <v>118</v>
      </c>
      <c r="P63" s="67">
        <f t="shared" si="24"/>
        <v>1348</v>
      </c>
      <c r="Q63" s="13">
        <v>13</v>
      </c>
      <c r="R63" s="34">
        <v>25</v>
      </c>
      <c r="S63" s="34">
        <v>500</v>
      </c>
      <c r="T63" s="34">
        <v>753</v>
      </c>
      <c r="U63" s="34">
        <v>18</v>
      </c>
      <c r="V63" s="34">
        <v>10</v>
      </c>
      <c r="W63" s="34">
        <v>23</v>
      </c>
      <c r="X63" s="34">
        <v>6</v>
      </c>
      <c r="Y63" s="34">
        <v>1</v>
      </c>
      <c r="Z63" s="72">
        <v>9</v>
      </c>
      <c r="AA63" s="1">
        <v>1</v>
      </c>
      <c r="AB63" s="1">
        <v>0</v>
      </c>
      <c r="AC63" s="1">
        <v>1</v>
      </c>
      <c r="AD63" s="1">
        <v>1</v>
      </c>
      <c r="AE63" s="1">
        <v>0</v>
      </c>
      <c r="AF63" s="1">
        <v>1</v>
      </c>
      <c r="AG63" s="1">
        <v>1</v>
      </c>
      <c r="AH63" s="1">
        <v>2</v>
      </c>
      <c r="AI63" s="1">
        <v>0</v>
      </c>
      <c r="AJ63" s="1">
        <v>1</v>
      </c>
      <c r="AK63" s="1">
        <v>4</v>
      </c>
      <c r="AL63" s="1">
        <v>13</v>
      </c>
      <c r="AM63" s="1">
        <v>4</v>
      </c>
      <c r="AN63" s="1">
        <v>2</v>
      </c>
      <c r="AO63" s="1">
        <v>2</v>
      </c>
      <c r="AP63" s="1">
        <v>4</v>
      </c>
      <c r="AQ63" s="1">
        <v>5</v>
      </c>
      <c r="AR63" s="1">
        <v>2</v>
      </c>
      <c r="AS63" s="1">
        <v>11</v>
      </c>
      <c r="AT63" s="1">
        <v>42</v>
      </c>
      <c r="AU63" s="1">
        <v>26</v>
      </c>
      <c r="AV63" s="1">
        <v>406</v>
      </c>
      <c r="AW63" s="1">
        <v>583</v>
      </c>
      <c r="AX63" s="1">
        <v>14</v>
      </c>
      <c r="AY63" s="1">
        <v>21</v>
      </c>
      <c r="AZ63" s="1">
        <v>57</v>
      </c>
      <c r="BA63" s="1">
        <v>29</v>
      </c>
      <c r="BB63" s="1">
        <v>36</v>
      </c>
      <c r="BC63" s="1">
        <v>13</v>
      </c>
      <c r="BD63" s="1">
        <v>0</v>
      </c>
      <c r="BE63" s="1">
        <v>1</v>
      </c>
      <c r="BF63" s="1">
        <v>10</v>
      </c>
      <c r="BG63" s="1">
        <v>6</v>
      </c>
      <c r="BH63" s="1">
        <v>1</v>
      </c>
      <c r="BI63" s="1">
        <v>2</v>
      </c>
      <c r="BJ63" s="1">
        <v>2</v>
      </c>
      <c r="BK63" s="1">
        <v>5</v>
      </c>
      <c r="BL63" s="1">
        <v>1</v>
      </c>
      <c r="BM63" s="1">
        <v>7</v>
      </c>
      <c r="BN63" s="1">
        <v>1</v>
      </c>
      <c r="BO63" s="1">
        <v>5</v>
      </c>
      <c r="BP63" s="1">
        <v>1</v>
      </c>
      <c r="BQ63" s="1">
        <v>0</v>
      </c>
      <c r="BR63" s="1">
        <v>3</v>
      </c>
      <c r="BS63" s="1">
        <v>1</v>
      </c>
      <c r="BT63" s="1">
        <v>5</v>
      </c>
      <c r="BU63" s="79">
        <v>6</v>
      </c>
    </row>
    <row r="64" spans="1:73" x14ac:dyDescent="0.15">
      <c r="A64" s="1" t="s">
        <v>119</v>
      </c>
      <c r="B64" s="1" t="s">
        <v>310</v>
      </c>
      <c r="C64" s="1" t="s">
        <v>120</v>
      </c>
      <c r="D64" s="41">
        <f t="shared" si="14"/>
        <v>1.9417475728155338E-2</v>
      </c>
      <c r="E64" s="43">
        <f t="shared" si="15"/>
        <v>2.063106796116505E-2</v>
      </c>
      <c r="F64" s="43">
        <f t="shared" si="16"/>
        <v>0.21723300970873785</v>
      </c>
      <c r="G64" s="43">
        <f t="shared" si="17"/>
        <v>0.59708737864077666</v>
      </c>
      <c r="H64" s="43">
        <f t="shared" si="18"/>
        <v>5.946601941747573E-2</v>
      </c>
      <c r="I64" s="43">
        <f t="shared" si="19"/>
        <v>2.7912621359223302E-2</v>
      </c>
      <c r="J64" s="43">
        <f t="shared" si="20"/>
        <v>4.12621359223301E-2</v>
      </c>
      <c r="K64" s="44">
        <f t="shared" si="21"/>
        <v>1.6990291262135922E-2</v>
      </c>
      <c r="L64" s="28">
        <f t="shared" si="22"/>
        <v>2.4271844660194173E-3</v>
      </c>
      <c r="M64" s="24">
        <f t="shared" si="23"/>
        <v>26</v>
      </c>
      <c r="N64" s="10"/>
      <c r="O64" s="72" t="s">
        <v>120</v>
      </c>
      <c r="P64" s="67">
        <f t="shared" si="24"/>
        <v>824</v>
      </c>
      <c r="Q64" s="13">
        <v>16</v>
      </c>
      <c r="R64" s="34">
        <v>17</v>
      </c>
      <c r="S64" s="34">
        <v>179</v>
      </c>
      <c r="T64" s="34">
        <v>492</v>
      </c>
      <c r="U64" s="34">
        <v>49</v>
      </c>
      <c r="V64" s="34">
        <v>23</v>
      </c>
      <c r="W64" s="34">
        <v>34</v>
      </c>
      <c r="X64" s="34">
        <v>14</v>
      </c>
      <c r="Y64" s="34">
        <v>2</v>
      </c>
      <c r="Z64" s="72">
        <v>12</v>
      </c>
      <c r="AA64" s="1">
        <v>1</v>
      </c>
      <c r="AB64" s="1">
        <v>1</v>
      </c>
      <c r="AC64" s="1">
        <v>1</v>
      </c>
      <c r="AD64" s="1">
        <v>1</v>
      </c>
      <c r="AE64" s="1">
        <v>0</v>
      </c>
      <c r="AF64" s="1">
        <v>0</v>
      </c>
      <c r="AG64" s="1">
        <v>4</v>
      </c>
      <c r="AH64" s="1">
        <v>0</v>
      </c>
      <c r="AI64" s="1">
        <v>1</v>
      </c>
      <c r="AJ64" s="1">
        <v>2</v>
      </c>
      <c r="AK64" s="1">
        <v>4</v>
      </c>
      <c r="AL64" s="1">
        <v>4</v>
      </c>
      <c r="AM64" s="1">
        <v>2</v>
      </c>
      <c r="AN64" s="1">
        <v>1</v>
      </c>
      <c r="AO64" s="1">
        <v>5</v>
      </c>
      <c r="AP64" s="1">
        <v>11</v>
      </c>
      <c r="AQ64" s="1">
        <v>19</v>
      </c>
      <c r="AR64" s="1">
        <v>0</v>
      </c>
      <c r="AS64" s="1">
        <v>4</v>
      </c>
      <c r="AT64" s="1">
        <v>36</v>
      </c>
      <c r="AU64" s="1">
        <v>15</v>
      </c>
      <c r="AV64" s="1">
        <v>88</v>
      </c>
      <c r="AW64" s="1">
        <v>14</v>
      </c>
      <c r="AX64" s="1">
        <v>184</v>
      </c>
      <c r="AY64" s="1">
        <v>124</v>
      </c>
      <c r="AZ64" s="1">
        <v>88</v>
      </c>
      <c r="BA64" s="1">
        <v>61</v>
      </c>
      <c r="BB64" s="1">
        <v>19</v>
      </c>
      <c r="BC64" s="1">
        <v>2</v>
      </c>
      <c r="BD64" s="1">
        <v>7</v>
      </c>
      <c r="BE64" s="1">
        <v>5</v>
      </c>
      <c r="BF64" s="1">
        <v>16</v>
      </c>
      <c r="BG64" s="1">
        <v>13</v>
      </c>
      <c r="BH64" s="1">
        <v>8</v>
      </c>
      <c r="BI64" s="1">
        <v>2</v>
      </c>
      <c r="BJ64" s="1">
        <v>10</v>
      </c>
      <c r="BK64" s="1">
        <v>9</v>
      </c>
      <c r="BL64" s="1">
        <v>2</v>
      </c>
      <c r="BM64" s="1">
        <v>7</v>
      </c>
      <c r="BN64" s="1">
        <v>3</v>
      </c>
      <c r="BO64" s="1">
        <v>4</v>
      </c>
      <c r="BP64" s="1">
        <v>2</v>
      </c>
      <c r="BQ64" s="1">
        <v>5</v>
      </c>
      <c r="BR64" s="1">
        <v>5</v>
      </c>
      <c r="BS64" s="1">
        <v>3</v>
      </c>
      <c r="BT64" s="1">
        <v>5</v>
      </c>
      <c r="BU64" s="79">
        <v>14</v>
      </c>
    </row>
    <row r="65" spans="1:73" x14ac:dyDescent="0.15">
      <c r="A65" s="1" t="s">
        <v>121</v>
      </c>
      <c r="B65" s="1" t="s">
        <v>311</v>
      </c>
      <c r="C65" s="1" t="s">
        <v>122</v>
      </c>
      <c r="D65" s="41">
        <f t="shared" si="14"/>
        <v>0</v>
      </c>
      <c r="E65" s="43">
        <f t="shared" si="15"/>
        <v>2.5806451612903226E-2</v>
      </c>
      <c r="F65" s="43">
        <f t="shared" si="16"/>
        <v>4.5161290322580643E-2</v>
      </c>
      <c r="G65" s="43">
        <f t="shared" si="17"/>
        <v>0.88387096774193552</v>
      </c>
      <c r="H65" s="43">
        <f t="shared" si="18"/>
        <v>1.935483870967742E-2</v>
      </c>
      <c r="I65" s="43">
        <f t="shared" si="19"/>
        <v>6.4516129032258064E-3</v>
      </c>
      <c r="J65" s="43">
        <f t="shared" si="20"/>
        <v>1.935483870967742E-2</v>
      </c>
      <c r="K65" s="44">
        <f t="shared" si="21"/>
        <v>0</v>
      </c>
      <c r="L65" s="28">
        <f t="shared" si="22"/>
        <v>0</v>
      </c>
      <c r="M65" s="24">
        <f t="shared" si="23"/>
        <v>57</v>
      </c>
      <c r="N65" s="10"/>
      <c r="O65" s="72" t="s">
        <v>122</v>
      </c>
      <c r="P65" s="67">
        <f t="shared" si="24"/>
        <v>155</v>
      </c>
      <c r="Q65" s="13">
        <v>0</v>
      </c>
      <c r="R65" s="34">
        <v>4</v>
      </c>
      <c r="S65" s="34">
        <v>7</v>
      </c>
      <c r="T65" s="34">
        <v>137</v>
      </c>
      <c r="U65" s="34">
        <v>3</v>
      </c>
      <c r="V65" s="34">
        <v>1</v>
      </c>
      <c r="W65" s="34">
        <v>3</v>
      </c>
      <c r="X65" s="34">
        <v>0</v>
      </c>
      <c r="Y65" s="34">
        <v>0</v>
      </c>
      <c r="Z65" s="72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1</v>
      </c>
      <c r="AH65" s="1">
        <v>0</v>
      </c>
      <c r="AI65" s="1">
        <v>0</v>
      </c>
      <c r="AJ65" s="1">
        <v>0</v>
      </c>
      <c r="AK65" s="1">
        <v>1</v>
      </c>
      <c r="AL65" s="1">
        <v>0</v>
      </c>
      <c r="AM65" s="1">
        <v>2</v>
      </c>
      <c r="AN65" s="1">
        <v>1</v>
      </c>
      <c r="AO65" s="1">
        <v>1</v>
      </c>
      <c r="AP65" s="1">
        <v>0</v>
      </c>
      <c r="AQ65" s="1">
        <v>0</v>
      </c>
      <c r="AR65" s="1">
        <v>0</v>
      </c>
      <c r="AS65" s="1">
        <v>2</v>
      </c>
      <c r="AT65" s="1">
        <v>0</v>
      </c>
      <c r="AU65" s="1">
        <v>1</v>
      </c>
      <c r="AV65" s="1">
        <v>2</v>
      </c>
      <c r="AW65" s="1">
        <v>1</v>
      </c>
      <c r="AX65" s="1">
        <v>60</v>
      </c>
      <c r="AY65" s="1">
        <v>38</v>
      </c>
      <c r="AZ65" s="1">
        <v>20</v>
      </c>
      <c r="BA65" s="1">
        <v>9</v>
      </c>
      <c r="BB65" s="1">
        <v>8</v>
      </c>
      <c r="BC65" s="1">
        <v>1</v>
      </c>
      <c r="BD65" s="1">
        <v>0</v>
      </c>
      <c r="BE65" s="1">
        <v>1</v>
      </c>
      <c r="BF65" s="1">
        <v>1</v>
      </c>
      <c r="BG65" s="1">
        <v>1</v>
      </c>
      <c r="BH65" s="1">
        <v>0</v>
      </c>
      <c r="BI65" s="1">
        <v>0</v>
      </c>
      <c r="BJ65" s="1">
        <v>0</v>
      </c>
      <c r="BK65" s="1">
        <v>1</v>
      </c>
      <c r="BL65" s="1">
        <v>0</v>
      </c>
      <c r="BM65" s="1">
        <v>2</v>
      </c>
      <c r="BN65" s="1">
        <v>0</v>
      </c>
      <c r="BO65" s="1">
        <v>0</v>
      </c>
      <c r="BP65" s="1">
        <v>0</v>
      </c>
      <c r="BQ65" s="1">
        <v>0</v>
      </c>
      <c r="BR65" s="1">
        <v>0</v>
      </c>
      <c r="BS65" s="1">
        <v>0</v>
      </c>
      <c r="BT65" s="1">
        <v>1</v>
      </c>
      <c r="BU65" s="79">
        <v>0</v>
      </c>
    </row>
    <row r="66" spans="1:73" x14ac:dyDescent="0.15">
      <c r="A66" s="1" t="s">
        <v>123</v>
      </c>
      <c r="B66" s="1" t="s">
        <v>307</v>
      </c>
      <c r="C66" s="1" t="s">
        <v>124</v>
      </c>
      <c r="D66" s="41">
        <f t="shared" si="14"/>
        <v>3.0753282653766412E-2</v>
      </c>
      <c r="E66" s="43">
        <f t="shared" si="15"/>
        <v>0.15722183828610919</v>
      </c>
      <c r="F66" s="43">
        <f t="shared" si="16"/>
        <v>0.16447823082239116</v>
      </c>
      <c r="G66" s="43">
        <f t="shared" si="17"/>
        <v>0.4944713199723566</v>
      </c>
      <c r="H66" s="43">
        <f t="shared" si="18"/>
        <v>4.8030407740152041E-2</v>
      </c>
      <c r="I66" s="43">
        <f t="shared" si="19"/>
        <v>2.2460262612301312E-2</v>
      </c>
      <c r="J66" s="43">
        <f t="shared" si="20"/>
        <v>5.8051140290255702E-2</v>
      </c>
      <c r="K66" s="44">
        <f t="shared" si="21"/>
        <v>2.4533517622667589E-2</v>
      </c>
      <c r="L66" s="28">
        <f t="shared" si="22"/>
        <v>2.7643400138217E-3</v>
      </c>
      <c r="M66" s="24">
        <f t="shared" si="23"/>
        <v>23</v>
      </c>
      <c r="N66" s="10"/>
      <c r="O66" s="72" t="s">
        <v>124</v>
      </c>
      <c r="P66" s="67">
        <f t="shared" si="24"/>
        <v>2894</v>
      </c>
      <c r="Q66" s="13">
        <v>89</v>
      </c>
      <c r="R66" s="34">
        <v>455</v>
      </c>
      <c r="S66" s="34">
        <v>476</v>
      </c>
      <c r="T66" s="34">
        <v>1431</v>
      </c>
      <c r="U66" s="34">
        <v>139</v>
      </c>
      <c r="V66" s="34">
        <v>65</v>
      </c>
      <c r="W66" s="34">
        <v>168</v>
      </c>
      <c r="X66" s="34">
        <v>71</v>
      </c>
      <c r="Y66" s="34">
        <v>8</v>
      </c>
      <c r="Z66" s="72">
        <v>53</v>
      </c>
      <c r="AA66" s="1">
        <v>4</v>
      </c>
      <c r="AB66" s="1">
        <v>2</v>
      </c>
      <c r="AC66" s="1">
        <v>21</v>
      </c>
      <c r="AD66" s="1">
        <v>3</v>
      </c>
      <c r="AE66" s="1">
        <v>5</v>
      </c>
      <c r="AF66" s="1">
        <v>1</v>
      </c>
      <c r="AG66" s="1">
        <v>23</v>
      </c>
      <c r="AH66" s="1">
        <v>15</v>
      </c>
      <c r="AI66" s="1">
        <v>15</v>
      </c>
      <c r="AJ66" s="1">
        <v>30</v>
      </c>
      <c r="AK66" s="1">
        <v>38</v>
      </c>
      <c r="AL66" s="1">
        <v>250</v>
      </c>
      <c r="AM66" s="1">
        <v>84</v>
      </c>
      <c r="AN66" s="1">
        <v>18</v>
      </c>
      <c r="AO66" s="1">
        <v>25</v>
      </c>
      <c r="AP66" s="1">
        <v>41</v>
      </c>
      <c r="AQ66" s="1">
        <v>27</v>
      </c>
      <c r="AR66" s="1">
        <v>4</v>
      </c>
      <c r="AS66" s="1">
        <v>17</v>
      </c>
      <c r="AT66" s="1">
        <v>33</v>
      </c>
      <c r="AU66" s="1">
        <v>66</v>
      </c>
      <c r="AV66" s="1">
        <v>245</v>
      </c>
      <c r="AW66" s="1">
        <v>36</v>
      </c>
      <c r="AX66" s="1">
        <v>71</v>
      </c>
      <c r="AY66" s="1">
        <v>307</v>
      </c>
      <c r="AZ66" s="1">
        <v>472</v>
      </c>
      <c r="BA66" s="1">
        <v>331</v>
      </c>
      <c r="BB66" s="1">
        <v>177</v>
      </c>
      <c r="BC66" s="1">
        <v>37</v>
      </c>
      <c r="BD66" s="1">
        <v>2</v>
      </c>
      <c r="BE66" s="1">
        <v>7</v>
      </c>
      <c r="BF66" s="1">
        <v>49</v>
      </c>
      <c r="BG66" s="1">
        <v>69</v>
      </c>
      <c r="BH66" s="1">
        <v>12</v>
      </c>
      <c r="BI66" s="1">
        <v>10</v>
      </c>
      <c r="BJ66" s="1">
        <v>26</v>
      </c>
      <c r="BK66" s="1">
        <v>21</v>
      </c>
      <c r="BL66" s="1">
        <v>8</v>
      </c>
      <c r="BM66" s="1">
        <v>82</v>
      </c>
      <c r="BN66" s="1">
        <v>10</v>
      </c>
      <c r="BO66" s="1">
        <v>13</v>
      </c>
      <c r="BP66" s="1">
        <v>20</v>
      </c>
      <c r="BQ66" s="1">
        <v>13</v>
      </c>
      <c r="BR66" s="1">
        <v>5</v>
      </c>
      <c r="BS66" s="1">
        <v>16</v>
      </c>
      <c r="BT66" s="1">
        <v>9</v>
      </c>
      <c r="BU66" s="79">
        <v>71</v>
      </c>
    </row>
    <row r="67" spans="1:73" x14ac:dyDescent="0.15">
      <c r="A67" s="1" t="s">
        <v>125</v>
      </c>
      <c r="B67" s="1" t="s">
        <v>308</v>
      </c>
      <c r="C67" s="1" t="s">
        <v>126</v>
      </c>
      <c r="D67" s="41">
        <f t="shared" si="14"/>
        <v>9.1463414634146336E-3</v>
      </c>
      <c r="E67" s="43">
        <f t="shared" si="15"/>
        <v>9.1463414634146336E-3</v>
      </c>
      <c r="F67" s="43">
        <f t="shared" si="16"/>
        <v>0.10670731707317073</v>
      </c>
      <c r="G67" s="43">
        <f t="shared" si="17"/>
        <v>0.68292682926829273</v>
      </c>
      <c r="H67" s="43">
        <f t="shared" si="18"/>
        <v>8.8414634146341459E-2</v>
      </c>
      <c r="I67" s="43">
        <f t="shared" si="19"/>
        <v>5.4878048780487805E-2</v>
      </c>
      <c r="J67" s="43">
        <f t="shared" si="20"/>
        <v>4.878048780487805E-2</v>
      </c>
      <c r="K67" s="44">
        <f t="shared" si="21"/>
        <v>0</v>
      </c>
      <c r="L67" s="28">
        <f t="shared" si="22"/>
        <v>6.0975609756097563E-3</v>
      </c>
      <c r="M67" s="24">
        <f t="shared" si="23"/>
        <v>15</v>
      </c>
      <c r="N67" s="10"/>
      <c r="O67" s="72" t="s">
        <v>126</v>
      </c>
      <c r="P67" s="67">
        <f t="shared" si="24"/>
        <v>328</v>
      </c>
      <c r="Q67" s="13">
        <v>3</v>
      </c>
      <c r="R67" s="34">
        <v>3</v>
      </c>
      <c r="S67" s="34">
        <v>35</v>
      </c>
      <c r="T67" s="34">
        <v>224</v>
      </c>
      <c r="U67" s="34">
        <v>29</v>
      </c>
      <c r="V67" s="34">
        <v>18</v>
      </c>
      <c r="W67" s="34">
        <v>16</v>
      </c>
      <c r="X67" s="34">
        <v>0</v>
      </c>
      <c r="Y67" s="34">
        <v>2</v>
      </c>
      <c r="Z67" s="72">
        <v>2</v>
      </c>
      <c r="AA67" s="1">
        <v>0</v>
      </c>
      <c r="AB67" s="1">
        <v>0</v>
      </c>
      <c r="AC67" s="1">
        <v>0</v>
      </c>
      <c r="AD67" s="1">
        <v>1</v>
      </c>
      <c r="AE67" s="1">
        <v>0</v>
      </c>
      <c r="AF67" s="1">
        <v>0</v>
      </c>
      <c r="AG67" s="1">
        <v>0</v>
      </c>
      <c r="AH67" s="1">
        <v>1</v>
      </c>
      <c r="AI67" s="1">
        <v>0</v>
      </c>
      <c r="AJ67" s="1">
        <v>0</v>
      </c>
      <c r="AK67" s="1">
        <v>0</v>
      </c>
      <c r="AL67" s="1">
        <v>1</v>
      </c>
      <c r="AM67" s="1">
        <v>1</v>
      </c>
      <c r="AN67" s="1">
        <v>0</v>
      </c>
      <c r="AO67" s="1">
        <v>2</v>
      </c>
      <c r="AP67" s="1">
        <v>3</v>
      </c>
      <c r="AQ67" s="1">
        <v>11</v>
      </c>
      <c r="AR67" s="1">
        <v>2</v>
      </c>
      <c r="AS67" s="1">
        <v>1</v>
      </c>
      <c r="AT67" s="1">
        <v>5</v>
      </c>
      <c r="AU67" s="1">
        <v>6</v>
      </c>
      <c r="AV67" s="1">
        <v>5</v>
      </c>
      <c r="AW67" s="1">
        <v>4</v>
      </c>
      <c r="AX67" s="1">
        <v>28</v>
      </c>
      <c r="AY67" s="1">
        <v>122</v>
      </c>
      <c r="AZ67" s="1">
        <v>42</v>
      </c>
      <c r="BA67" s="1">
        <v>20</v>
      </c>
      <c r="BB67" s="1">
        <v>3</v>
      </c>
      <c r="BC67" s="1">
        <v>5</v>
      </c>
      <c r="BD67" s="1">
        <v>2</v>
      </c>
      <c r="BE67" s="1">
        <v>4</v>
      </c>
      <c r="BF67" s="1">
        <v>7</v>
      </c>
      <c r="BG67" s="1">
        <v>12</v>
      </c>
      <c r="BH67" s="1">
        <v>4</v>
      </c>
      <c r="BI67" s="1">
        <v>3</v>
      </c>
      <c r="BJ67" s="1">
        <v>8</v>
      </c>
      <c r="BK67" s="1">
        <v>5</v>
      </c>
      <c r="BL67" s="1">
        <v>2</v>
      </c>
      <c r="BM67" s="1">
        <v>3</v>
      </c>
      <c r="BN67" s="1">
        <v>0</v>
      </c>
      <c r="BO67" s="1">
        <v>0</v>
      </c>
      <c r="BP67" s="1">
        <v>3</v>
      </c>
      <c r="BQ67" s="1">
        <v>3</v>
      </c>
      <c r="BR67" s="1">
        <v>0</v>
      </c>
      <c r="BS67" s="1">
        <v>5</v>
      </c>
      <c r="BT67" s="1">
        <v>2</v>
      </c>
      <c r="BU67" s="79">
        <v>0</v>
      </c>
    </row>
    <row r="68" spans="1:73" x14ac:dyDescent="0.15">
      <c r="A68" s="1" t="s">
        <v>127</v>
      </c>
      <c r="B68" s="1" t="s">
        <v>309</v>
      </c>
      <c r="C68" s="1" t="s">
        <v>128</v>
      </c>
      <c r="D68" s="41">
        <f t="shared" si="14"/>
        <v>1.6474464579901153E-2</v>
      </c>
      <c r="E68" s="43">
        <f t="shared" si="15"/>
        <v>3.130148270181219E-2</v>
      </c>
      <c r="F68" s="43">
        <f t="shared" si="16"/>
        <v>7.248764415156507E-2</v>
      </c>
      <c r="G68" s="43">
        <f t="shared" si="17"/>
        <v>0.75123558484349262</v>
      </c>
      <c r="H68" s="43">
        <f t="shared" si="18"/>
        <v>3.6243822075782535E-2</v>
      </c>
      <c r="I68" s="43">
        <f t="shared" si="19"/>
        <v>3.6243822075782535E-2</v>
      </c>
      <c r="J68" s="43">
        <f t="shared" si="20"/>
        <v>4.118616144975288E-2</v>
      </c>
      <c r="K68" s="44">
        <f t="shared" si="21"/>
        <v>1.4827018121911038E-2</v>
      </c>
      <c r="L68" s="28">
        <f t="shared" si="22"/>
        <v>8.2372322899505763E-3</v>
      </c>
      <c r="M68" s="24">
        <f t="shared" si="23"/>
        <v>8</v>
      </c>
      <c r="N68" s="10"/>
      <c r="O68" s="72" t="s">
        <v>128</v>
      </c>
      <c r="P68" s="67">
        <f t="shared" si="24"/>
        <v>607</v>
      </c>
      <c r="Q68" s="13">
        <v>10</v>
      </c>
      <c r="R68" s="34">
        <v>19</v>
      </c>
      <c r="S68" s="34">
        <v>44</v>
      </c>
      <c r="T68" s="34">
        <v>456</v>
      </c>
      <c r="U68" s="34">
        <v>22</v>
      </c>
      <c r="V68" s="34">
        <v>22</v>
      </c>
      <c r="W68" s="34">
        <v>25</v>
      </c>
      <c r="X68" s="34">
        <v>9</v>
      </c>
      <c r="Y68" s="34">
        <v>5</v>
      </c>
      <c r="Z68" s="72">
        <v>5</v>
      </c>
      <c r="AA68" s="1">
        <v>1</v>
      </c>
      <c r="AB68" s="1">
        <v>0</v>
      </c>
      <c r="AC68" s="1">
        <v>3</v>
      </c>
      <c r="AD68" s="1">
        <v>1</v>
      </c>
      <c r="AE68" s="1">
        <v>0</v>
      </c>
      <c r="AF68" s="1">
        <v>0</v>
      </c>
      <c r="AG68" s="1">
        <v>0</v>
      </c>
      <c r="AH68" s="1">
        <v>0</v>
      </c>
      <c r="AI68" s="1">
        <v>3</v>
      </c>
      <c r="AJ68" s="1">
        <v>3</v>
      </c>
      <c r="AK68" s="1">
        <v>2</v>
      </c>
      <c r="AL68" s="1">
        <v>6</v>
      </c>
      <c r="AM68" s="1">
        <v>5</v>
      </c>
      <c r="AN68" s="1">
        <v>2</v>
      </c>
      <c r="AO68" s="1">
        <v>0</v>
      </c>
      <c r="AP68" s="1">
        <v>2</v>
      </c>
      <c r="AQ68" s="1">
        <v>5</v>
      </c>
      <c r="AR68" s="1">
        <v>1</v>
      </c>
      <c r="AS68" s="1">
        <v>4</v>
      </c>
      <c r="AT68" s="1">
        <v>2</v>
      </c>
      <c r="AU68" s="1">
        <v>4</v>
      </c>
      <c r="AV68" s="1">
        <v>24</v>
      </c>
      <c r="AW68" s="1">
        <v>7</v>
      </c>
      <c r="AX68" s="1">
        <v>54</v>
      </c>
      <c r="AY68" s="1">
        <v>169</v>
      </c>
      <c r="AZ68" s="1">
        <v>139</v>
      </c>
      <c r="BA68" s="1">
        <v>59</v>
      </c>
      <c r="BB68" s="1">
        <v>19</v>
      </c>
      <c r="BC68" s="1">
        <v>9</v>
      </c>
      <c r="BD68" s="1">
        <v>2</v>
      </c>
      <c r="BE68" s="1">
        <v>0</v>
      </c>
      <c r="BF68" s="1">
        <v>5</v>
      </c>
      <c r="BG68" s="1">
        <v>12</v>
      </c>
      <c r="BH68" s="1">
        <v>3</v>
      </c>
      <c r="BI68" s="1">
        <v>7</v>
      </c>
      <c r="BJ68" s="1">
        <v>6</v>
      </c>
      <c r="BK68" s="1">
        <v>4</v>
      </c>
      <c r="BL68" s="1">
        <v>5</v>
      </c>
      <c r="BM68" s="1">
        <v>10</v>
      </c>
      <c r="BN68" s="1">
        <v>0</v>
      </c>
      <c r="BO68" s="1">
        <v>4</v>
      </c>
      <c r="BP68" s="1">
        <v>2</v>
      </c>
      <c r="BQ68" s="1">
        <v>0</v>
      </c>
      <c r="BR68" s="1">
        <v>1</v>
      </c>
      <c r="BS68" s="1">
        <v>4</v>
      </c>
      <c r="BT68" s="1">
        <v>4</v>
      </c>
      <c r="BU68" s="79">
        <v>9</v>
      </c>
    </row>
    <row r="69" spans="1:73" x14ac:dyDescent="0.15">
      <c r="A69" s="1" t="s">
        <v>129</v>
      </c>
      <c r="B69" s="1" t="s">
        <v>307</v>
      </c>
      <c r="C69" s="1" t="s">
        <v>130</v>
      </c>
      <c r="D69" s="41">
        <f t="shared" si="14"/>
        <v>2.9491423412578995E-2</v>
      </c>
      <c r="E69" s="43">
        <f t="shared" si="15"/>
        <v>6.5001504664459822E-2</v>
      </c>
      <c r="F69" s="43">
        <f t="shared" si="16"/>
        <v>0.13903099608787239</v>
      </c>
      <c r="G69" s="43">
        <f t="shared" si="17"/>
        <v>0.54077640686126993</v>
      </c>
      <c r="H69" s="43">
        <f t="shared" si="18"/>
        <v>8.3960276858260602E-2</v>
      </c>
      <c r="I69" s="43">
        <f t="shared" si="19"/>
        <v>4.2130604875112852E-2</v>
      </c>
      <c r="J69" s="43">
        <f t="shared" si="20"/>
        <v>7.8242551910923858E-2</v>
      </c>
      <c r="K69" s="44">
        <f t="shared" si="21"/>
        <v>2.1366235329521515E-2</v>
      </c>
      <c r="L69" s="28">
        <f t="shared" si="22"/>
        <v>5.1158591634065604E-3</v>
      </c>
      <c r="M69" s="24">
        <f t="shared" si="23"/>
        <v>18</v>
      </c>
      <c r="N69" s="10"/>
      <c r="O69" s="72" t="s">
        <v>130</v>
      </c>
      <c r="P69" s="67">
        <f t="shared" si="24"/>
        <v>3323</v>
      </c>
      <c r="Q69" s="13">
        <v>98</v>
      </c>
      <c r="R69" s="34">
        <v>216</v>
      </c>
      <c r="S69" s="34">
        <v>462</v>
      </c>
      <c r="T69" s="34">
        <v>1797</v>
      </c>
      <c r="U69" s="34">
        <v>279</v>
      </c>
      <c r="V69" s="34">
        <v>140</v>
      </c>
      <c r="W69" s="34">
        <v>260</v>
      </c>
      <c r="X69" s="34">
        <v>71</v>
      </c>
      <c r="Y69" s="34">
        <v>17</v>
      </c>
      <c r="Z69" s="72">
        <v>69</v>
      </c>
      <c r="AA69" s="1">
        <v>3</v>
      </c>
      <c r="AB69" s="1">
        <v>8</v>
      </c>
      <c r="AC69" s="1">
        <v>14</v>
      </c>
      <c r="AD69" s="1">
        <v>0</v>
      </c>
      <c r="AE69" s="1">
        <v>3</v>
      </c>
      <c r="AF69" s="1">
        <v>1</v>
      </c>
      <c r="AG69" s="1">
        <v>27</v>
      </c>
      <c r="AH69" s="1">
        <v>11</v>
      </c>
      <c r="AI69" s="1">
        <v>7</v>
      </c>
      <c r="AJ69" s="1">
        <v>35</v>
      </c>
      <c r="AK69" s="1">
        <v>30</v>
      </c>
      <c r="AL69" s="1">
        <v>72</v>
      </c>
      <c r="AM69" s="1">
        <v>34</v>
      </c>
      <c r="AN69" s="1">
        <v>18</v>
      </c>
      <c r="AO69" s="1">
        <v>44</v>
      </c>
      <c r="AP69" s="1">
        <v>48</v>
      </c>
      <c r="AQ69" s="1">
        <v>52</v>
      </c>
      <c r="AR69" s="1">
        <v>9</v>
      </c>
      <c r="AS69" s="1">
        <v>26</v>
      </c>
      <c r="AT69" s="1">
        <v>32</v>
      </c>
      <c r="AU69" s="1">
        <v>72</v>
      </c>
      <c r="AV69" s="1">
        <v>161</v>
      </c>
      <c r="AW69" s="1">
        <v>59</v>
      </c>
      <c r="AX69" s="1">
        <v>107</v>
      </c>
      <c r="AY69" s="1">
        <v>194</v>
      </c>
      <c r="AZ69" s="1">
        <v>787</v>
      </c>
      <c r="BA69" s="1">
        <v>465</v>
      </c>
      <c r="BB69" s="1">
        <v>139</v>
      </c>
      <c r="BC69" s="1">
        <v>46</v>
      </c>
      <c r="BD69" s="1">
        <v>17</v>
      </c>
      <c r="BE69" s="1">
        <v>14</v>
      </c>
      <c r="BF69" s="1">
        <v>92</v>
      </c>
      <c r="BG69" s="1">
        <v>126</v>
      </c>
      <c r="BH69" s="1">
        <v>30</v>
      </c>
      <c r="BI69" s="1">
        <v>22</v>
      </c>
      <c r="BJ69" s="1">
        <v>41</v>
      </c>
      <c r="BK69" s="1">
        <v>60</v>
      </c>
      <c r="BL69" s="1">
        <v>17</v>
      </c>
      <c r="BM69" s="1">
        <v>92</v>
      </c>
      <c r="BN69" s="1">
        <v>15</v>
      </c>
      <c r="BO69" s="1">
        <v>34</v>
      </c>
      <c r="BP69" s="1">
        <v>31</v>
      </c>
      <c r="BQ69" s="1">
        <v>20</v>
      </c>
      <c r="BR69" s="1">
        <v>19</v>
      </c>
      <c r="BS69" s="1">
        <v>27</v>
      </c>
      <c r="BT69" s="1">
        <v>22</v>
      </c>
      <c r="BU69" s="79">
        <v>71</v>
      </c>
    </row>
    <row r="70" spans="1:73" x14ac:dyDescent="0.15">
      <c r="A70" s="1" t="s">
        <v>131</v>
      </c>
      <c r="B70" s="1" t="s">
        <v>308</v>
      </c>
      <c r="C70" s="1" t="s">
        <v>132</v>
      </c>
      <c r="D70" s="41">
        <f t="shared" si="14"/>
        <v>8.6673889490790895E-3</v>
      </c>
      <c r="E70" s="43">
        <f t="shared" si="15"/>
        <v>5.4171180931744311E-3</v>
      </c>
      <c r="F70" s="43">
        <f t="shared" si="16"/>
        <v>5.6338028169014086E-2</v>
      </c>
      <c r="G70" s="43">
        <f t="shared" si="17"/>
        <v>0.73131094257854823</v>
      </c>
      <c r="H70" s="43">
        <f t="shared" si="18"/>
        <v>6.3921993499458291E-2</v>
      </c>
      <c r="I70" s="43">
        <f t="shared" si="19"/>
        <v>4.9837486457204767E-2</v>
      </c>
      <c r="J70" s="43">
        <f t="shared" si="20"/>
        <v>3.3586132177681471E-2</v>
      </c>
      <c r="K70" s="44">
        <f t="shared" si="21"/>
        <v>5.0920910075839654E-2</v>
      </c>
      <c r="L70" s="28">
        <f t="shared" si="22"/>
        <v>1.1917659804983749E-2</v>
      </c>
      <c r="M70" s="24">
        <f t="shared" si="23"/>
        <v>6</v>
      </c>
      <c r="N70" s="10"/>
      <c r="O70" s="72" t="s">
        <v>132</v>
      </c>
      <c r="P70" s="67">
        <f t="shared" si="24"/>
        <v>923</v>
      </c>
      <c r="Q70" s="13">
        <v>8</v>
      </c>
      <c r="R70" s="34">
        <v>5</v>
      </c>
      <c r="S70" s="34">
        <v>52</v>
      </c>
      <c r="T70" s="34">
        <v>675</v>
      </c>
      <c r="U70" s="34">
        <v>59</v>
      </c>
      <c r="V70" s="34">
        <v>46</v>
      </c>
      <c r="W70" s="34">
        <v>31</v>
      </c>
      <c r="X70" s="34">
        <v>47</v>
      </c>
      <c r="Y70" s="34">
        <v>11</v>
      </c>
      <c r="Z70" s="72">
        <v>4</v>
      </c>
      <c r="AA70" s="1">
        <v>0</v>
      </c>
      <c r="AB70" s="1">
        <v>1</v>
      </c>
      <c r="AC70" s="1">
        <v>0</v>
      </c>
      <c r="AD70" s="1">
        <v>1</v>
      </c>
      <c r="AE70" s="1">
        <v>2</v>
      </c>
      <c r="AF70" s="1">
        <v>0</v>
      </c>
      <c r="AG70" s="1">
        <v>0</v>
      </c>
      <c r="AH70" s="1">
        <v>0</v>
      </c>
      <c r="AI70" s="1">
        <v>1</v>
      </c>
      <c r="AJ70" s="1">
        <v>0</v>
      </c>
      <c r="AK70" s="1">
        <v>0</v>
      </c>
      <c r="AL70" s="1">
        <v>1</v>
      </c>
      <c r="AM70" s="1">
        <v>3</v>
      </c>
      <c r="AN70" s="1">
        <v>1</v>
      </c>
      <c r="AO70" s="1">
        <v>3</v>
      </c>
      <c r="AP70" s="1">
        <v>6</v>
      </c>
      <c r="AQ70" s="1">
        <v>8</v>
      </c>
      <c r="AR70" s="1">
        <v>1</v>
      </c>
      <c r="AS70" s="1">
        <v>2</v>
      </c>
      <c r="AT70" s="1">
        <v>5</v>
      </c>
      <c r="AU70" s="1">
        <v>9</v>
      </c>
      <c r="AV70" s="1">
        <v>17</v>
      </c>
      <c r="AW70" s="1">
        <v>15</v>
      </c>
      <c r="AX70" s="1">
        <v>11</v>
      </c>
      <c r="AY70" s="1">
        <v>15</v>
      </c>
      <c r="AZ70" s="1">
        <v>383</v>
      </c>
      <c r="BA70" s="1">
        <v>153</v>
      </c>
      <c r="BB70" s="1">
        <v>69</v>
      </c>
      <c r="BC70" s="1">
        <v>29</v>
      </c>
      <c r="BD70" s="1">
        <v>10</v>
      </c>
      <c r="BE70" s="1">
        <v>3</v>
      </c>
      <c r="BF70" s="1">
        <v>13</v>
      </c>
      <c r="BG70" s="1">
        <v>26</v>
      </c>
      <c r="BH70" s="1">
        <v>7</v>
      </c>
      <c r="BI70" s="1">
        <v>10</v>
      </c>
      <c r="BJ70" s="1">
        <v>16</v>
      </c>
      <c r="BK70" s="1">
        <v>9</v>
      </c>
      <c r="BL70" s="1">
        <v>11</v>
      </c>
      <c r="BM70" s="1">
        <v>11</v>
      </c>
      <c r="BN70" s="1">
        <v>2</v>
      </c>
      <c r="BO70" s="1">
        <v>5</v>
      </c>
      <c r="BP70" s="1">
        <v>4</v>
      </c>
      <c r="BQ70" s="1">
        <v>1</v>
      </c>
      <c r="BR70" s="1">
        <v>3</v>
      </c>
      <c r="BS70" s="1">
        <v>4</v>
      </c>
      <c r="BT70" s="1">
        <v>1</v>
      </c>
      <c r="BU70" s="79">
        <v>47</v>
      </c>
    </row>
    <row r="71" spans="1:73" x14ac:dyDescent="0.15">
      <c r="A71" s="1" t="s">
        <v>133</v>
      </c>
      <c r="B71" s="1" t="s">
        <v>307</v>
      </c>
      <c r="C71" s="1" t="s">
        <v>134</v>
      </c>
      <c r="D71" s="41">
        <f t="shared" si="14"/>
        <v>1.5402387370042356E-2</v>
      </c>
      <c r="E71" s="43">
        <f t="shared" si="15"/>
        <v>3.1959953792837892E-2</v>
      </c>
      <c r="F71" s="43">
        <f t="shared" si="16"/>
        <v>0.1078167115902965</v>
      </c>
      <c r="G71" s="43">
        <f t="shared" si="17"/>
        <v>0.65075086638428958</v>
      </c>
      <c r="H71" s="43">
        <f t="shared" si="18"/>
        <v>9.048902579899884E-2</v>
      </c>
      <c r="I71" s="43">
        <f t="shared" si="19"/>
        <v>4.3896804004620718E-2</v>
      </c>
      <c r="J71" s="43">
        <f t="shared" si="20"/>
        <v>5.0827878321139774E-2</v>
      </c>
      <c r="K71" s="44">
        <f t="shared" si="21"/>
        <v>8.856372737774355E-3</v>
      </c>
      <c r="L71" s="28">
        <f t="shared" si="22"/>
        <v>6.5460146322680011E-3</v>
      </c>
      <c r="M71" s="24">
        <f t="shared" si="23"/>
        <v>14</v>
      </c>
      <c r="N71" s="10"/>
      <c r="O71" s="72" t="s">
        <v>134</v>
      </c>
      <c r="P71" s="67">
        <f t="shared" si="24"/>
        <v>2597</v>
      </c>
      <c r="Q71" s="13">
        <v>40</v>
      </c>
      <c r="R71" s="34">
        <v>83</v>
      </c>
      <c r="S71" s="34">
        <v>280</v>
      </c>
      <c r="T71" s="34">
        <v>1690</v>
      </c>
      <c r="U71" s="34">
        <v>235</v>
      </c>
      <c r="V71" s="34">
        <v>114</v>
      </c>
      <c r="W71" s="34">
        <v>132</v>
      </c>
      <c r="X71" s="34">
        <v>23</v>
      </c>
      <c r="Y71" s="34">
        <v>17</v>
      </c>
      <c r="Z71" s="72">
        <v>32</v>
      </c>
      <c r="AA71" s="1">
        <v>2</v>
      </c>
      <c r="AB71" s="1">
        <v>0</v>
      </c>
      <c r="AC71" s="1">
        <v>3</v>
      </c>
      <c r="AD71" s="1">
        <v>0</v>
      </c>
      <c r="AE71" s="1">
        <v>3</v>
      </c>
      <c r="AF71" s="1">
        <v>0</v>
      </c>
      <c r="AG71" s="1">
        <v>11</v>
      </c>
      <c r="AH71" s="1">
        <v>0</v>
      </c>
      <c r="AI71" s="1">
        <v>4</v>
      </c>
      <c r="AJ71" s="1">
        <v>7</v>
      </c>
      <c r="AK71" s="1">
        <v>13</v>
      </c>
      <c r="AL71" s="1">
        <v>35</v>
      </c>
      <c r="AM71" s="1">
        <v>13</v>
      </c>
      <c r="AN71" s="1">
        <v>10</v>
      </c>
      <c r="AO71" s="1">
        <v>23</v>
      </c>
      <c r="AP71" s="1">
        <v>51</v>
      </c>
      <c r="AQ71" s="1">
        <v>37</v>
      </c>
      <c r="AR71" s="1">
        <v>1</v>
      </c>
      <c r="AS71" s="1">
        <v>11</v>
      </c>
      <c r="AT71" s="1">
        <v>23</v>
      </c>
      <c r="AU71" s="1">
        <v>31</v>
      </c>
      <c r="AV71" s="1">
        <v>93</v>
      </c>
      <c r="AW71" s="1">
        <v>29</v>
      </c>
      <c r="AX71" s="1">
        <v>75</v>
      </c>
      <c r="AY71" s="1">
        <v>188</v>
      </c>
      <c r="AZ71" s="1">
        <v>607</v>
      </c>
      <c r="BA71" s="1">
        <v>605</v>
      </c>
      <c r="BB71" s="1">
        <v>140</v>
      </c>
      <c r="BC71" s="1">
        <v>46</v>
      </c>
      <c r="BD71" s="1">
        <v>26</v>
      </c>
      <c r="BE71" s="1">
        <v>12</v>
      </c>
      <c r="BF71" s="1">
        <v>60</v>
      </c>
      <c r="BG71" s="1">
        <v>114</v>
      </c>
      <c r="BH71" s="1">
        <v>23</v>
      </c>
      <c r="BI71" s="1">
        <v>21</v>
      </c>
      <c r="BJ71" s="1">
        <v>40</v>
      </c>
      <c r="BK71" s="1">
        <v>36</v>
      </c>
      <c r="BL71" s="1">
        <v>17</v>
      </c>
      <c r="BM71" s="1">
        <v>49</v>
      </c>
      <c r="BN71" s="1">
        <v>10</v>
      </c>
      <c r="BO71" s="1">
        <v>11</v>
      </c>
      <c r="BP71" s="1">
        <v>20</v>
      </c>
      <c r="BQ71" s="1">
        <v>8</v>
      </c>
      <c r="BR71" s="1">
        <v>13</v>
      </c>
      <c r="BS71" s="1">
        <v>7</v>
      </c>
      <c r="BT71" s="1">
        <v>14</v>
      </c>
      <c r="BU71" s="79">
        <v>23</v>
      </c>
    </row>
    <row r="72" spans="1:73" x14ac:dyDescent="0.15">
      <c r="A72" s="1" t="s">
        <v>135</v>
      </c>
      <c r="B72" s="1" t="s">
        <v>308</v>
      </c>
      <c r="C72" s="1" t="s">
        <v>136</v>
      </c>
      <c r="D72" s="41">
        <f t="shared" si="14"/>
        <v>0</v>
      </c>
      <c r="E72" s="43">
        <f t="shared" si="15"/>
        <v>1.7857142857142856E-2</v>
      </c>
      <c r="F72" s="43">
        <f t="shared" si="16"/>
        <v>4.1666666666666664E-2</v>
      </c>
      <c r="G72" s="43">
        <f t="shared" si="17"/>
        <v>0.84523809523809523</v>
      </c>
      <c r="H72" s="43">
        <f t="shared" si="18"/>
        <v>5.9523809523809521E-2</v>
      </c>
      <c r="I72" s="43">
        <f t="shared" si="19"/>
        <v>2.976190476190476E-2</v>
      </c>
      <c r="J72" s="43">
        <f t="shared" si="20"/>
        <v>5.9523809523809521E-3</v>
      </c>
      <c r="K72" s="44">
        <f t="shared" si="21"/>
        <v>0</v>
      </c>
      <c r="L72" s="28">
        <f t="shared" si="22"/>
        <v>0</v>
      </c>
      <c r="M72" s="24">
        <f t="shared" si="23"/>
        <v>57</v>
      </c>
      <c r="N72" s="10"/>
      <c r="O72" s="72" t="s">
        <v>136</v>
      </c>
      <c r="P72" s="67">
        <f t="shared" si="24"/>
        <v>168</v>
      </c>
      <c r="Q72" s="13">
        <v>0</v>
      </c>
      <c r="R72" s="34">
        <v>3</v>
      </c>
      <c r="S72" s="34">
        <v>7</v>
      </c>
      <c r="T72" s="34">
        <v>142</v>
      </c>
      <c r="U72" s="34">
        <v>10</v>
      </c>
      <c r="V72" s="34">
        <v>5</v>
      </c>
      <c r="W72" s="34">
        <v>1</v>
      </c>
      <c r="X72" s="34">
        <v>0</v>
      </c>
      <c r="Y72" s="34">
        <v>0</v>
      </c>
      <c r="Z72" s="72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  <c r="AI72" s="1">
        <v>0</v>
      </c>
      <c r="AJ72" s="1">
        <v>0</v>
      </c>
      <c r="AK72" s="1">
        <v>0</v>
      </c>
      <c r="AL72" s="1">
        <v>1</v>
      </c>
      <c r="AM72" s="1">
        <v>1</v>
      </c>
      <c r="AN72" s="1">
        <v>0</v>
      </c>
      <c r="AO72" s="1">
        <v>0</v>
      </c>
      <c r="AP72" s="1">
        <v>0</v>
      </c>
      <c r="AQ72" s="1">
        <v>1</v>
      </c>
      <c r="AR72" s="1">
        <v>0</v>
      </c>
      <c r="AS72" s="1">
        <v>0</v>
      </c>
      <c r="AT72" s="1">
        <v>1</v>
      </c>
      <c r="AU72" s="1">
        <v>3</v>
      </c>
      <c r="AV72" s="1">
        <v>2</v>
      </c>
      <c r="AW72" s="1">
        <v>1</v>
      </c>
      <c r="AX72" s="1">
        <v>0</v>
      </c>
      <c r="AY72" s="1">
        <v>2</v>
      </c>
      <c r="AZ72" s="1">
        <v>6</v>
      </c>
      <c r="BA72" s="1">
        <v>131</v>
      </c>
      <c r="BB72" s="1">
        <v>1</v>
      </c>
      <c r="BC72" s="1">
        <v>1</v>
      </c>
      <c r="BD72" s="1">
        <v>1</v>
      </c>
      <c r="BE72" s="1">
        <v>0</v>
      </c>
      <c r="BF72" s="1">
        <v>6</v>
      </c>
      <c r="BG72" s="1">
        <v>1</v>
      </c>
      <c r="BH72" s="1">
        <v>2</v>
      </c>
      <c r="BI72" s="1">
        <v>3</v>
      </c>
      <c r="BJ72" s="1">
        <v>1</v>
      </c>
      <c r="BK72" s="1">
        <v>1</v>
      </c>
      <c r="BL72" s="1">
        <v>0</v>
      </c>
      <c r="BM72" s="1">
        <v>1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S72" s="1">
        <v>0</v>
      </c>
      <c r="BT72" s="1">
        <v>0</v>
      </c>
      <c r="BU72" s="79">
        <v>0</v>
      </c>
    </row>
    <row r="73" spans="1:73" x14ac:dyDescent="0.15">
      <c r="A73" s="1" t="s">
        <v>137</v>
      </c>
      <c r="B73" s="1" t="s">
        <v>308</v>
      </c>
      <c r="C73" s="1" t="s">
        <v>138</v>
      </c>
      <c r="D73" s="41">
        <f t="shared" si="14"/>
        <v>7.462686567164179E-3</v>
      </c>
      <c r="E73" s="43">
        <f t="shared" si="15"/>
        <v>1.1194029850746268E-2</v>
      </c>
      <c r="F73" s="43">
        <f t="shared" si="16"/>
        <v>7.4626865671641784E-2</v>
      </c>
      <c r="G73" s="43">
        <f t="shared" si="17"/>
        <v>0.75</v>
      </c>
      <c r="H73" s="43">
        <f t="shared" si="18"/>
        <v>5.9701492537313432E-2</v>
      </c>
      <c r="I73" s="43">
        <f t="shared" si="19"/>
        <v>5.2238805970149252E-2</v>
      </c>
      <c r="J73" s="43">
        <f t="shared" si="20"/>
        <v>4.1044776119402986E-2</v>
      </c>
      <c r="K73" s="44">
        <f t="shared" si="21"/>
        <v>3.7313432835820895E-3</v>
      </c>
      <c r="L73" s="28">
        <f t="shared" si="22"/>
        <v>7.462686567164179E-3</v>
      </c>
      <c r="M73" s="24">
        <f t="shared" si="23"/>
        <v>12</v>
      </c>
      <c r="N73" s="10"/>
      <c r="O73" s="72" t="s">
        <v>138</v>
      </c>
      <c r="P73" s="67">
        <f t="shared" si="24"/>
        <v>268</v>
      </c>
      <c r="Q73" s="13">
        <v>2</v>
      </c>
      <c r="R73" s="34">
        <v>3</v>
      </c>
      <c r="S73" s="34">
        <v>20</v>
      </c>
      <c r="T73" s="34">
        <v>201</v>
      </c>
      <c r="U73" s="34">
        <v>16</v>
      </c>
      <c r="V73" s="34">
        <v>14</v>
      </c>
      <c r="W73" s="34">
        <v>11</v>
      </c>
      <c r="X73" s="34">
        <v>1</v>
      </c>
      <c r="Y73" s="34">
        <v>2</v>
      </c>
      <c r="Z73" s="72">
        <v>0</v>
      </c>
      <c r="AA73" s="1">
        <v>0</v>
      </c>
      <c r="AB73" s="1">
        <v>1</v>
      </c>
      <c r="AC73" s="1">
        <v>0</v>
      </c>
      <c r="AD73" s="1">
        <v>0</v>
      </c>
      <c r="AE73" s="1">
        <v>1</v>
      </c>
      <c r="AF73" s="1">
        <v>0</v>
      </c>
      <c r="AG73" s="1">
        <v>0</v>
      </c>
      <c r="AH73" s="1">
        <v>1</v>
      </c>
      <c r="AI73" s="1">
        <v>0</v>
      </c>
      <c r="AJ73" s="1">
        <v>0</v>
      </c>
      <c r="AK73" s="1">
        <v>0</v>
      </c>
      <c r="AL73" s="1">
        <v>0</v>
      </c>
      <c r="AM73" s="1">
        <v>2</v>
      </c>
      <c r="AN73" s="1">
        <v>1</v>
      </c>
      <c r="AO73" s="1">
        <v>2</v>
      </c>
      <c r="AP73" s="1">
        <v>2</v>
      </c>
      <c r="AQ73" s="1">
        <v>1</v>
      </c>
      <c r="AR73" s="1">
        <v>0</v>
      </c>
      <c r="AS73" s="1">
        <v>2</v>
      </c>
      <c r="AT73" s="1">
        <v>0</v>
      </c>
      <c r="AU73" s="1">
        <v>4</v>
      </c>
      <c r="AV73" s="1">
        <v>8</v>
      </c>
      <c r="AW73" s="1">
        <v>7</v>
      </c>
      <c r="AX73" s="1">
        <v>2</v>
      </c>
      <c r="AY73" s="1">
        <v>20</v>
      </c>
      <c r="AZ73" s="1">
        <v>65</v>
      </c>
      <c r="BA73" s="1">
        <v>27</v>
      </c>
      <c r="BB73" s="1">
        <v>72</v>
      </c>
      <c r="BC73" s="1">
        <v>8</v>
      </c>
      <c r="BD73" s="1">
        <v>1</v>
      </c>
      <c r="BE73" s="1">
        <v>0</v>
      </c>
      <c r="BF73" s="1">
        <v>1</v>
      </c>
      <c r="BG73" s="1">
        <v>8</v>
      </c>
      <c r="BH73" s="1">
        <v>6</v>
      </c>
      <c r="BI73" s="1">
        <v>1</v>
      </c>
      <c r="BJ73" s="1">
        <v>10</v>
      </c>
      <c r="BK73" s="1">
        <v>1</v>
      </c>
      <c r="BL73" s="1">
        <v>2</v>
      </c>
      <c r="BM73" s="1">
        <v>1</v>
      </c>
      <c r="BN73" s="1">
        <v>0</v>
      </c>
      <c r="BO73" s="1">
        <v>0</v>
      </c>
      <c r="BP73" s="1">
        <v>2</v>
      </c>
      <c r="BQ73" s="1">
        <v>4</v>
      </c>
      <c r="BR73" s="1">
        <v>0</v>
      </c>
      <c r="BS73" s="1">
        <v>2</v>
      </c>
      <c r="BT73" s="1">
        <v>2</v>
      </c>
      <c r="BU73" s="79">
        <v>1</v>
      </c>
    </row>
    <row r="74" spans="1:73" x14ac:dyDescent="0.15">
      <c r="A74" s="1" t="s">
        <v>139</v>
      </c>
      <c r="B74" s="1" t="s">
        <v>313</v>
      </c>
      <c r="C74" s="1" t="s">
        <v>140</v>
      </c>
      <c r="D74" s="41">
        <f t="shared" si="14"/>
        <v>2.7027027027027029E-2</v>
      </c>
      <c r="E74" s="43">
        <f t="shared" si="15"/>
        <v>6.3706563706563704E-2</v>
      </c>
      <c r="F74" s="43">
        <f t="shared" si="16"/>
        <v>0.20463320463320464</v>
      </c>
      <c r="G74" s="43">
        <f t="shared" si="17"/>
        <v>0.51544401544401541</v>
      </c>
      <c r="H74" s="43">
        <f t="shared" si="18"/>
        <v>6.3706563706563704E-2</v>
      </c>
      <c r="I74" s="43">
        <f t="shared" si="19"/>
        <v>4.633204633204633E-2</v>
      </c>
      <c r="J74" s="43">
        <f t="shared" si="20"/>
        <v>5.9845559845559844E-2</v>
      </c>
      <c r="K74" s="44">
        <f t="shared" si="21"/>
        <v>1.9305019305019305E-2</v>
      </c>
      <c r="L74" s="28">
        <f t="shared" si="22"/>
        <v>7.7220077220077222E-3</v>
      </c>
      <c r="M74" s="24">
        <f t="shared" si="23"/>
        <v>10</v>
      </c>
      <c r="N74" s="10"/>
      <c r="O74" s="72" t="s">
        <v>140</v>
      </c>
      <c r="P74" s="67">
        <f t="shared" si="24"/>
        <v>518</v>
      </c>
      <c r="Q74" s="13">
        <v>14</v>
      </c>
      <c r="R74" s="34">
        <v>33</v>
      </c>
      <c r="S74" s="34">
        <v>106</v>
      </c>
      <c r="T74" s="34">
        <v>267</v>
      </c>
      <c r="U74" s="34">
        <v>33</v>
      </c>
      <c r="V74" s="34">
        <v>24</v>
      </c>
      <c r="W74" s="34">
        <v>31</v>
      </c>
      <c r="X74" s="34">
        <v>10</v>
      </c>
      <c r="Y74" s="34">
        <v>4</v>
      </c>
      <c r="Z74" s="72">
        <v>7</v>
      </c>
      <c r="AA74" s="1">
        <v>0</v>
      </c>
      <c r="AB74" s="1">
        <v>2</v>
      </c>
      <c r="AC74" s="1">
        <v>0</v>
      </c>
      <c r="AD74" s="1">
        <v>4</v>
      </c>
      <c r="AE74" s="1">
        <v>0</v>
      </c>
      <c r="AF74" s="1">
        <v>1</v>
      </c>
      <c r="AG74" s="1">
        <v>7</v>
      </c>
      <c r="AH74" s="1">
        <v>2</v>
      </c>
      <c r="AI74" s="1">
        <v>8</v>
      </c>
      <c r="AJ74" s="1">
        <v>5</v>
      </c>
      <c r="AK74" s="1">
        <v>1</v>
      </c>
      <c r="AL74" s="1">
        <v>6</v>
      </c>
      <c r="AM74" s="1">
        <v>4</v>
      </c>
      <c r="AN74" s="1">
        <v>6</v>
      </c>
      <c r="AO74" s="1">
        <v>6</v>
      </c>
      <c r="AP74" s="1">
        <v>19</v>
      </c>
      <c r="AQ74" s="1">
        <v>8</v>
      </c>
      <c r="AR74" s="1">
        <v>2</v>
      </c>
      <c r="AS74" s="1">
        <v>6</v>
      </c>
      <c r="AT74" s="1">
        <v>5</v>
      </c>
      <c r="AU74" s="1">
        <v>13</v>
      </c>
      <c r="AV74" s="1">
        <v>41</v>
      </c>
      <c r="AW74" s="1">
        <v>11</v>
      </c>
      <c r="AX74" s="1">
        <v>8</v>
      </c>
      <c r="AY74" s="1">
        <v>32</v>
      </c>
      <c r="AZ74" s="1">
        <v>100</v>
      </c>
      <c r="BA74" s="1">
        <v>54</v>
      </c>
      <c r="BB74" s="1">
        <v>50</v>
      </c>
      <c r="BC74" s="1">
        <v>12</v>
      </c>
      <c r="BD74" s="1">
        <v>8</v>
      </c>
      <c r="BE74" s="1">
        <v>4</v>
      </c>
      <c r="BF74" s="1">
        <v>11</v>
      </c>
      <c r="BG74" s="1">
        <v>7</v>
      </c>
      <c r="BH74" s="1">
        <v>3</v>
      </c>
      <c r="BI74" s="1">
        <v>4</v>
      </c>
      <c r="BJ74" s="1">
        <v>5</v>
      </c>
      <c r="BK74" s="1">
        <v>11</v>
      </c>
      <c r="BL74" s="1">
        <v>4</v>
      </c>
      <c r="BM74" s="1">
        <v>8</v>
      </c>
      <c r="BN74" s="1">
        <v>3</v>
      </c>
      <c r="BO74" s="1">
        <v>5</v>
      </c>
      <c r="BP74" s="1">
        <v>4</v>
      </c>
      <c r="BQ74" s="1">
        <v>1</v>
      </c>
      <c r="BR74" s="1">
        <v>3</v>
      </c>
      <c r="BS74" s="1">
        <v>6</v>
      </c>
      <c r="BT74" s="1">
        <v>1</v>
      </c>
      <c r="BU74" s="79">
        <v>10</v>
      </c>
    </row>
    <row r="75" spans="1:73" x14ac:dyDescent="0.15">
      <c r="A75" s="21" t="s">
        <v>141</v>
      </c>
      <c r="B75" s="21" t="s">
        <v>314</v>
      </c>
      <c r="C75" s="21" t="s">
        <v>142</v>
      </c>
      <c r="D75" s="61"/>
      <c r="E75" s="62"/>
      <c r="F75" s="62"/>
      <c r="G75" s="62"/>
      <c r="H75" s="62"/>
      <c r="I75" s="62"/>
      <c r="J75" s="62"/>
      <c r="K75" s="63"/>
      <c r="L75" s="33"/>
      <c r="M75" s="25"/>
      <c r="N75" s="10"/>
      <c r="O75" s="73" t="s">
        <v>142</v>
      </c>
      <c r="P75" s="69"/>
      <c r="Q75" s="18"/>
      <c r="R75" s="36"/>
      <c r="S75" s="36"/>
      <c r="T75" s="36"/>
      <c r="U75" s="36"/>
      <c r="V75" s="36"/>
      <c r="W75" s="36"/>
      <c r="X75" s="36"/>
      <c r="Y75" s="36"/>
      <c r="Z75" s="73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1"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1"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1"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  <c r="AZ75" s="21">
        <v>0</v>
      </c>
      <c r="BA75" s="21">
        <v>0</v>
      </c>
      <c r="BB75" s="21">
        <v>0</v>
      </c>
      <c r="BC75" s="21">
        <v>0</v>
      </c>
      <c r="BD75" s="21">
        <v>0</v>
      </c>
      <c r="BE75" s="21">
        <v>0</v>
      </c>
      <c r="BF75" s="21">
        <v>0</v>
      </c>
      <c r="BG75" s="21">
        <v>0</v>
      </c>
      <c r="BH75" s="21">
        <v>0</v>
      </c>
      <c r="BI75" s="21">
        <v>0</v>
      </c>
      <c r="BJ75" s="21">
        <v>0</v>
      </c>
      <c r="BK75" s="21">
        <v>0</v>
      </c>
      <c r="BL75" s="21">
        <v>0</v>
      </c>
      <c r="BM75" s="21">
        <v>0</v>
      </c>
      <c r="BN75" s="21">
        <v>0</v>
      </c>
      <c r="BO75" s="21">
        <v>0</v>
      </c>
      <c r="BP75" s="21">
        <v>0</v>
      </c>
      <c r="BQ75" s="21">
        <v>0</v>
      </c>
      <c r="BR75" s="21">
        <v>0</v>
      </c>
      <c r="BS75" s="21">
        <v>0</v>
      </c>
      <c r="BT75" s="21">
        <v>0</v>
      </c>
      <c r="BU75" s="83">
        <v>0</v>
      </c>
    </row>
    <row r="76" spans="1:73" x14ac:dyDescent="0.15">
      <c r="A76" s="1" t="s">
        <v>143</v>
      </c>
      <c r="B76" s="1" t="s">
        <v>313</v>
      </c>
      <c r="C76" s="1" t="s">
        <v>144</v>
      </c>
      <c r="D76" s="41">
        <f t="shared" ref="D76:D97" si="25">Q76/P76</f>
        <v>1.7112299465240642E-2</v>
      </c>
      <c r="E76" s="43">
        <f t="shared" ref="E76:E97" si="26">R76/P76</f>
        <v>9.6256684491978616E-3</v>
      </c>
      <c r="F76" s="43">
        <f t="shared" ref="F76:F97" si="27">S76/P76</f>
        <v>4.8128342245989303E-2</v>
      </c>
      <c r="G76" s="43">
        <f t="shared" ref="G76:G97" si="28">T76/P76</f>
        <v>0.84491978609625673</v>
      </c>
      <c r="H76" s="43">
        <f t="shared" ref="H76:H97" si="29">U76/P76</f>
        <v>2.6737967914438502E-2</v>
      </c>
      <c r="I76" s="43">
        <f t="shared" ref="I76:I97" si="30">V76/P76</f>
        <v>2.5668449197860963E-2</v>
      </c>
      <c r="J76" s="43">
        <f t="shared" ref="J76:J97" si="31">W76/P76</f>
        <v>2.2459893048128343E-2</v>
      </c>
      <c r="K76" s="44">
        <f t="shared" ref="K76:K97" si="32">X76/P76</f>
        <v>5.3475935828877002E-3</v>
      </c>
      <c r="L76" s="28">
        <f t="shared" ref="L76:L97" si="33">Y76/P76</f>
        <v>2.1390374331550803E-3</v>
      </c>
      <c r="M76" s="24">
        <f t="shared" ref="M76:M97" si="34">_xlfn.RANK.EQ(L76,$L$12:$L$97,0)</f>
        <v>29</v>
      </c>
      <c r="N76" s="10"/>
      <c r="O76" s="72" t="s">
        <v>144</v>
      </c>
      <c r="P76" s="67">
        <f t="shared" ref="P76:P97" si="35">SUM(Q76:X76)</f>
        <v>935</v>
      </c>
      <c r="Q76" s="13">
        <v>16</v>
      </c>
      <c r="R76" s="34">
        <v>9</v>
      </c>
      <c r="S76" s="34">
        <v>45</v>
      </c>
      <c r="T76" s="34">
        <v>790</v>
      </c>
      <c r="U76" s="34">
        <v>25</v>
      </c>
      <c r="V76" s="34">
        <v>24</v>
      </c>
      <c r="W76" s="34">
        <v>21</v>
      </c>
      <c r="X76" s="34">
        <v>5</v>
      </c>
      <c r="Y76" s="34">
        <v>2</v>
      </c>
      <c r="Z76" s="72">
        <v>11</v>
      </c>
      <c r="AA76" s="1">
        <v>1</v>
      </c>
      <c r="AB76" s="1">
        <v>2</v>
      </c>
      <c r="AC76" s="1">
        <v>0</v>
      </c>
      <c r="AD76" s="1">
        <v>1</v>
      </c>
      <c r="AE76" s="1">
        <v>1</v>
      </c>
      <c r="AF76" s="1">
        <v>0</v>
      </c>
      <c r="AG76" s="1">
        <v>3</v>
      </c>
      <c r="AH76" s="1">
        <v>2</v>
      </c>
      <c r="AI76" s="1">
        <v>0</v>
      </c>
      <c r="AJ76" s="1">
        <v>0</v>
      </c>
      <c r="AK76" s="1">
        <v>1</v>
      </c>
      <c r="AL76" s="1">
        <v>2</v>
      </c>
      <c r="AM76" s="1">
        <v>1</v>
      </c>
      <c r="AN76" s="1">
        <v>1</v>
      </c>
      <c r="AO76" s="1">
        <v>1</v>
      </c>
      <c r="AP76" s="1">
        <v>4</v>
      </c>
      <c r="AQ76" s="1">
        <v>4</v>
      </c>
      <c r="AR76" s="1">
        <v>1</v>
      </c>
      <c r="AS76" s="1">
        <v>3</v>
      </c>
      <c r="AT76" s="1">
        <v>5</v>
      </c>
      <c r="AU76" s="1">
        <v>8</v>
      </c>
      <c r="AV76" s="1">
        <v>18</v>
      </c>
      <c r="AW76" s="1">
        <v>11</v>
      </c>
      <c r="AX76" s="1">
        <v>6</v>
      </c>
      <c r="AY76" s="1">
        <v>25</v>
      </c>
      <c r="AZ76" s="1">
        <v>413</v>
      </c>
      <c r="BA76" s="1">
        <v>45</v>
      </c>
      <c r="BB76" s="1">
        <v>26</v>
      </c>
      <c r="BC76" s="1">
        <v>264</v>
      </c>
      <c r="BD76" s="1">
        <v>5</v>
      </c>
      <c r="BE76" s="1">
        <v>2</v>
      </c>
      <c r="BF76" s="1">
        <v>9</v>
      </c>
      <c r="BG76" s="1">
        <v>7</v>
      </c>
      <c r="BH76" s="1">
        <v>2</v>
      </c>
      <c r="BI76" s="1">
        <v>6</v>
      </c>
      <c r="BJ76" s="1">
        <v>9</v>
      </c>
      <c r="BK76" s="1">
        <v>7</v>
      </c>
      <c r="BL76" s="1">
        <v>2</v>
      </c>
      <c r="BM76" s="1">
        <v>3</v>
      </c>
      <c r="BN76" s="1">
        <v>0</v>
      </c>
      <c r="BO76" s="1">
        <v>3</v>
      </c>
      <c r="BP76" s="1">
        <v>2</v>
      </c>
      <c r="BQ76" s="1">
        <v>4</v>
      </c>
      <c r="BR76" s="1">
        <v>3</v>
      </c>
      <c r="BS76" s="1">
        <v>4</v>
      </c>
      <c r="BT76" s="1">
        <v>2</v>
      </c>
      <c r="BU76" s="79">
        <v>5</v>
      </c>
    </row>
    <row r="77" spans="1:73" x14ac:dyDescent="0.15">
      <c r="A77" s="1" t="s">
        <v>145</v>
      </c>
      <c r="B77" s="1" t="s">
        <v>312</v>
      </c>
      <c r="C77" s="1" t="s">
        <v>146</v>
      </c>
      <c r="D77" s="41">
        <f t="shared" si="25"/>
        <v>6.7969413763806288E-3</v>
      </c>
      <c r="E77" s="43">
        <f t="shared" si="26"/>
        <v>3.3135089209855563E-2</v>
      </c>
      <c r="F77" s="43">
        <f t="shared" si="27"/>
        <v>8.9209855564995749E-2</v>
      </c>
      <c r="G77" s="43">
        <f t="shared" si="28"/>
        <v>0.42225998300764656</v>
      </c>
      <c r="H77" s="43">
        <f t="shared" si="29"/>
        <v>0.37298215802888701</v>
      </c>
      <c r="I77" s="43">
        <f t="shared" si="30"/>
        <v>3.56839422259983E-2</v>
      </c>
      <c r="J77" s="43">
        <f t="shared" si="31"/>
        <v>3.2285471537807989E-2</v>
      </c>
      <c r="K77" s="44">
        <f t="shared" si="32"/>
        <v>7.6465590484282074E-3</v>
      </c>
      <c r="L77" s="28">
        <f t="shared" si="33"/>
        <v>5.0977060322854716E-3</v>
      </c>
      <c r="M77" s="24">
        <f t="shared" si="34"/>
        <v>19</v>
      </c>
      <c r="N77" s="10"/>
      <c r="O77" s="72" t="s">
        <v>146</v>
      </c>
      <c r="P77" s="67">
        <f t="shared" si="35"/>
        <v>1177</v>
      </c>
      <c r="Q77" s="13">
        <v>8</v>
      </c>
      <c r="R77" s="34">
        <v>39</v>
      </c>
      <c r="S77" s="34">
        <v>105</v>
      </c>
      <c r="T77" s="34">
        <v>497</v>
      </c>
      <c r="U77" s="34">
        <v>439</v>
      </c>
      <c r="V77" s="34">
        <v>42</v>
      </c>
      <c r="W77" s="34">
        <v>38</v>
      </c>
      <c r="X77" s="34">
        <v>9</v>
      </c>
      <c r="Y77" s="34">
        <v>6</v>
      </c>
      <c r="Z77" s="72">
        <v>8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6</v>
      </c>
      <c r="AH77" s="1">
        <v>1</v>
      </c>
      <c r="AI77" s="1">
        <v>1</v>
      </c>
      <c r="AJ77" s="1">
        <v>7</v>
      </c>
      <c r="AK77" s="1">
        <v>4</v>
      </c>
      <c r="AL77" s="1">
        <v>10</v>
      </c>
      <c r="AM77" s="1">
        <v>10</v>
      </c>
      <c r="AN77" s="1">
        <v>1</v>
      </c>
      <c r="AO77" s="1">
        <v>1</v>
      </c>
      <c r="AP77" s="1">
        <v>0</v>
      </c>
      <c r="AQ77" s="1">
        <v>9</v>
      </c>
      <c r="AR77" s="1">
        <v>1</v>
      </c>
      <c r="AS77" s="1">
        <v>8</v>
      </c>
      <c r="AT77" s="1">
        <v>12</v>
      </c>
      <c r="AU77" s="1">
        <v>22</v>
      </c>
      <c r="AV77" s="1">
        <v>51</v>
      </c>
      <c r="AW77" s="1">
        <v>20</v>
      </c>
      <c r="AX77" s="1">
        <v>7</v>
      </c>
      <c r="AY77" s="1">
        <v>52</v>
      </c>
      <c r="AZ77" s="1">
        <v>102</v>
      </c>
      <c r="BA77" s="1">
        <v>273</v>
      </c>
      <c r="BB77" s="1">
        <v>23</v>
      </c>
      <c r="BC77" s="1">
        <v>20</v>
      </c>
      <c r="BD77" s="1">
        <v>211</v>
      </c>
      <c r="BE77" s="1">
        <v>58</v>
      </c>
      <c r="BF77" s="1">
        <v>104</v>
      </c>
      <c r="BG77" s="1">
        <v>55</v>
      </c>
      <c r="BH77" s="1">
        <v>11</v>
      </c>
      <c r="BI77" s="1">
        <v>12</v>
      </c>
      <c r="BJ77" s="1">
        <v>11</v>
      </c>
      <c r="BK77" s="1">
        <v>13</v>
      </c>
      <c r="BL77" s="1">
        <v>6</v>
      </c>
      <c r="BM77" s="1">
        <v>7</v>
      </c>
      <c r="BN77" s="1">
        <v>9</v>
      </c>
      <c r="BO77" s="1">
        <v>5</v>
      </c>
      <c r="BP77" s="1">
        <v>4</v>
      </c>
      <c r="BQ77" s="1">
        <v>7</v>
      </c>
      <c r="BR77" s="1">
        <v>1</v>
      </c>
      <c r="BS77" s="1">
        <v>2</v>
      </c>
      <c r="BT77" s="1">
        <v>3</v>
      </c>
      <c r="BU77" s="79">
        <v>9</v>
      </c>
    </row>
    <row r="78" spans="1:73" x14ac:dyDescent="0.15">
      <c r="A78" s="1" t="s">
        <v>147</v>
      </c>
      <c r="B78" s="1" t="s">
        <v>312</v>
      </c>
      <c r="C78" s="1" t="s">
        <v>148</v>
      </c>
      <c r="D78" s="41">
        <f t="shared" si="25"/>
        <v>8.8996763754045308E-3</v>
      </c>
      <c r="E78" s="43">
        <f t="shared" si="26"/>
        <v>3.8834951456310676E-2</v>
      </c>
      <c r="F78" s="43">
        <f t="shared" si="27"/>
        <v>5.5016181229773461E-2</v>
      </c>
      <c r="G78" s="43">
        <f t="shared" si="28"/>
        <v>0.17799352750809061</v>
      </c>
      <c r="H78" s="43">
        <f t="shared" si="29"/>
        <v>0.59385113268608414</v>
      </c>
      <c r="I78" s="43">
        <f t="shared" si="30"/>
        <v>5.0970873786407765E-2</v>
      </c>
      <c r="J78" s="43">
        <f t="shared" si="31"/>
        <v>6.1488673139158574E-2</v>
      </c>
      <c r="K78" s="44">
        <f t="shared" si="32"/>
        <v>1.2944983818770227E-2</v>
      </c>
      <c r="L78" s="28">
        <f t="shared" si="33"/>
        <v>1.6181229773462784E-3</v>
      </c>
      <c r="M78" s="24">
        <f t="shared" si="34"/>
        <v>35</v>
      </c>
      <c r="N78" s="10"/>
      <c r="O78" s="72" t="s">
        <v>148</v>
      </c>
      <c r="P78" s="67">
        <f t="shared" si="35"/>
        <v>1236</v>
      </c>
      <c r="Q78" s="13">
        <v>11</v>
      </c>
      <c r="R78" s="34">
        <v>48</v>
      </c>
      <c r="S78" s="34">
        <v>68</v>
      </c>
      <c r="T78" s="34">
        <v>220</v>
      </c>
      <c r="U78" s="34">
        <v>734</v>
      </c>
      <c r="V78" s="34">
        <v>63</v>
      </c>
      <c r="W78" s="34">
        <v>76</v>
      </c>
      <c r="X78" s="34">
        <v>16</v>
      </c>
      <c r="Y78" s="34">
        <v>2</v>
      </c>
      <c r="Z78" s="72">
        <v>8</v>
      </c>
      <c r="AA78" s="1">
        <v>0</v>
      </c>
      <c r="AB78" s="1">
        <v>0</v>
      </c>
      <c r="AC78" s="1">
        <v>2</v>
      </c>
      <c r="AD78" s="1">
        <v>1</v>
      </c>
      <c r="AE78" s="1">
        <v>0</v>
      </c>
      <c r="AF78" s="1">
        <v>0</v>
      </c>
      <c r="AG78" s="1">
        <v>4</v>
      </c>
      <c r="AH78" s="1">
        <v>4</v>
      </c>
      <c r="AI78" s="1">
        <v>5</v>
      </c>
      <c r="AJ78" s="1">
        <v>4</v>
      </c>
      <c r="AK78" s="1">
        <v>11</v>
      </c>
      <c r="AL78" s="1">
        <v>14</v>
      </c>
      <c r="AM78" s="1">
        <v>6</v>
      </c>
      <c r="AN78" s="1">
        <v>0</v>
      </c>
      <c r="AO78" s="1">
        <v>2</v>
      </c>
      <c r="AP78" s="1">
        <v>2</v>
      </c>
      <c r="AQ78" s="1">
        <v>6</v>
      </c>
      <c r="AR78" s="1">
        <v>3</v>
      </c>
      <c r="AS78" s="1">
        <v>9</v>
      </c>
      <c r="AT78" s="1">
        <v>7</v>
      </c>
      <c r="AU78" s="1">
        <v>10</v>
      </c>
      <c r="AV78" s="1">
        <v>29</v>
      </c>
      <c r="AW78" s="1">
        <v>9</v>
      </c>
      <c r="AX78" s="1">
        <v>7</v>
      </c>
      <c r="AY78" s="1">
        <v>30</v>
      </c>
      <c r="AZ78" s="1">
        <v>58</v>
      </c>
      <c r="BA78" s="1">
        <v>98</v>
      </c>
      <c r="BB78" s="1">
        <v>8</v>
      </c>
      <c r="BC78" s="1">
        <v>10</v>
      </c>
      <c r="BD78" s="1">
        <v>138</v>
      </c>
      <c r="BE78" s="1">
        <v>327</v>
      </c>
      <c r="BF78" s="1">
        <v>121</v>
      </c>
      <c r="BG78" s="1">
        <v>134</v>
      </c>
      <c r="BH78" s="1">
        <v>14</v>
      </c>
      <c r="BI78" s="1">
        <v>7</v>
      </c>
      <c r="BJ78" s="1">
        <v>17</v>
      </c>
      <c r="BK78" s="1">
        <v>37</v>
      </c>
      <c r="BL78" s="1">
        <v>2</v>
      </c>
      <c r="BM78" s="1">
        <v>21</v>
      </c>
      <c r="BN78" s="1">
        <v>7</v>
      </c>
      <c r="BO78" s="1">
        <v>11</v>
      </c>
      <c r="BP78" s="1">
        <v>7</v>
      </c>
      <c r="BQ78" s="1">
        <v>13</v>
      </c>
      <c r="BR78" s="1">
        <v>1</v>
      </c>
      <c r="BS78" s="1">
        <v>4</v>
      </c>
      <c r="BT78" s="1">
        <v>12</v>
      </c>
      <c r="BU78" s="79">
        <v>16</v>
      </c>
    </row>
    <row r="79" spans="1:73" x14ac:dyDescent="0.15">
      <c r="A79" s="1" t="s">
        <v>149</v>
      </c>
      <c r="B79" s="1" t="s">
        <v>307</v>
      </c>
      <c r="C79" s="1" t="s">
        <v>150</v>
      </c>
      <c r="D79" s="41">
        <f t="shared" si="25"/>
        <v>6.5359477124183009E-3</v>
      </c>
      <c r="E79" s="43">
        <f t="shared" si="26"/>
        <v>1.3507625272331155E-2</v>
      </c>
      <c r="F79" s="43">
        <f t="shared" si="27"/>
        <v>3.2679738562091505E-2</v>
      </c>
      <c r="G79" s="43">
        <f t="shared" si="28"/>
        <v>0.25054466230936817</v>
      </c>
      <c r="H79" s="43">
        <f t="shared" si="29"/>
        <v>0.4684095860566449</v>
      </c>
      <c r="I79" s="43">
        <f t="shared" si="30"/>
        <v>0.15468409586056645</v>
      </c>
      <c r="J79" s="43">
        <f t="shared" si="31"/>
        <v>5.8387799564270156E-2</v>
      </c>
      <c r="K79" s="44">
        <f t="shared" si="32"/>
        <v>1.5250544662309368E-2</v>
      </c>
      <c r="L79" s="28">
        <f t="shared" si="33"/>
        <v>2.2222222222222223E-2</v>
      </c>
      <c r="M79" s="24">
        <f t="shared" si="34"/>
        <v>3</v>
      </c>
      <c r="N79" s="10"/>
      <c r="O79" s="72" t="s">
        <v>150</v>
      </c>
      <c r="P79" s="67">
        <f t="shared" si="35"/>
        <v>2295</v>
      </c>
      <c r="Q79" s="13">
        <v>15</v>
      </c>
      <c r="R79" s="34">
        <v>31</v>
      </c>
      <c r="S79" s="34">
        <v>75</v>
      </c>
      <c r="T79" s="34">
        <v>575</v>
      </c>
      <c r="U79" s="34">
        <v>1075</v>
      </c>
      <c r="V79" s="34">
        <v>355</v>
      </c>
      <c r="W79" s="34">
        <v>134</v>
      </c>
      <c r="X79" s="34">
        <v>35</v>
      </c>
      <c r="Y79" s="34">
        <v>51</v>
      </c>
      <c r="Z79" s="72">
        <v>13</v>
      </c>
      <c r="AA79" s="1">
        <v>1</v>
      </c>
      <c r="AB79" s="1">
        <v>0</v>
      </c>
      <c r="AC79" s="1">
        <v>1</v>
      </c>
      <c r="AD79" s="1">
        <v>0</v>
      </c>
      <c r="AE79" s="1">
        <v>0</v>
      </c>
      <c r="AF79" s="1">
        <v>0</v>
      </c>
      <c r="AG79" s="1">
        <v>2</v>
      </c>
      <c r="AH79" s="1">
        <v>2</v>
      </c>
      <c r="AI79" s="1">
        <v>3</v>
      </c>
      <c r="AJ79" s="1">
        <v>2</v>
      </c>
      <c r="AK79" s="1">
        <v>2</v>
      </c>
      <c r="AL79" s="1">
        <v>15</v>
      </c>
      <c r="AM79" s="1">
        <v>5</v>
      </c>
      <c r="AN79" s="1">
        <v>0</v>
      </c>
      <c r="AO79" s="1">
        <v>3</v>
      </c>
      <c r="AP79" s="1">
        <v>6</v>
      </c>
      <c r="AQ79" s="1">
        <v>6</v>
      </c>
      <c r="AR79" s="1">
        <v>1</v>
      </c>
      <c r="AS79" s="1">
        <v>10</v>
      </c>
      <c r="AT79" s="1">
        <v>8</v>
      </c>
      <c r="AU79" s="1">
        <v>13</v>
      </c>
      <c r="AV79" s="1">
        <v>28</v>
      </c>
      <c r="AW79" s="1">
        <v>15</v>
      </c>
      <c r="AX79" s="1">
        <v>17</v>
      </c>
      <c r="AY79" s="1">
        <v>35</v>
      </c>
      <c r="AZ79" s="1">
        <v>66</v>
      </c>
      <c r="BA79" s="1">
        <v>397</v>
      </c>
      <c r="BB79" s="1">
        <v>15</v>
      </c>
      <c r="BC79" s="1">
        <v>30</v>
      </c>
      <c r="BD79" s="1">
        <v>60</v>
      </c>
      <c r="BE79" s="1">
        <v>42</v>
      </c>
      <c r="BF79" s="1">
        <v>736</v>
      </c>
      <c r="BG79" s="1">
        <v>151</v>
      </c>
      <c r="BH79" s="1">
        <v>86</v>
      </c>
      <c r="BI79" s="1">
        <v>47</v>
      </c>
      <c r="BJ79" s="1">
        <v>129</v>
      </c>
      <c r="BK79" s="1">
        <v>128</v>
      </c>
      <c r="BL79" s="1">
        <v>51</v>
      </c>
      <c r="BM79" s="1">
        <v>37</v>
      </c>
      <c r="BN79" s="1">
        <v>8</v>
      </c>
      <c r="BO79" s="1">
        <v>30</v>
      </c>
      <c r="BP79" s="1">
        <v>15</v>
      </c>
      <c r="BQ79" s="1">
        <v>15</v>
      </c>
      <c r="BR79" s="1">
        <v>5</v>
      </c>
      <c r="BS79" s="1">
        <v>8</v>
      </c>
      <c r="BT79" s="1">
        <v>16</v>
      </c>
      <c r="BU79" s="79">
        <v>35</v>
      </c>
    </row>
    <row r="80" spans="1:73" x14ac:dyDescent="0.15">
      <c r="A80" s="1" t="s">
        <v>151</v>
      </c>
      <c r="B80" s="1" t="s">
        <v>307</v>
      </c>
      <c r="C80" s="1" t="s">
        <v>152</v>
      </c>
      <c r="D80" s="41">
        <f t="shared" si="25"/>
        <v>1.3759611493322542E-2</v>
      </c>
      <c r="E80" s="43">
        <f t="shared" si="26"/>
        <v>3.6422501011736136E-2</v>
      </c>
      <c r="F80" s="43">
        <f t="shared" si="27"/>
        <v>9.2675030352084173E-2</v>
      </c>
      <c r="G80" s="43">
        <f t="shared" si="28"/>
        <v>0.14326183731282882</v>
      </c>
      <c r="H80" s="43">
        <f t="shared" si="29"/>
        <v>0.43019020639417238</v>
      </c>
      <c r="I80" s="43">
        <f t="shared" si="30"/>
        <v>8.7414002428166729E-2</v>
      </c>
      <c r="J80" s="43">
        <f t="shared" si="31"/>
        <v>0.18454067179279643</v>
      </c>
      <c r="K80" s="44">
        <f t="shared" si="32"/>
        <v>1.1736139214892756E-2</v>
      </c>
      <c r="L80" s="28">
        <f t="shared" si="33"/>
        <v>7.6891946580331851E-3</v>
      </c>
      <c r="M80" s="24">
        <f t="shared" si="34"/>
        <v>11</v>
      </c>
      <c r="N80" s="10"/>
      <c r="O80" s="72" t="s">
        <v>152</v>
      </c>
      <c r="P80" s="67">
        <f t="shared" si="35"/>
        <v>2471</v>
      </c>
      <c r="Q80" s="13">
        <v>34</v>
      </c>
      <c r="R80" s="34">
        <v>90</v>
      </c>
      <c r="S80" s="34">
        <v>229</v>
      </c>
      <c r="T80" s="34">
        <v>354</v>
      </c>
      <c r="U80" s="34">
        <v>1063</v>
      </c>
      <c r="V80" s="34">
        <v>216</v>
      </c>
      <c r="W80" s="34">
        <v>456</v>
      </c>
      <c r="X80" s="34">
        <v>29</v>
      </c>
      <c r="Y80" s="34">
        <v>19</v>
      </c>
      <c r="Z80" s="72">
        <v>22</v>
      </c>
      <c r="AA80" s="1">
        <v>0</v>
      </c>
      <c r="AB80" s="1">
        <v>3</v>
      </c>
      <c r="AC80" s="1">
        <v>5</v>
      </c>
      <c r="AD80" s="1">
        <v>1</v>
      </c>
      <c r="AE80" s="1">
        <v>2</v>
      </c>
      <c r="AF80" s="1">
        <v>1</v>
      </c>
      <c r="AG80" s="1">
        <v>13</v>
      </c>
      <c r="AH80" s="1">
        <v>6</v>
      </c>
      <c r="AI80" s="1">
        <v>4</v>
      </c>
      <c r="AJ80" s="1">
        <v>13</v>
      </c>
      <c r="AK80" s="1">
        <v>16</v>
      </c>
      <c r="AL80" s="1">
        <v>29</v>
      </c>
      <c r="AM80" s="1">
        <v>9</v>
      </c>
      <c r="AN80" s="1">
        <v>3</v>
      </c>
      <c r="AO80" s="1">
        <v>10</v>
      </c>
      <c r="AP80" s="1">
        <v>11</v>
      </c>
      <c r="AQ80" s="1">
        <v>26</v>
      </c>
      <c r="AR80" s="1">
        <v>9</v>
      </c>
      <c r="AS80" s="1">
        <v>8</v>
      </c>
      <c r="AT80" s="1">
        <v>25</v>
      </c>
      <c r="AU80" s="1">
        <v>70</v>
      </c>
      <c r="AV80" s="1">
        <v>67</v>
      </c>
      <c r="AW80" s="1">
        <v>36</v>
      </c>
      <c r="AX80" s="1">
        <v>26</v>
      </c>
      <c r="AY80" s="1">
        <v>30</v>
      </c>
      <c r="AZ80" s="1">
        <v>74</v>
      </c>
      <c r="BA80" s="1">
        <v>138</v>
      </c>
      <c r="BB80" s="1">
        <v>19</v>
      </c>
      <c r="BC80" s="1">
        <v>31</v>
      </c>
      <c r="BD80" s="1">
        <v>46</v>
      </c>
      <c r="BE80" s="1">
        <v>59</v>
      </c>
      <c r="BF80" s="1">
        <v>97</v>
      </c>
      <c r="BG80" s="1">
        <v>774</v>
      </c>
      <c r="BH80" s="1">
        <v>87</v>
      </c>
      <c r="BI80" s="1">
        <v>34</v>
      </c>
      <c r="BJ80" s="1">
        <v>56</v>
      </c>
      <c r="BK80" s="1">
        <v>107</v>
      </c>
      <c r="BL80" s="1">
        <v>19</v>
      </c>
      <c r="BM80" s="1">
        <v>135</v>
      </c>
      <c r="BN80" s="1">
        <v>27</v>
      </c>
      <c r="BO80" s="1">
        <v>66</v>
      </c>
      <c r="BP80" s="1">
        <v>53</v>
      </c>
      <c r="BQ80" s="1">
        <v>58</v>
      </c>
      <c r="BR80" s="1">
        <v>36</v>
      </c>
      <c r="BS80" s="1">
        <v>62</v>
      </c>
      <c r="BT80" s="1">
        <v>19</v>
      </c>
      <c r="BU80" s="79">
        <v>29</v>
      </c>
    </row>
    <row r="81" spans="1:73" x14ac:dyDescent="0.15">
      <c r="A81" s="1" t="s">
        <v>153</v>
      </c>
      <c r="B81" s="1" t="s">
        <v>312</v>
      </c>
      <c r="C81" s="1" t="s">
        <v>154</v>
      </c>
      <c r="D81" s="41">
        <f t="shared" si="25"/>
        <v>6.5689742294087923E-3</v>
      </c>
      <c r="E81" s="43">
        <f t="shared" si="26"/>
        <v>1.7180394138453764E-2</v>
      </c>
      <c r="F81" s="43">
        <f t="shared" si="27"/>
        <v>4.5477513895907026E-2</v>
      </c>
      <c r="G81" s="43">
        <f t="shared" si="28"/>
        <v>9.8534613441131888E-2</v>
      </c>
      <c r="H81" s="43">
        <f t="shared" si="29"/>
        <v>0.50328448711470442</v>
      </c>
      <c r="I81" s="43">
        <f t="shared" si="30"/>
        <v>4.9014653865588682E-2</v>
      </c>
      <c r="J81" s="43">
        <f t="shared" si="31"/>
        <v>0.26983324911571499</v>
      </c>
      <c r="K81" s="44">
        <f t="shared" si="32"/>
        <v>1.010611419909045E-2</v>
      </c>
      <c r="L81" s="28">
        <f t="shared" si="33"/>
        <v>5.5583628094997475E-3</v>
      </c>
      <c r="M81" s="24">
        <f t="shared" si="34"/>
        <v>16</v>
      </c>
      <c r="N81" s="10"/>
      <c r="O81" s="72" t="s">
        <v>154</v>
      </c>
      <c r="P81" s="67">
        <f t="shared" si="35"/>
        <v>1979</v>
      </c>
      <c r="Q81" s="13">
        <v>13</v>
      </c>
      <c r="R81" s="34">
        <v>34</v>
      </c>
      <c r="S81" s="34">
        <v>90</v>
      </c>
      <c r="T81" s="34">
        <v>195</v>
      </c>
      <c r="U81" s="34">
        <v>996</v>
      </c>
      <c r="V81" s="34">
        <v>97</v>
      </c>
      <c r="W81" s="34">
        <v>534</v>
      </c>
      <c r="X81" s="34">
        <v>20</v>
      </c>
      <c r="Y81" s="34">
        <v>11</v>
      </c>
      <c r="Z81" s="72">
        <v>9</v>
      </c>
      <c r="AA81" s="1">
        <v>0</v>
      </c>
      <c r="AB81" s="1">
        <v>1</v>
      </c>
      <c r="AC81" s="1">
        <v>1</v>
      </c>
      <c r="AD81" s="1">
        <v>1</v>
      </c>
      <c r="AE81" s="1">
        <v>0</v>
      </c>
      <c r="AF81" s="1">
        <v>1</v>
      </c>
      <c r="AG81" s="1">
        <v>3</v>
      </c>
      <c r="AH81" s="1">
        <v>3</v>
      </c>
      <c r="AI81" s="1">
        <v>1</v>
      </c>
      <c r="AJ81" s="1">
        <v>2</v>
      </c>
      <c r="AK81" s="1">
        <v>2</v>
      </c>
      <c r="AL81" s="1">
        <v>16</v>
      </c>
      <c r="AM81" s="1">
        <v>7</v>
      </c>
      <c r="AN81" s="1">
        <v>3</v>
      </c>
      <c r="AO81" s="1">
        <v>5</v>
      </c>
      <c r="AP81" s="1">
        <v>6</v>
      </c>
      <c r="AQ81" s="1">
        <v>2</v>
      </c>
      <c r="AR81" s="1">
        <v>1</v>
      </c>
      <c r="AS81" s="1">
        <v>2</v>
      </c>
      <c r="AT81" s="1">
        <v>8</v>
      </c>
      <c r="AU81" s="1">
        <v>26</v>
      </c>
      <c r="AV81" s="1">
        <v>37</v>
      </c>
      <c r="AW81" s="1">
        <v>17</v>
      </c>
      <c r="AX81" s="1">
        <v>6</v>
      </c>
      <c r="AY81" s="1">
        <v>16</v>
      </c>
      <c r="AZ81" s="1">
        <v>42</v>
      </c>
      <c r="BA81" s="1">
        <v>98</v>
      </c>
      <c r="BB81" s="1">
        <v>5</v>
      </c>
      <c r="BC81" s="1">
        <v>11</v>
      </c>
      <c r="BD81" s="1">
        <v>30</v>
      </c>
      <c r="BE81" s="1">
        <v>70</v>
      </c>
      <c r="BF81" s="1">
        <v>95</v>
      </c>
      <c r="BG81" s="1">
        <v>316</v>
      </c>
      <c r="BH81" s="1">
        <v>485</v>
      </c>
      <c r="BI81" s="1">
        <v>17</v>
      </c>
      <c r="BJ81" s="1">
        <v>24</v>
      </c>
      <c r="BK81" s="1">
        <v>45</v>
      </c>
      <c r="BL81" s="1">
        <v>11</v>
      </c>
      <c r="BM81" s="1">
        <v>276</v>
      </c>
      <c r="BN81" s="1">
        <v>31</v>
      </c>
      <c r="BO81" s="1">
        <v>51</v>
      </c>
      <c r="BP81" s="1">
        <v>29</v>
      </c>
      <c r="BQ81" s="1">
        <v>60</v>
      </c>
      <c r="BR81" s="1">
        <v>39</v>
      </c>
      <c r="BS81" s="1">
        <v>27</v>
      </c>
      <c r="BT81" s="1">
        <v>21</v>
      </c>
      <c r="BU81" s="79">
        <v>20</v>
      </c>
    </row>
    <row r="82" spans="1:73" x14ac:dyDescent="0.15">
      <c r="A82" s="1" t="s">
        <v>155</v>
      </c>
      <c r="B82" s="1" t="s">
        <v>312</v>
      </c>
      <c r="C82" s="1" t="s">
        <v>156</v>
      </c>
      <c r="D82" s="41">
        <f t="shared" si="25"/>
        <v>5.1395007342143906E-3</v>
      </c>
      <c r="E82" s="43">
        <f t="shared" si="26"/>
        <v>2.3494860499265784E-2</v>
      </c>
      <c r="F82" s="43">
        <f t="shared" si="27"/>
        <v>3.5976505139500736E-2</v>
      </c>
      <c r="G82" s="43">
        <f t="shared" si="28"/>
        <v>0.39280469897209985</v>
      </c>
      <c r="H82" s="43">
        <f t="shared" si="29"/>
        <v>9.7650513950073417E-2</v>
      </c>
      <c r="I82" s="43">
        <f t="shared" si="30"/>
        <v>0.42290748898678415</v>
      </c>
      <c r="J82" s="43">
        <f t="shared" si="31"/>
        <v>1.5418502202643172E-2</v>
      </c>
      <c r="K82" s="44">
        <f t="shared" si="32"/>
        <v>6.6079295154185024E-3</v>
      </c>
      <c r="L82" s="28">
        <f t="shared" si="33"/>
        <v>1.3215859030837005E-2</v>
      </c>
      <c r="M82" s="24">
        <f t="shared" si="34"/>
        <v>5</v>
      </c>
      <c r="N82" s="10"/>
      <c r="O82" s="72" t="s">
        <v>156</v>
      </c>
      <c r="P82" s="67">
        <f t="shared" si="35"/>
        <v>1362</v>
      </c>
      <c r="Q82" s="13">
        <v>7</v>
      </c>
      <c r="R82" s="34">
        <v>32</v>
      </c>
      <c r="S82" s="34">
        <v>49</v>
      </c>
      <c r="T82" s="34">
        <v>535</v>
      </c>
      <c r="U82" s="34">
        <v>133</v>
      </c>
      <c r="V82" s="34">
        <v>576</v>
      </c>
      <c r="W82" s="34">
        <v>21</v>
      </c>
      <c r="X82" s="34">
        <v>9</v>
      </c>
      <c r="Y82" s="34">
        <v>18</v>
      </c>
      <c r="Z82" s="72">
        <v>3</v>
      </c>
      <c r="AA82" s="1">
        <v>1</v>
      </c>
      <c r="AB82" s="1">
        <v>0</v>
      </c>
      <c r="AC82" s="1">
        <v>1</v>
      </c>
      <c r="AD82" s="1">
        <v>0</v>
      </c>
      <c r="AE82" s="1">
        <v>0</v>
      </c>
      <c r="AF82" s="1">
        <v>2</v>
      </c>
      <c r="AG82" s="1">
        <v>4</v>
      </c>
      <c r="AH82" s="1">
        <v>1</v>
      </c>
      <c r="AI82" s="1">
        <v>0</v>
      </c>
      <c r="AJ82" s="1">
        <v>6</v>
      </c>
      <c r="AK82" s="1">
        <v>7</v>
      </c>
      <c r="AL82" s="1">
        <v>12</v>
      </c>
      <c r="AM82" s="1">
        <v>2</v>
      </c>
      <c r="AN82" s="1">
        <v>0</v>
      </c>
      <c r="AO82" s="1">
        <v>1</v>
      </c>
      <c r="AP82" s="1">
        <v>4</v>
      </c>
      <c r="AQ82" s="1">
        <v>6</v>
      </c>
      <c r="AR82" s="1">
        <v>2</v>
      </c>
      <c r="AS82" s="1">
        <v>4</v>
      </c>
      <c r="AT82" s="1">
        <v>4</v>
      </c>
      <c r="AU82" s="1">
        <v>10</v>
      </c>
      <c r="AV82" s="1">
        <v>18</v>
      </c>
      <c r="AW82" s="1">
        <v>10</v>
      </c>
      <c r="AX82" s="1">
        <v>16</v>
      </c>
      <c r="AY82" s="1">
        <v>45</v>
      </c>
      <c r="AZ82" s="1">
        <v>127</v>
      </c>
      <c r="BA82" s="1">
        <v>276</v>
      </c>
      <c r="BB82" s="1">
        <v>24</v>
      </c>
      <c r="BC82" s="1">
        <v>37</v>
      </c>
      <c r="BD82" s="1">
        <v>14</v>
      </c>
      <c r="BE82" s="1">
        <v>7</v>
      </c>
      <c r="BF82" s="1">
        <v>80</v>
      </c>
      <c r="BG82" s="1">
        <v>29</v>
      </c>
      <c r="BH82" s="1">
        <v>3</v>
      </c>
      <c r="BI82" s="1">
        <v>419</v>
      </c>
      <c r="BJ82" s="1">
        <v>82</v>
      </c>
      <c r="BK82" s="1">
        <v>57</v>
      </c>
      <c r="BL82" s="1">
        <v>18</v>
      </c>
      <c r="BM82" s="1">
        <v>2</v>
      </c>
      <c r="BN82" s="1">
        <v>3</v>
      </c>
      <c r="BO82" s="1">
        <v>5</v>
      </c>
      <c r="BP82" s="1">
        <v>1</v>
      </c>
      <c r="BQ82" s="1">
        <v>4</v>
      </c>
      <c r="BR82" s="1">
        <v>0</v>
      </c>
      <c r="BS82" s="1">
        <v>1</v>
      </c>
      <c r="BT82" s="1">
        <v>5</v>
      </c>
      <c r="BU82" s="79">
        <v>9</v>
      </c>
    </row>
    <row r="83" spans="1:73" x14ac:dyDescent="0.15">
      <c r="A83" s="1" t="s">
        <v>157</v>
      </c>
      <c r="B83" s="1" t="s">
        <v>308</v>
      </c>
      <c r="C83" s="1" t="s">
        <v>158</v>
      </c>
      <c r="D83" s="41">
        <f t="shared" si="25"/>
        <v>0</v>
      </c>
      <c r="E83" s="43">
        <f t="shared" si="26"/>
        <v>9.5238095238095247E-3</v>
      </c>
      <c r="F83" s="43">
        <f t="shared" si="27"/>
        <v>6.6666666666666666E-2</v>
      </c>
      <c r="G83" s="43">
        <f t="shared" si="28"/>
        <v>0.30476190476190479</v>
      </c>
      <c r="H83" s="43">
        <f t="shared" si="29"/>
        <v>0.11428571428571428</v>
      </c>
      <c r="I83" s="43">
        <f t="shared" si="30"/>
        <v>0.47619047619047616</v>
      </c>
      <c r="J83" s="43">
        <f t="shared" si="31"/>
        <v>2.8571428571428571E-2</v>
      </c>
      <c r="K83" s="44">
        <f t="shared" si="32"/>
        <v>0</v>
      </c>
      <c r="L83" s="28">
        <f t="shared" si="33"/>
        <v>0</v>
      </c>
      <c r="M83" s="24">
        <f t="shared" si="34"/>
        <v>57</v>
      </c>
      <c r="N83" s="10"/>
      <c r="O83" s="72" t="s">
        <v>158</v>
      </c>
      <c r="P83" s="67">
        <f t="shared" si="35"/>
        <v>105</v>
      </c>
      <c r="Q83" s="13">
        <v>0</v>
      </c>
      <c r="R83" s="34">
        <v>1</v>
      </c>
      <c r="S83" s="34">
        <v>7</v>
      </c>
      <c r="T83" s="34">
        <v>32</v>
      </c>
      <c r="U83" s="34">
        <v>12</v>
      </c>
      <c r="V83" s="34">
        <v>50</v>
      </c>
      <c r="W83" s="34">
        <v>3</v>
      </c>
      <c r="X83" s="34">
        <v>0</v>
      </c>
      <c r="Y83" s="34">
        <v>0</v>
      </c>
      <c r="Z83" s="72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1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1</v>
      </c>
      <c r="AU83" s="1">
        <v>3</v>
      </c>
      <c r="AV83" s="1">
        <v>3</v>
      </c>
      <c r="AW83" s="1">
        <v>3</v>
      </c>
      <c r="AX83" s="1">
        <v>0</v>
      </c>
      <c r="AY83" s="1">
        <v>2</v>
      </c>
      <c r="AZ83" s="1">
        <v>3</v>
      </c>
      <c r="BA83" s="1">
        <v>18</v>
      </c>
      <c r="BB83" s="1">
        <v>4</v>
      </c>
      <c r="BC83" s="1">
        <v>2</v>
      </c>
      <c r="BD83" s="1">
        <v>1</v>
      </c>
      <c r="BE83" s="1">
        <v>2</v>
      </c>
      <c r="BF83" s="1">
        <v>6</v>
      </c>
      <c r="BG83" s="1">
        <v>3</v>
      </c>
      <c r="BH83" s="1">
        <v>0</v>
      </c>
      <c r="BI83" s="1">
        <v>41</v>
      </c>
      <c r="BJ83" s="1">
        <v>6</v>
      </c>
      <c r="BK83" s="1">
        <v>3</v>
      </c>
      <c r="BL83" s="1">
        <v>0</v>
      </c>
      <c r="BM83" s="1">
        <v>0</v>
      </c>
      <c r="BN83" s="1">
        <v>1</v>
      </c>
      <c r="BO83" s="1">
        <v>0</v>
      </c>
      <c r="BP83" s="1">
        <v>0</v>
      </c>
      <c r="BQ83" s="1">
        <v>0</v>
      </c>
      <c r="BR83" s="1">
        <v>1</v>
      </c>
      <c r="BS83" s="1">
        <v>0</v>
      </c>
      <c r="BT83" s="1">
        <v>1</v>
      </c>
      <c r="BU83" s="79">
        <v>0</v>
      </c>
    </row>
    <row r="84" spans="1:73" x14ac:dyDescent="0.15">
      <c r="A84" s="1" t="s">
        <v>159</v>
      </c>
      <c r="B84" s="1" t="s">
        <v>312</v>
      </c>
      <c r="C84" s="1" t="s">
        <v>160</v>
      </c>
      <c r="D84" s="41">
        <f t="shared" si="25"/>
        <v>6.9767441860465115E-3</v>
      </c>
      <c r="E84" s="43">
        <f t="shared" si="26"/>
        <v>2.1705426356589147E-2</v>
      </c>
      <c r="F84" s="43">
        <f t="shared" si="27"/>
        <v>3.4883720930232558E-2</v>
      </c>
      <c r="G84" s="43">
        <f t="shared" si="28"/>
        <v>0.13178294573643412</v>
      </c>
      <c r="H84" s="43">
        <f t="shared" si="29"/>
        <v>0.30930232558139537</v>
      </c>
      <c r="I84" s="43">
        <f t="shared" si="30"/>
        <v>0.45658914728682171</v>
      </c>
      <c r="J84" s="43">
        <f t="shared" si="31"/>
        <v>3.255813953488372E-2</v>
      </c>
      <c r="K84" s="44">
        <f t="shared" si="32"/>
        <v>6.2015503875968991E-3</v>
      </c>
      <c r="L84" s="28">
        <f t="shared" si="33"/>
        <v>3.255813953488372E-2</v>
      </c>
      <c r="M84" s="24">
        <f t="shared" si="34"/>
        <v>2</v>
      </c>
      <c r="N84" s="10"/>
      <c r="O84" s="72" t="s">
        <v>160</v>
      </c>
      <c r="P84" s="67">
        <f t="shared" si="35"/>
        <v>1290</v>
      </c>
      <c r="Q84" s="13">
        <v>9</v>
      </c>
      <c r="R84" s="34">
        <v>28</v>
      </c>
      <c r="S84" s="34">
        <v>45</v>
      </c>
      <c r="T84" s="34">
        <v>170</v>
      </c>
      <c r="U84" s="34">
        <v>399</v>
      </c>
      <c r="V84" s="34">
        <v>589</v>
      </c>
      <c r="W84" s="34">
        <v>42</v>
      </c>
      <c r="X84" s="34">
        <v>8</v>
      </c>
      <c r="Y84" s="34">
        <v>42</v>
      </c>
      <c r="Z84" s="72">
        <v>5</v>
      </c>
      <c r="AA84" s="1">
        <v>0</v>
      </c>
      <c r="AB84" s="1">
        <v>2</v>
      </c>
      <c r="AC84" s="1">
        <v>0</v>
      </c>
      <c r="AD84" s="1">
        <v>0</v>
      </c>
      <c r="AE84" s="1">
        <v>0</v>
      </c>
      <c r="AF84" s="1">
        <v>2</v>
      </c>
      <c r="AG84" s="1">
        <v>3</v>
      </c>
      <c r="AH84" s="1">
        <v>1</v>
      </c>
      <c r="AI84" s="1">
        <v>1</v>
      </c>
      <c r="AJ84" s="1">
        <v>2</v>
      </c>
      <c r="AK84" s="1">
        <v>1</v>
      </c>
      <c r="AL84" s="1">
        <v>10</v>
      </c>
      <c r="AM84" s="1">
        <v>10</v>
      </c>
      <c r="AN84" s="1">
        <v>2</v>
      </c>
      <c r="AO84" s="1">
        <v>0</v>
      </c>
      <c r="AP84" s="1">
        <v>2</v>
      </c>
      <c r="AQ84" s="1">
        <v>7</v>
      </c>
      <c r="AR84" s="1">
        <v>1</v>
      </c>
      <c r="AS84" s="1">
        <v>5</v>
      </c>
      <c r="AT84" s="1">
        <v>4</v>
      </c>
      <c r="AU84" s="1">
        <v>12</v>
      </c>
      <c r="AV84" s="1">
        <v>12</v>
      </c>
      <c r="AW84" s="1">
        <v>5</v>
      </c>
      <c r="AX84" s="1">
        <v>4</v>
      </c>
      <c r="AY84" s="1">
        <v>22</v>
      </c>
      <c r="AZ84" s="1">
        <v>42</v>
      </c>
      <c r="BA84" s="1">
        <v>82</v>
      </c>
      <c r="BB84" s="1">
        <v>5</v>
      </c>
      <c r="BC84" s="1">
        <v>10</v>
      </c>
      <c r="BD84" s="1">
        <v>13</v>
      </c>
      <c r="BE84" s="1">
        <v>12</v>
      </c>
      <c r="BF84" s="1">
        <v>310</v>
      </c>
      <c r="BG84" s="1">
        <v>52</v>
      </c>
      <c r="BH84" s="1">
        <v>12</v>
      </c>
      <c r="BI84" s="1">
        <v>71</v>
      </c>
      <c r="BJ84" s="1">
        <v>413</v>
      </c>
      <c r="BK84" s="1">
        <v>63</v>
      </c>
      <c r="BL84" s="1">
        <v>42</v>
      </c>
      <c r="BM84" s="1">
        <v>4</v>
      </c>
      <c r="BN84" s="1">
        <v>2</v>
      </c>
      <c r="BO84" s="1">
        <v>6</v>
      </c>
      <c r="BP84" s="1">
        <v>2</v>
      </c>
      <c r="BQ84" s="1">
        <v>5</v>
      </c>
      <c r="BR84" s="1">
        <v>7</v>
      </c>
      <c r="BS84" s="1">
        <v>3</v>
      </c>
      <c r="BT84" s="1">
        <v>13</v>
      </c>
      <c r="BU84" s="79">
        <v>8</v>
      </c>
    </row>
    <row r="85" spans="1:73" x14ac:dyDescent="0.15">
      <c r="A85" s="1" t="s">
        <v>161</v>
      </c>
      <c r="B85" s="1" t="s">
        <v>312</v>
      </c>
      <c r="C85" s="1" t="s">
        <v>162</v>
      </c>
      <c r="D85" s="41">
        <f t="shared" si="25"/>
        <v>4.3360433604336043E-3</v>
      </c>
      <c r="E85" s="43">
        <f t="shared" si="26"/>
        <v>2.0054200542005421E-2</v>
      </c>
      <c r="F85" s="43">
        <f t="shared" si="27"/>
        <v>2.6016260162601626E-2</v>
      </c>
      <c r="G85" s="43">
        <f t="shared" si="28"/>
        <v>0.1051490514905149</v>
      </c>
      <c r="H85" s="43">
        <f t="shared" si="29"/>
        <v>0.27371273712737126</v>
      </c>
      <c r="I85" s="43">
        <f t="shared" si="30"/>
        <v>0.52303523035230348</v>
      </c>
      <c r="J85" s="43">
        <f t="shared" si="31"/>
        <v>4.5528455284552849E-2</v>
      </c>
      <c r="K85" s="44">
        <f t="shared" si="32"/>
        <v>2.1680216802168022E-3</v>
      </c>
      <c r="L85" s="28">
        <f t="shared" si="33"/>
        <v>2.0054200542005421E-2</v>
      </c>
      <c r="M85" s="24">
        <f t="shared" si="34"/>
        <v>4</v>
      </c>
      <c r="N85" s="10"/>
      <c r="O85" s="72" t="s">
        <v>162</v>
      </c>
      <c r="P85" s="67">
        <f t="shared" si="35"/>
        <v>1845</v>
      </c>
      <c r="Q85" s="13">
        <v>8</v>
      </c>
      <c r="R85" s="34">
        <v>37</v>
      </c>
      <c r="S85" s="34">
        <v>48</v>
      </c>
      <c r="T85" s="34">
        <v>194</v>
      </c>
      <c r="U85" s="34">
        <v>505</v>
      </c>
      <c r="V85" s="34">
        <v>965</v>
      </c>
      <c r="W85" s="34">
        <v>84</v>
      </c>
      <c r="X85" s="34">
        <v>4</v>
      </c>
      <c r="Y85" s="34">
        <v>37</v>
      </c>
      <c r="Z85" s="72">
        <v>7</v>
      </c>
      <c r="AA85" s="1">
        <v>1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5</v>
      </c>
      <c r="AH85" s="1">
        <v>1</v>
      </c>
      <c r="AI85" s="1">
        <v>0</v>
      </c>
      <c r="AJ85" s="1">
        <v>4</v>
      </c>
      <c r="AK85" s="1">
        <v>6</v>
      </c>
      <c r="AL85" s="1">
        <v>13</v>
      </c>
      <c r="AM85" s="1">
        <v>8</v>
      </c>
      <c r="AN85" s="1">
        <v>1</v>
      </c>
      <c r="AO85" s="1">
        <v>2</v>
      </c>
      <c r="AP85" s="1">
        <v>1</v>
      </c>
      <c r="AQ85" s="1">
        <v>5</v>
      </c>
      <c r="AR85" s="1">
        <v>0</v>
      </c>
      <c r="AS85" s="1">
        <v>1</v>
      </c>
      <c r="AT85" s="1">
        <v>4</v>
      </c>
      <c r="AU85" s="1">
        <v>14</v>
      </c>
      <c r="AV85" s="1">
        <v>20</v>
      </c>
      <c r="AW85" s="1">
        <v>7</v>
      </c>
      <c r="AX85" s="1">
        <v>6</v>
      </c>
      <c r="AY85" s="1">
        <v>11</v>
      </c>
      <c r="AZ85" s="1">
        <v>47</v>
      </c>
      <c r="BA85" s="1">
        <v>102</v>
      </c>
      <c r="BB85" s="1">
        <v>13</v>
      </c>
      <c r="BC85" s="1">
        <v>8</v>
      </c>
      <c r="BD85" s="1">
        <v>16</v>
      </c>
      <c r="BE85" s="1">
        <v>22</v>
      </c>
      <c r="BF85" s="1">
        <v>113</v>
      </c>
      <c r="BG85" s="1">
        <v>345</v>
      </c>
      <c r="BH85" s="1">
        <v>9</v>
      </c>
      <c r="BI85" s="1">
        <v>58</v>
      </c>
      <c r="BJ85" s="1">
        <v>91</v>
      </c>
      <c r="BK85" s="1">
        <v>779</v>
      </c>
      <c r="BL85" s="1">
        <v>37</v>
      </c>
      <c r="BM85" s="1">
        <v>24</v>
      </c>
      <c r="BN85" s="1">
        <v>4</v>
      </c>
      <c r="BO85" s="1">
        <v>9</v>
      </c>
      <c r="BP85" s="1">
        <v>5</v>
      </c>
      <c r="BQ85" s="1">
        <v>13</v>
      </c>
      <c r="BR85" s="1">
        <v>11</v>
      </c>
      <c r="BS85" s="1">
        <v>6</v>
      </c>
      <c r="BT85" s="1">
        <v>12</v>
      </c>
      <c r="BU85" s="79">
        <v>4</v>
      </c>
    </row>
    <row r="86" spans="1:73" x14ac:dyDescent="0.15">
      <c r="A86" s="7" t="s">
        <v>163</v>
      </c>
      <c r="B86" s="7" t="s">
        <v>312</v>
      </c>
      <c r="C86" s="7" t="s">
        <v>164</v>
      </c>
      <c r="D86" s="48">
        <f t="shared" si="25"/>
        <v>1.0801080108010801E-2</v>
      </c>
      <c r="E86" s="49">
        <f t="shared" si="26"/>
        <v>4.6804680468046804E-2</v>
      </c>
      <c r="F86" s="49">
        <f t="shared" si="27"/>
        <v>7.4707470747074706E-2</v>
      </c>
      <c r="G86" s="49">
        <f t="shared" si="28"/>
        <v>0.19171917191719173</v>
      </c>
      <c r="H86" s="49">
        <f t="shared" si="29"/>
        <v>0.1692169216921692</v>
      </c>
      <c r="I86" s="49">
        <f t="shared" si="30"/>
        <v>0.43474347434743477</v>
      </c>
      <c r="J86" s="49">
        <f t="shared" si="31"/>
        <v>6.9306930693069313E-2</v>
      </c>
      <c r="K86" s="50">
        <f t="shared" si="32"/>
        <v>2.7002700270027003E-3</v>
      </c>
      <c r="L86" s="29">
        <f t="shared" si="33"/>
        <v>0.24032403240324032</v>
      </c>
      <c r="M86" s="26">
        <f t="shared" si="34"/>
        <v>1</v>
      </c>
      <c r="N86" s="10"/>
      <c r="O86" s="74" t="s">
        <v>164</v>
      </c>
      <c r="P86" s="70">
        <f t="shared" si="35"/>
        <v>1111</v>
      </c>
      <c r="Q86" s="19">
        <v>12</v>
      </c>
      <c r="R86" s="37">
        <v>52</v>
      </c>
      <c r="S86" s="37">
        <v>83</v>
      </c>
      <c r="T86" s="37">
        <v>213</v>
      </c>
      <c r="U86" s="37">
        <v>188</v>
      </c>
      <c r="V86" s="37">
        <v>483</v>
      </c>
      <c r="W86" s="37">
        <v>77</v>
      </c>
      <c r="X86" s="37">
        <v>3</v>
      </c>
      <c r="Y86" s="37">
        <v>267</v>
      </c>
      <c r="Z86" s="74">
        <v>9</v>
      </c>
      <c r="AA86" s="7">
        <v>1</v>
      </c>
      <c r="AB86" s="7">
        <v>0</v>
      </c>
      <c r="AC86" s="7">
        <v>1</v>
      </c>
      <c r="AD86" s="7">
        <v>0</v>
      </c>
      <c r="AE86" s="7">
        <v>1</v>
      </c>
      <c r="AF86" s="7">
        <v>0</v>
      </c>
      <c r="AG86" s="7">
        <v>9</v>
      </c>
      <c r="AH86" s="7">
        <v>3</v>
      </c>
      <c r="AI86" s="7">
        <v>4</v>
      </c>
      <c r="AJ86" s="7">
        <v>9</v>
      </c>
      <c r="AK86" s="7">
        <v>7</v>
      </c>
      <c r="AL86" s="7">
        <v>15</v>
      </c>
      <c r="AM86" s="7">
        <v>5</v>
      </c>
      <c r="AN86" s="7">
        <v>3</v>
      </c>
      <c r="AO86" s="7">
        <v>4</v>
      </c>
      <c r="AP86" s="7">
        <v>9</v>
      </c>
      <c r="AQ86" s="7">
        <v>4</v>
      </c>
      <c r="AR86" s="7">
        <v>5</v>
      </c>
      <c r="AS86" s="7">
        <v>6</v>
      </c>
      <c r="AT86" s="7">
        <v>5</v>
      </c>
      <c r="AU86" s="7">
        <v>22</v>
      </c>
      <c r="AV86" s="7">
        <v>25</v>
      </c>
      <c r="AW86" s="7">
        <v>12</v>
      </c>
      <c r="AX86" s="7">
        <v>8</v>
      </c>
      <c r="AY86" s="7">
        <v>26</v>
      </c>
      <c r="AZ86" s="7">
        <v>54</v>
      </c>
      <c r="BA86" s="7">
        <v>84</v>
      </c>
      <c r="BB86" s="7">
        <v>8</v>
      </c>
      <c r="BC86" s="7">
        <v>21</v>
      </c>
      <c r="BD86" s="7">
        <v>16</v>
      </c>
      <c r="BE86" s="7">
        <v>13</v>
      </c>
      <c r="BF86" s="7">
        <v>98</v>
      </c>
      <c r="BG86" s="7">
        <v>51</v>
      </c>
      <c r="BH86" s="7">
        <v>10</v>
      </c>
      <c r="BI86" s="7">
        <v>73</v>
      </c>
      <c r="BJ86" s="7">
        <v>52</v>
      </c>
      <c r="BK86" s="7">
        <v>91</v>
      </c>
      <c r="BL86" s="7">
        <v>267</v>
      </c>
      <c r="BM86" s="7">
        <v>14</v>
      </c>
      <c r="BN86" s="7">
        <v>9</v>
      </c>
      <c r="BO86" s="7">
        <v>14</v>
      </c>
      <c r="BP86" s="7">
        <v>4</v>
      </c>
      <c r="BQ86" s="7">
        <v>8</v>
      </c>
      <c r="BR86" s="7">
        <v>9</v>
      </c>
      <c r="BS86" s="7">
        <v>11</v>
      </c>
      <c r="BT86" s="7">
        <v>8</v>
      </c>
      <c r="BU86" s="82">
        <v>3</v>
      </c>
    </row>
    <row r="87" spans="1:73" x14ac:dyDescent="0.15">
      <c r="A87" s="1" t="s">
        <v>165</v>
      </c>
      <c r="B87" s="1" t="s">
        <v>309</v>
      </c>
      <c r="C87" s="1" t="s">
        <v>166</v>
      </c>
      <c r="D87" s="41">
        <f t="shared" si="25"/>
        <v>4.0983606557377051E-3</v>
      </c>
      <c r="E87" s="43">
        <f t="shared" si="26"/>
        <v>1.4344262295081968E-2</v>
      </c>
      <c r="F87" s="43">
        <f t="shared" si="27"/>
        <v>1.9467213114754099E-2</v>
      </c>
      <c r="G87" s="43">
        <f t="shared" si="28"/>
        <v>6.4549180327868855E-2</v>
      </c>
      <c r="H87" s="43">
        <f t="shared" si="29"/>
        <v>0.12295081967213115</v>
      </c>
      <c r="I87" s="43">
        <f t="shared" si="30"/>
        <v>4.2008196721311473E-2</v>
      </c>
      <c r="J87" s="43">
        <f t="shared" si="31"/>
        <v>0.72643442622950816</v>
      </c>
      <c r="K87" s="44">
        <f t="shared" si="32"/>
        <v>6.1475409836065573E-3</v>
      </c>
      <c r="L87" s="28">
        <f t="shared" si="33"/>
        <v>5.1229508196721308E-3</v>
      </c>
      <c r="M87" s="24">
        <f t="shared" si="34"/>
        <v>17</v>
      </c>
      <c r="N87" s="10"/>
      <c r="O87" s="72" t="s">
        <v>166</v>
      </c>
      <c r="P87" s="67">
        <f t="shared" si="35"/>
        <v>976</v>
      </c>
      <c r="Q87" s="13">
        <v>4</v>
      </c>
      <c r="R87" s="34">
        <v>14</v>
      </c>
      <c r="S87" s="34">
        <v>19</v>
      </c>
      <c r="T87" s="34">
        <v>63</v>
      </c>
      <c r="U87" s="34">
        <v>120</v>
      </c>
      <c r="V87" s="34">
        <v>41</v>
      </c>
      <c r="W87" s="34">
        <v>709</v>
      </c>
      <c r="X87" s="34">
        <v>6</v>
      </c>
      <c r="Y87" s="34">
        <v>5</v>
      </c>
      <c r="Z87" s="72">
        <v>2</v>
      </c>
      <c r="AA87" s="1">
        <v>0</v>
      </c>
      <c r="AB87" s="1">
        <v>0</v>
      </c>
      <c r="AC87" s="1">
        <v>2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1</v>
      </c>
      <c r="AJ87" s="1">
        <v>3</v>
      </c>
      <c r="AK87" s="1">
        <v>0</v>
      </c>
      <c r="AL87" s="1">
        <v>7</v>
      </c>
      <c r="AM87" s="1">
        <v>3</v>
      </c>
      <c r="AN87" s="1">
        <v>0</v>
      </c>
      <c r="AO87" s="1">
        <v>3</v>
      </c>
      <c r="AP87" s="1">
        <v>2</v>
      </c>
      <c r="AQ87" s="1">
        <v>1</v>
      </c>
      <c r="AR87" s="1">
        <v>1</v>
      </c>
      <c r="AS87" s="1">
        <v>3</v>
      </c>
      <c r="AT87" s="1">
        <v>0</v>
      </c>
      <c r="AU87" s="1">
        <v>3</v>
      </c>
      <c r="AV87" s="1">
        <v>6</v>
      </c>
      <c r="AW87" s="1">
        <v>4</v>
      </c>
      <c r="AX87" s="1">
        <v>2</v>
      </c>
      <c r="AY87" s="1">
        <v>8</v>
      </c>
      <c r="AZ87" s="1">
        <v>11</v>
      </c>
      <c r="BA87" s="1">
        <v>33</v>
      </c>
      <c r="BB87" s="1">
        <v>1</v>
      </c>
      <c r="BC87" s="1">
        <v>4</v>
      </c>
      <c r="BD87" s="1">
        <v>5</v>
      </c>
      <c r="BE87" s="1">
        <v>6</v>
      </c>
      <c r="BF87" s="1">
        <v>15</v>
      </c>
      <c r="BG87" s="1">
        <v>62</v>
      </c>
      <c r="BH87" s="1">
        <v>32</v>
      </c>
      <c r="BI87" s="1">
        <v>4</v>
      </c>
      <c r="BJ87" s="1">
        <v>8</v>
      </c>
      <c r="BK87" s="1">
        <v>24</v>
      </c>
      <c r="BL87" s="1">
        <v>5</v>
      </c>
      <c r="BM87" s="1">
        <v>490</v>
      </c>
      <c r="BN87" s="1">
        <v>41</v>
      </c>
      <c r="BO87" s="1">
        <v>35</v>
      </c>
      <c r="BP87" s="1">
        <v>40</v>
      </c>
      <c r="BQ87" s="1">
        <v>31</v>
      </c>
      <c r="BR87" s="1">
        <v>30</v>
      </c>
      <c r="BS87" s="1">
        <v>29</v>
      </c>
      <c r="BT87" s="1">
        <v>13</v>
      </c>
      <c r="BU87" s="79">
        <v>6</v>
      </c>
    </row>
    <row r="88" spans="1:73" x14ac:dyDescent="0.15">
      <c r="A88" s="1" t="s">
        <v>167</v>
      </c>
      <c r="B88" s="1" t="s">
        <v>308</v>
      </c>
      <c r="C88" s="1" t="s">
        <v>168</v>
      </c>
      <c r="D88" s="41">
        <f t="shared" si="25"/>
        <v>6.4829821717990272E-3</v>
      </c>
      <c r="E88" s="43">
        <f t="shared" si="26"/>
        <v>8.1037277147487843E-3</v>
      </c>
      <c r="F88" s="43">
        <f t="shared" si="27"/>
        <v>2.4311183144246355E-2</v>
      </c>
      <c r="G88" s="43">
        <f t="shared" si="28"/>
        <v>2.2690437601296597E-2</v>
      </c>
      <c r="H88" s="43">
        <f t="shared" si="29"/>
        <v>0.11507293354943274</v>
      </c>
      <c r="I88" s="43">
        <f t="shared" si="30"/>
        <v>3.0794165316045379E-2</v>
      </c>
      <c r="J88" s="43">
        <f t="shared" si="31"/>
        <v>0.78930307941653155</v>
      </c>
      <c r="K88" s="44">
        <f t="shared" si="32"/>
        <v>3.2414910858995136E-3</v>
      </c>
      <c r="L88" s="28">
        <f t="shared" si="33"/>
        <v>0</v>
      </c>
      <c r="M88" s="24">
        <f t="shared" si="34"/>
        <v>57</v>
      </c>
      <c r="N88" s="10"/>
      <c r="O88" s="72" t="s">
        <v>168</v>
      </c>
      <c r="P88" s="67">
        <f t="shared" si="35"/>
        <v>617</v>
      </c>
      <c r="Q88" s="13">
        <v>4</v>
      </c>
      <c r="R88" s="34">
        <v>5</v>
      </c>
      <c r="S88" s="34">
        <v>15</v>
      </c>
      <c r="T88" s="34">
        <v>14</v>
      </c>
      <c r="U88" s="34">
        <v>71</v>
      </c>
      <c r="V88" s="34">
        <v>19</v>
      </c>
      <c r="W88" s="34">
        <v>487</v>
      </c>
      <c r="X88" s="34">
        <v>2</v>
      </c>
      <c r="Y88" s="34">
        <v>0</v>
      </c>
      <c r="Z88" s="72">
        <v>3</v>
      </c>
      <c r="AA88" s="1">
        <v>0</v>
      </c>
      <c r="AB88" s="1">
        <v>0</v>
      </c>
      <c r="AC88" s="1">
        <v>1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1</v>
      </c>
      <c r="AJ88" s="1">
        <v>0</v>
      </c>
      <c r="AK88" s="1">
        <v>0</v>
      </c>
      <c r="AL88" s="1">
        <v>3</v>
      </c>
      <c r="AM88" s="1">
        <v>1</v>
      </c>
      <c r="AN88" s="1">
        <v>0</v>
      </c>
      <c r="AO88" s="1">
        <v>0</v>
      </c>
      <c r="AP88" s="1">
        <v>0</v>
      </c>
      <c r="AQ88" s="1">
        <v>1</v>
      </c>
      <c r="AR88" s="1">
        <v>0</v>
      </c>
      <c r="AS88" s="1">
        <v>0</v>
      </c>
      <c r="AT88" s="1">
        <v>2</v>
      </c>
      <c r="AU88" s="1">
        <v>5</v>
      </c>
      <c r="AV88" s="1">
        <v>7</v>
      </c>
      <c r="AW88" s="1">
        <v>1</v>
      </c>
      <c r="AX88" s="1">
        <v>2</v>
      </c>
      <c r="AY88" s="1">
        <v>0</v>
      </c>
      <c r="AZ88" s="1">
        <v>2</v>
      </c>
      <c r="BA88" s="1">
        <v>9</v>
      </c>
      <c r="BB88" s="1">
        <v>0</v>
      </c>
      <c r="BC88" s="1">
        <v>0</v>
      </c>
      <c r="BD88" s="1">
        <v>4</v>
      </c>
      <c r="BE88" s="1">
        <v>11</v>
      </c>
      <c r="BF88" s="1">
        <v>7</v>
      </c>
      <c r="BG88" s="1">
        <v>24</v>
      </c>
      <c r="BH88" s="1">
        <v>25</v>
      </c>
      <c r="BI88" s="1">
        <v>2</v>
      </c>
      <c r="BJ88" s="1">
        <v>11</v>
      </c>
      <c r="BK88" s="1">
        <v>6</v>
      </c>
      <c r="BL88" s="1">
        <v>0</v>
      </c>
      <c r="BM88" s="1">
        <v>302</v>
      </c>
      <c r="BN88" s="1">
        <v>19</v>
      </c>
      <c r="BO88" s="1">
        <v>42</v>
      </c>
      <c r="BP88" s="1">
        <v>44</v>
      </c>
      <c r="BQ88" s="1">
        <v>14</v>
      </c>
      <c r="BR88" s="1">
        <v>20</v>
      </c>
      <c r="BS88" s="1">
        <v>34</v>
      </c>
      <c r="BT88" s="1">
        <v>12</v>
      </c>
      <c r="BU88" s="79">
        <v>2</v>
      </c>
    </row>
    <row r="89" spans="1:73" x14ac:dyDescent="0.15">
      <c r="A89" s="1" t="s">
        <v>169</v>
      </c>
      <c r="B89" s="1" t="s">
        <v>307</v>
      </c>
      <c r="C89" s="1" t="s">
        <v>170</v>
      </c>
      <c r="D89" s="41">
        <f t="shared" si="25"/>
        <v>1.1485451761102604E-2</v>
      </c>
      <c r="E89" s="43">
        <f t="shared" si="26"/>
        <v>5.6278713629402753E-2</v>
      </c>
      <c r="F89" s="43">
        <f t="shared" si="27"/>
        <v>4.4027565084226644E-2</v>
      </c>
      <c r="G89" s="43">
        <f t="shared" si="28"/>
        <v>7.6186830015313942E-2</v>
      </c>
      <c r="H89" s="43">
        <f t="shared" si="29"/>
        <v>0.13973966309341501</v>
      </c>
      <c r="I89" s="43">
        <f t="shared" si="30"/>
        <v>3.0245022970903521E-2</v>
      </c>
      <c r="J89" s="43">
        <f t="shared" si="31"/>
        <v>0.6294027565084227</v>
      </c>
      <c r="K89" s="44">
        <f t="shared" si="32"/>
        <v>1.2633996937212864E-2</v>
      </c>
      <c r="L89" s="28">
        <f t="shared" si="33"/>
        <v>1.5313935681470138E-3</v>
      </c>
      <c r="M89" s="24">
        <f t="shared" si="34"/>
        <v>36</v>
      </c>
      <c r="N89" s="10"/>
      <c r="O89" s="72" t="s">
        <v>170</v>
      </c>
      <c r="P89" s="67">
        <f t="shared" si="35"/>
        <v>2612</v>
      </c>
      <c r="Q89" s="13">
        <v>30</v>
      </c>
      <c r="R89" s="34">
        <v>147</v>
      </c>
      <c r="S89" s="34">
        <v>115</v>
      </c>
      <c r="T89" s="34">
        <v>199</v>
      </c>
      <c r="U89" s="34">
        <v>365</v>
      </c>
      <c r="V89" s="34">
        <v>79</v>
      </c>
      <c r="W89" s="34">
        <v>1644</v>
      </c>
      <c r="X89" s="34">
        <v>33</v>
      </c>
      <c r="Y89" s="34">
        <v>4</v>
      </c>
      <c r="Z89" s="72">
        <v>19</v>
      </c>
      <c r="AA89" s="1">
        <v>2</v>
      </c>
      <c r="AB89" s="1">
        <v>1</v>
      </c>
      <c r="AC89" s="1">
        <v>4</v>
      </c>
      <c r="AD89" s="1">
        <v>1</v>
      </c>
      <c r="AE89" s="1">
        <v>2</v>
      </c>
      <c r="AF89" s="1">
        <v>1</v>
      </c>
      <c r="AG89" s="1">
        <v>11</v>
      </c>
      <c r="AH89" s="1">
        <v>4</v>
      </c>
      <c r="AI89" s="1">
        <v>2</v>
      </c>
      <c r="AJ89" s="1">
        <v>24</v>
      </c>
      <c r="AK89" s="1">
        <v>20</v>
      </c>
      <c r="AL89" s="1">
        <v>64</v>
      </c>
      <c r="AM89" s="1">
        <v>22</v>
      </c>
      <c r="AN89" s="1">
        <v>5</v>
      </c>
      <c r="AO89" s="1">
        <v>5</v>
      </c>
      <c r="AP89" s="1">
        <v>10</v>
      </c>
      <c r="AQ89" s="1">
        <v>6</v>
      </c>
      <c r="AR89" s="1">
        <v>5</v>
      </c>
      <c r="AS89" s="1">
        <v>9</v>
      </c>
      <c r="AT89" s="1">
        <v>14</v>
      </c>
      <c r="AU89" s="1">
        <v>22</v>
      </c>
      <c r="AV89" s="1">
        <v>39</v>
      </c>
      <c r="AW89" s="1">
        <v>12</v>
      </c>
      <c r="AX89" s="1">
        <v>14</v>
      </c>
      <c r="AY89" s="1">
        <v>22</v>
      </c>
      <c r="AZ89" s="1">
        <v>55</v>
      </c>
      <c r="BA89" s="1">
        <v>74</v>
      </c>
      <c r="BB89" s="1">
        <v>15</v>
      </c>
      <c r="BC89" s="1">
        <v>7</v>
      </c>
      <c r="BD89" s="1">
        <v>13</v>
      </c>
      <c r="BE89" s="1">
        <v>16</v>
      </c>
      <c r="BF89" s="1">
        <v>82</v>
      </c>
      <c r="BG89" s="1">
        <v>159</v>
      </c>
      <c r="BH89" s="1">
        <v>95</v>
      </c>
      <c r="BI89" s="1">
        <v>12</v>
      </c>
      <c r="BJ89" s="1">
        <v>13</v>
      </c>
      <c r="BK89" s="1">
        <v>50</v>
      </c>
      <c r="BL89" s="1">
        <v>4</v>
      </c>
      <c r="BM89" s="1">
        <v>908</v>
      </c>
      <c r="BN89" s="1">
        <v>103</v>
      </c>
      <c r="BO89" s="1">
        <v>134</v>
      </c>
      <c r="BP89" s="1">
        <v>148</v>
      </c>
      <c r="BQ89" s="1">
        <v>132</v>
      </c>
      <c r="BR89" s="1">
        <v>80</v>
      </c>
      <c r="BS89" s="1">
        <v>107</v>
      </c>
      <c r="BT89" s="1">
        <v>32</v>
      </c>
      <c r="BU89" s="79">
        <v>33</v>
      </c>
    </row>
    <row r="90" spans="1:73" x14ac:dyDescent="0.15">
      <c r="A90" s="1" t="s">
        <v>171</v>
      </c>
      <c r="B90" s="1" t="s">
        <v>312</v>
      </c>
      <c r="C90" s="1" t="s">
        <v>172</v>
      </c>
      <c r="D90" s="41">
        <f t="shared" si="25"/>
        <v>7.5075075075075074E-4</v>
      </c>
      <c r="E90" s="43">
        <f t="shared" si="26"/>
        <v>1.6516516516516516E-2</v>
      </c>
      <c r="F90" s="43">
        <f t="shared" si="27"/>
        <v>1.2012012012012012E-2</v>
      </c>
      <c r="G90" s="43">
        <f t="shared" si="28"/>
        <v>1.7267267267267267E-2</v>
      </c>
      <c r="H90" s="43">
        <f t="shared" si="29"/>
        <v>3.3033033033033031E-2</v>
      </c>
      <c r="I90" s="43">
        <f t="shared" si="30"/>
        <v>9.0090090090090089E-3</v>
      </c>
      <c r="J90" s="43">
        <f t="shared" si="31"/>
        <v>0.90765765765765771</v>
      </c>
      <c r="K90" s="44">
        <f t="shared" si="32"/>
        <v>3.7537537537537537E-3</v>
      </c>
      <c r="L90" s="28">
        <f t="shared" si="33"/>
        <v>7.5075075075075074E-4</v>
      </c>
      <c r="M90" s="24">
        <f t="shared" si="34"/>
        <v>48</v>
      </c>
      <c r="N90" s="10"/>
      <c r="O90" s="72" t="s">
        <v>172</v>
      </c>
      <c r="P90" s="67">
        <f t="shared" si="35"/>
        <v>1332</v>
      </c>
      <c r="Q90" s="13">
        <v>1</v>
      </c>
      <c r="R90" s="34">
        <v>22</v>
      </c>
      <c r="S90" s="34">
        <v>16</v>
      </c>
      <c r="T90" s="34">
        <v>23</v>
      </c>
      <c r="U90" s="34">
        <v>44</v>
      </c>
      <c r="V90" s="34">
        <v>12</v>
      </c>
      <c r="W90" s="34">
        <v>1209</v>
      </c>
      <c r="X90" s="34">
        <v>5</v>
      </c>
      <c r="Y90" s="34">
        <v>1</v>
      </c>
      <c r="Z90" s="72">
        <v>1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3</v>
      </c>
      <c r="AH90" s="1">
        <v>1</v>
      </c>
      <c r="AI90" s="1">
        <v>2</v>
      </c>
      <c r="AJ90" s="1">
        <v>1</v>
      </c>
      <c r="AK90" s="1">
        <v>3</v>
      </c>
      <c r="AL90" s="1">
        <v>8</v>
      </c>
      <c r="AM90" s="1">
        <v>4</v>
      </c>
      <c r="AN90" s="1">
        <v>0</v>
      </c>
      <c r="AO90" s="1">
        <v>1</v>
      </c>
      <c r="AP90" s="1">
        <v>1</v>
      </c>
      <c r="AQ90" s="1">
        <v>0</v>
      </c>
      <c r="AR90" s="1">
        <v>3</v>
      </c>
      <c r="AS90" s="1">
        <v>2</v>
      </c>
      <c r="AT90" s="1">
        <v>0</v>
      </c>
      <c r="AU90" s="1">
        <v>6</v>
      </c>
      <c r="AV90" s="1">
        <v>3</v>
      </c>
      <c r="AW90" s="1">
        <v>2</v>
      </c>
      <c r="AX90" s="1">
        <v>1</v>
      </c>
      <c r="AY90" s="1">
        <v>4</v>
      </c>
      <c r="AZ90" s="1">
        <v>5</v>
      </c>
      <c r="BA90" s="1">
        <v>8</v>
      </c>
      <c r="BB90" s="1">
        <v>2</v>
      </c>
      <c r="BC90" s="1">
        <v>1</v>
      </c>
      <c r="BD90" s="1">
        <v>0</v>
      </c>
      <c r="BE90" s="1">
        <v>1</v>
      </c>
      <c r="BF90" s="1">
        <v>5</v>
      </c>
      <c r="BG90" s="1">
        <v>20</v>
      </c>
      <c r="BH90" s="1">
        <v>18</v>
      </c>
      <c r="BI90" s="1">
        <v>3</v>
      </c>
      <c r="BJ90" s="1">
        <v>1</v>
      </c>
      <c r="BK90" s="1">
        <v>7</v>
      </c>
      <c r="BL90" s="1">
        <v>1</v>
      </c>
      <c r="BM90" s="1">
        <v>619</v>
      </c>
      <c r="BN90" s="1">
        <v>321</v>
      </c>
      <c r="BO90" s="1">
        <v>99</v>
      </c>
      <c r="BP90" s="1">
        <v>67</v>
      </c>
      <c r="BQ90" s="1">
        <v>30</v>
      </c>
      <c r="BR90" s="1">
        <v>38</v>
      </c>
      <c r="BS90" s="1">
        <v>24</v>
      </c>
      <c r="BT90" s="1">
        <v>11</v>
      </c>
      <c r="BU90" s="79">
        <v>5</v>
      </c>
    </row>
    <row r="91" spans="1:73" x14ac:dyDescent="0.15">
      <c r="A91" s="1" t="s">
        <v>173</v>
      </c>
      <c r="B91" s="1" t="s">
        <v>312</v>
      </c>
      <c r="C91" s="1" t="s">
        <v>174</v>
      </c>
      <c r="D91" s="41">
        <f t="shared" si="25"/>
        <v>7.2158749248346366E-3</v>
      </c>
      <c r="E91" s="43">
        <f t="shared" si="26"/>
        <v>3.3072760072158751E-2</v>
      </c>
      <c r="F91" s="43">
        <f t="shared" si="27"/>
        <v>2.7059530968129887E-2</v>
      </c>
      <c r="G91" s="43">
        <f t="shared" si="28"/>
        <v>5.5321707757065547E-2</v>
      </c>
      <c r="H91" s="43">
        <f t="shared" si="29"/>
        <v>4.7504509921828024E-2</v>
      </c>
      <c r="I91" s="43">
        <f t="shared" si="30"/>
        <v>1.2627781118460614E-2</v>
      </c>
      <c r="J91" s="43">
        <f t="shared" si="31"/>
        <v>0.80216476247745039</v>
      </c>
      <c r="K91" s="44">
        <f t="shared" si="32"/>
        <v>1.5033072760072159E-2</v>
      </c>
      <c r="L91" s="28">
        <f t="shared" si="33"/>
        <v>2.4052916416115455E-3</v>
      </c>
      <c r="M91" s="24">
        <f t="shared" si="34"/>
        <v>27</v>
      </c>
      <c r="N91" s="10"/>
      <c r="O91" s="72" t="s">
        <v>174</v>
      </c>
      <c r="P91" s="67">
        <f t="shared" si="35"/>
        <v>1663</v>
      </c>
      <c r="Q91" s="13">
        <v>12</v>
      </c>
      <c r="R91" s="34">
        <v>55</v>
      </c>
      <c r="S91" s="34">
        <v>45</v>
      </c>
      <c r="T91" s="34">
        <v>92</v>
      </c>
      <c r="U91" s="34">
        <v>79</v>
      </c>
      <c r="V91" s="34">
        <v>21</v>
      </c>
      <c r="W91" s="34">
        <v>1334</v>
      </c>
      <c r="X91" s="34">
        <v>25</v>
      </c>
      <c r="Y91" s="34">
        <v>4</v>
      </c>
      <c r="Z91" s="72">
        <v>10</v>
      </c>
      <c r="AA91" s="1">
        <v>1</v>
      </c>
      <c r="AB91" s="1">
        <v>0</v>
      </c>
      <c r="AC91" s="1">
        <v>1</v>
      </c>
      <c r="AD91" s="1">
        <v>0</v>
      </c>
      <c r="AE91" s="1">
        <v>0</v>
      </c>
      <c r="AF91" s="1">
        <v>0</v>
      </c>
      <c r="AG91" s="1">
        <v>2</v>
      </c>
      <c r="AH91" s="1">
        <v>0</v>
      </c>
      <c r="AI91" s="1">
        <v>4</v>
      </c>
      <c r="AJ91" s="1">
        <v>6</v>
      </c>
      <c r="AK91" s="1">
        <v>6</v>
      </c>
      <c r="AL91" s="1">
        <v>22</v>
      </c>
      <c r="AM91" s="1">
        <v>15</v>
      </c>
      <c r="AN91" s="1">
        <v>6</v>
      </c>
      <c r="AO91" s="1">
        <v>1</v>
      </c>
      <c r="AP91" s="1">
        <v>2</v>
      </c>
      <c r="AQ91" s="1">
        <v>0</v>
      </c>
      <c r="AR91" s="1">
        <v>4</v>
      </c>
      <c r="AS91" s="1">
        <v>5</v>
      </c>
      <c r="AT91" s="1">
        <v>5</v>
      </c>
      <c r="AU91" s="1">
        <v>5</v>
      </c>
      <c r="AV91" s="1">
        <v>17</v>
      </c>
      <c r="AW91" s="1">
        <v>5</v>
      </c>
      <c r="AX91" s="1">
        <v>3</v>
      </c>
      <c r="AY91" s="1">
        <v>7</v>
      </c>
      <c r="AZ91" s="1">
        <v>27</v>
      </c>
      <c r="BA91" s="1">
        <v>37</v>
      </c>
      <c r="BB91" s="1">
        <v>6</v>
      </c>
      <c r="BC91" s="1">
        <v>7</v>
      </c>
      <c r="BD91" s="1">
        <v>3</v>
      </c>
      <c r="BE91" s="1">
        <v>4</v>
      </c>
      <c r="BF91" s="1">
        <v>10</v>
      </c>
      <c r="BG91" s="1">
        <v>22</v>
      </c>
      <c r="BH91" s="1">
        <v>40</v>
      </c>
      <c r="BI91" s="1">
        <v>3</v>
      </c>
      <c r="BJ91" s="1">
        <v>3</v>
      </c>
      <c r="BK91" s="1">
        <v>11</v>
      </c>
      <c r="BL91" s="1">
        <v>4</v>
      </c>
      <c r="BM91" s="1">
        <v>314</v>
      </c>
      <c r="BN91" s="1">
        <v>93</v>
      </c>
      <c r="BO91" s="1">
        <v>647</v>
      </c>
      <c r="BP91" s="1">
        <v>68</v>
      </c>
      <c r="BQ91" s="1">
        <v>61</v>
      </c>
      <c r="BR91" s="1">
        <v>52</v>
      </c>
      <c r="BS91" s="1">
        <v>47</v>
      </c>
      <c r="BT91" s="1">
        <v>52</v>
      </c>
      <c r="BU91" s="79">
        <v>25</v>
      </c>
    </row>
    <row r="92" spans="1:73" x14ac:dyDescent="0.15">
      <c r="A92" s="1" t="s">
        <v>175</v>
      </c>
      <c r="B92" s="1" t="s">
        <v>312</v>
      </c>
      <c r="C92" s="1" t="s">
        <v>176</v>
      </c>
      <c r="D92" s="41">
        <f t="shared" si="25"/>
        <v>2.9171528588098016E-3</v>
      </c>
      <c r="E92" s="43">
        <f t="shared" si="26"/>
        <v>8.1680280046674443E-3</v>
      </c>
      <c r="F92" s="43">
        <f t="shared" si="27"/>
        <v>5.2508751458576431E-3</v>
      </c>
      <c r="G92" s="43">
        <f t="shared" si="28"/>
        <v>1.8669778296382729E-2</v>
      </c>
      <c r="H92" s="43">
        <f t="shared" si="29"/>
        <v>4.1423570595099185E-2</v>
      </c>
      <c r="I92" s="43">
        <f t="shared" si="30"/>
        <v>9.3348891481913644E-3</v>
      </c>
      <c r="J92" s="43">
        <f t="shared" si="31"/>
        <v>0.91248541423570595</v>
      </c>
      <c r="K92" s="44">
        <f t="shared" si="32"/>
        <v>1.750291715285881E-3</v>
      </c>
      <c r="L92" s="28">
        <f t="shared" si="33"/>
        <v>1.750291715285881E-3</v>
      </c>
      <c r="M92" s="24">
        <f t="shared" si="34"/>
        <v>33</v>
      </c>
      <c r="N92" s="10"/>
      <c r="O92" s="72" t="s">
        <v>176</v>
      </c>
      <c r="P92" s="67">
        <f t="shared" si="35"/>
        <v>1714</v>
      </c>
      <c r="Q92" s="13">
        <v>5</v>
      </c>
      <c r="R92" s="34">
        <v>14</v>
      </c>
      <c r="S92" s="34">
        <v>9</v>
      </c>
      <c r="T92" s="34">
        <v>32</v>
      </c>
      <c r="U92" s="34">
        <v>71</v>
      </c>
      <c r="V92" s="34">
        <v>16</v>
      </c>
      <c r="W92" s="34">
        <v>1564</v>
      </c>
      <c r="X92" s="34">
        <v>3</v>
      </c>
      <c r="Y92" s="34">
        <v>3</v>
      </c>
      <c r="Z92" s="72">
        <v>4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1</v>
      </c>
      <c r="AG92" s="1">
        <v>0</v>
      </c>
      <c r="AH92" s="1">
        <v>1</v>
      </c>
      <c r="AI92" s="1">
        <v>1</v>
      </c>
      <c r="AJ92" s="1">
        <v>2</v>
      </c>
      <c r="AK92" s="1">
        <v>4</v>
      </c>
      <c r="AL92" s="1">
        <v>5</v>
      </c>
      <c r="AM92" s="1">
        <v>1</v>
      </c>
      <c r="AN92" s="1">
        <v>0</v>
      </c>
      <c r="AO92" s="1">
        <v>0</v>
      </c>
      <c r="AP92" s="1">
        <v>2</v>
      </c>
      <c r="AQ92" s="1">
        <v>2</v>
      </c>
      <c r="AR92" s="1">
        <v>0</v>
      </c>
      <c r="AS92" s="1">
        <v>0</v>
      </c>
      <c r="AT92" s="1">
        <v>0</v>
      </c>
      <c r="AU92" s="1">
        <v>1</v>
      </c>
      <c r="AV92" s="1">
        <v>4</v>
      </c>
      <c r="AW92" s="1">
        <v>0</v>
      </c>
      <c r="AX92" s="1">
        <v>2</v>
      </c>
      <c r="AY92" s="1">
        <v>3</v>
      </c>
      <c r="AZ92" s="1">
        <v>14</v>
      </c>
      <c r="BA92" s="1">
        <v>10</v>
      </c>
      <c r="BB92" s="1">
        <v>1</v>
      </c>
      <c r="BC92" s="1">
        <v>2</v>
      </c>
      <c r="BD92" s="1">
        <v>5</v>
      </c>
      <c r="BE92" s="1">
        <v>12</v>
      </c>
      <c r="BF92" s="1">
        <v>6</v>
      </c>
      <c r="BG92" s="1">
        <v>20</v>
      </c>
      <c r="BH92" s="1">
        <v>28</v>
      </c>
      <c r="BI92" s="1">
        <v>1</v>
      </c>
      <c r="BJ92" s="1">
        <v>2</v>
      </c>
      <c r="BK92" s="1">
        <v>10</v>
      </c>
      <c r="BL92" s="1">
        <v>3</v>
      </c>
      <c r="BM92" s="1">
        <v>372</v>
      </c>
      <c r="BN92" s="1">
        <v>115</v>
      </c>
      <c r="BO92" s="1">
        <v>143</v>
      </c>
      <c r="BP92" s="1">
        <v>500</v>
      </c>
      <c r="BQ92" s="1">
        <v>141</v>
      </c>
      <c r="BR92" s="1">
        <v>112</v>
      </c>
      <c r="BS92" s="1">
        <v>146</v>
      </c>
      <c r="BT92" s="1">
        <v>35</v>
      </c>
      <c r="BU92" s="79">
        <v>3</v>
      </c>
    </row>
    <row r="93" spans="1:73" x14ac:dyDescent="0.15">
      <c r="A93" s="1" t="s">
        <v>177</v>
      </c>
      <c r="B93" s="1" t="s">
        <v>312</v>
      </c>
      <c r="C93" s="1" t="s">
        <v>178</v>
      </c>
      <c r="D93" s="41">
        <f t="shared" si="25"/>
        <v>2.7649769585253456E-3</v>
      </c>
      <c r="E93" s="43">
        <f t="shared" si="26"/>
        <v>3.2258064516129031E-2</v>
      </c>
      <c r="F93" s="43">
        <f t="shared" si="27"/>
        <v>3.0414746543778803E-2</v>
      </c>
      <c r="G93" s="43">
        <f t="shared" si="28"/>
        <v>4.3317972350230417E-2</v>
      </c>
      <c r="H93" s="43">
        <f t="shared" si="29"/>
        <v>7.8341013824884786E-2</v>
      </c>
      <c r="I93" s="43">
        <f t="shared" si="30"/>
        <v>4.6082949308755762E-2</v>
      </c>
      <c r="J93" s="43">
        <f t="shared" si="31"/>
        <v>0.76221198156682024</v>
      </c>
      <c r="K93" s="44">
        <f t="shared" si="32"/>
        <v>4.608294930875576E-3</v>
      </c>
      <c r="L93" s="28">
        <f t="shared" si="33"/>
        <v>2.7649769585253456E-3</v>
      </c>
      <c r="M93" s="24">
        <f t="shared" si="34"/>
        <v>22</v>
      </c>
      <c r="N93" s="10"/>
      <c r="O93" s="72" t="s">
        <v>178</v>
      </c>
      <c r="P93" s="67">
        <f t="shared" si="35"/>
        <v>1085</v>
      </c>
      <c r="Q93" s="13">
        <v>3</v>
      </c>
      <c r="R93" s="34">
        <v>35</v>
      </c>
      <c r="S93" s="34">
        <v>33</v>
      </c>
      <c r="T93" s="34">
        <v>47</v>
      </c>
      <c r="U93" s="34">
        <v>85</v>
      </c>
      <c r="V93" s="34">
        <v>50</v>
      </c>
      <c r="W93" s="34">
        <v>827</v>
      </c>
      <c r="X93" s="34">
        <v>5</v>
      </c>
      <c r="Y93" s="34">
        <v>3</v>
      </c>
      <c r="Z93" s="72">
        <v>2</v>
      </c>
      <c r="AA93" s="1">
        <v>0</v>
      </c>
      <c r="AB93" s="1">
        <v>0</v>
      </c>
      <c r="AC93" s="1">
        <v>1</v>
      </c>
      <c r="AD93" s="1">
        <v>0</v>
      </c>
      <c r="AE93" s="1">
        <v>0</v>
      </c>
      <c r="AF93" s="1">
        <v>0</v>
      </c>
      <c r="AG93" s="1">
        <v>5</v>
      </c>
      <c r="AH93" s="1">
        <v>0</v>
      </c>
      <c r="AI93" s="1">
        <v>2</v>
      </c>
      <c r="AJ93" s="1">
        <v>3</v>
      </c>
      <c r="AK93" s="1">
        <v>6</v>
      </c>
      <c r="AL93" s="1">
        <v>12</v>
      </c>
      <c r="AM93" s="1">
        <v>7</v>
      </c>
      <c r="AN93" s="1">
        <v>1</v>
      </c>
      <c r="AO93" s="1">
        <v>0</v>
      </c>
      <c r="AP93" s="1">
        <v>2</v>
      </c>
      <c r="AQ93" s="1">
        <v>0</v>
      </c>
      <c r="AR93" s="1">
        <v>1</v>
      </c>
      <c r="AS93" s="1">
        <v>5</v>
      </c>
      <c r="AT93" s="1">
        <v>2</v>
      </c>
      <c r="AU93" s="1">
        <v>6</v>
      </c>
      <c r="AV93" s="1">
        <v>16</v>
      </c>
      <c r="AW93" s="1">
        <v>3</v>
      </c>
      <c r="AX93" s="1">
        <v>1</v>
      </c>
      <c r="AY93" s="1">
        <v>12</v>
      </c>
      <c r="AZ93" s="1">
        <v>12</v>
      </c>
      <c r="BA93" s="1">
        <v>13</v>
      </c>
      <c r="BB93" s="1">
        <v>4</v>
      </c>
      <c r="BC93" s="1">
        <v>2</v>
      </c>
      <c r="BD93" s="1">
        <v>4</v>
      </c>
      <c r="BE93" s="1">
        <v>8</v>
      </c>
      <c r="BF93" s="1">
        <v>9</v>
      </c>
      <c r="BG93" s="1">
        <v>30</v>
      </c>
      <c r="BH93" s="1">
        <v>34</v>
      </c>
      <c r="BI93" s="1">
        <v>6</v>
      </c>
      <c r="BJ93" s="1">
        <v>12</v>
      </c>
      <c r="BK93" s="1">
        <v>29</v>
      </c>
      <c r="BL93" s="1">
        <v>3</v>
      </c>
      <c r="BM93" s="1">
        <v>129</v>
      </c>
      <c r="BN93" s="1">
        <v>25</v>
      </c>
      <c r="BO93" s="1">
        <v>59</v>
      </c>
      <c r="BP93" s="1">
        <v>52</v>
      </c>
      <c r="BQ93" s="1">
        <v>468</v>
      </c>
      <c r="BR93" s="1">
        <v>74</v>
      </c>
      <c r="BS93" s="1">
        <v>17</v>
      </c>
      <c r="BT93" s="1">
        <v>3</v>
      </c>
      <c r="BU93" s="79">
        <v>5</v>
      </c>
    </row>
    <row r="94" spans="1:73" x14ac:dyDescent="0.15">
      <c r="A94" s="1" t="s">
        <v>179</v>
      </c>
      <c r="B94" s="1" t="s">
        <v>312</v>
      </c>
      <c r="C94" s="1" t="s">
        <v>180</v>
      </c>
      <c r="D94" s="41">
        <f t="shared" si="25"/>
        <v>1.042654028436019E-2</v>
      </c>
      <c r="E94" s="43">
        <f t="shared" si="26"/>
        <v>4.1706161137440759E-2</v>
      </c>
      <c r="F94" s="43">
        <f t="shared" si="27"/>
        <v>6.1611374407582936E-2</v>
      </c>
      <c r="G94" s="43">
        <f t="shared" si="28"/>
        <v>7.2037914691943122E-2</v>
      </c>
      <c r="H94" s="43">
        <f t="shared" si="29"/>
        <v>5.3080568720379147E-2</v>
      </c>
      <c r="I94" s="43">
        <f t="shared" si="30"/>
        <v>1.7061611374407582E-2</v>
      </c>
      <c r="J94" s="43">
        <f t="shared" si="31"/>
        <v>0.7345971563981043</v>
      </c>
      <c r="K94" s="44">
        <f t="shared" si="32"/>
        <v>9.4786729857819912E-3</v>
      </c>
      <c r="L94" s="28">
        <f t="shared" si="33"/>
        <v>0</v>
      </c>
      <c r="M94" s="24">
        <f t="shared" si="34"/>
        <v>57</v>
      </c>
      <c r="N94" s="10"/>
      <c r="O94" s="72" t="s">
        <v>180</v>
      </c>
      <c r="P94" s="67">
        <f t="shared" si="35"/>
        <v>1055</v>
      </c>
      <c r="Q94" s="13">
        <v>11</v>
      </c>
      <c r="R94" s="34">
        <v>44</v>
      </c>
      <c r="S94" s="34">
        <v>65</v>
      </c>
      <c r="T94" s="34">
        <v>76</v>
      </c>
      <c r="U94" s="34">
        <v>56</v>
      </c>
      <c r="V94" s="34">
        <v>18</v>
      </c>
      <c r="W94" s="34">
        <v>775</v>
      </c>
      <c r="X94" s="34">
        <v>10</v>
      </c>
      <c r="Y94" s="34">
        <v>0</v>
      </c>
      <c r="Z94" s="72">
        <v>7</v>
      </c>
      <c r="AA94" s="1">
        <v>0</v>
      </c>
      <c r="AB94" s="1">
        <v>0</v>
      </c>
      <c r="AC94" s="1">
        <v>2</v>
      </c>
      <c r="AD94" s="1">
        <v>0</v>
      </c>
      <c r="AE94" s="1">
        <v>1</v>
      </c>
      <c r="AF94" s="1">
        <v>1</v>
      </c>
      <c r="AG94" s="1">
        <v>4</v>
      </c>
      <c r="AH94" s="1">
        <v>0</v>
      </c>
      <c r="AI94" s="1">
        <v>5</v>
      </c>
      <c r="AJ94" s="1">
        <v>8</v>
      </c>
      <c r="AK94" s="1">
        <v>4</v>
      </c>
      <c r="AL94" s="1">
        <v>12</v>
      </c>
      <c r="AM94" s="1">
        <v>11</v>
      </c>
      <c r="AN94" s="1">
        <v>4</v>
      </c>
      <c r="AO94" s="1">
        <v>0</v>
      </c>
      <c r="AP94" s="1">
        <v>2</v>
      </c>
      <c r="AQ94" s="1">
        <v>0</v>
      </c>
      <c r="AR94" s="1">
        <v>2</v>
      </c>
      <c r="AS94" s="1">
        <v>4</v>
      </c>
      <c r="AT94" s="1">
        <v>8</v>
      </c>
      <c r="AU94" s="1">
        <v>9</v>
      </c>
      <c r="AV94" s="1">
        <v>36</v>
      </c>
      <c r="AW94" s="1">
        <v>11</v>
      </c>
      <c r="AX94" s="1">
        <v>3</v>
      </c>
      <c r="AY94" s="1">
        <v>9</v>
      </c>
      <c r="AZ94" s="1">
        <v>18</v>
      </c>
      <c r="BA94" s="1">
        <v>26</v>
      </c>
      <c r="BB94" s="1">
        <v>7</v>
      </c>
      <c r="BC94" s="1">
        <v>2</v>
      </c>
      <c r="BD94" s="1">
        <v>1</v>
      </c>
      <c r="BE94" s="1">
        <v>10</v>
      </c>
      <c r="BF94" s="1">
        <v>12</v>
      </c>
      <c r="BG94" s="1">
        <v>19</v>
      </c>
      <c r="BH94" s="1">
        <v>14</v>
      </c>
      <c r="BI94" s="1">
        <v>6</v>
      </c>
      <c r="BJ94" s="1">
        <v>3</v>
      </c>
      <c r="BK94" s="1">
        <v>9</v>
      </c>
      <c r="BL94" s="1">
        <v>0</v>
      </c>
      <c r="BM94" s="1">
        <v>115</v>
      </c>
      <c r="BN94" s="1">
        <v>21</v>
      </c>
      <c r="BO94" s="1">
        <v>47</v>
      </c>
      <c r="BP94" s="1">
        <v>74</v>
      </c>
      <c r="BQ94" s="1">
        <v>52</v>
      </c>
      <c r="BR94" s="1">
        <v>374</v>
      </c>
      <c r="BS94" s="1">
        <v>81</v>
      </c>
      <c r="BT94" s="1">
        <v>11</v>
      </c>
      <c r="BU94" s="79">
        <v>10</v>
      </c>
    </row>
    <row r="95" spans="1:73" x14ac:dyDescent="0.15">
      <c r="A95" s="1" t="s">
        <v>181</v>
      </c>
      <c r="B95" s="1" t="s">
        <v>312</v>
      </c>
      <c r="C95" s="1" t="s">
        <v>182</v>
      </c>
      <c r="D95" s="41">
        <f t="shared" si="25"/>
        <v>5.6642636457260552E-3</v>
      </c>
      <c r="E95" s="43">
        <f t="shared" si="26"/>
        <v>3.7075180226570546E-2</v>
      </c>
      <c r="F95" s="43">
        <f t="shared" si="27"/>
        <v>2.6776519052523172E-2</v>
      </c>
      <c r="G95" s="43">
        <f t="shared" si="28"/>
        <v>4.8403707518022657E-2</v>
      </c>
      <c r="H95" s="43">
        <f t="shared" si="29"/>
        <v>3.4500514933058703E-2</v>
      </c>
      <c r="I95" s="43">
        <f t="shared" si="30"/>
        <v>8.2389289392378988E-3</v>
      </c>
      <c r="J95" s="43">
        <f t="shared" si="31"/>
        <v>0.82543769309989701</v>
      </c>
      <c r="K95" s="44">
        <f t="shared" si="32"/>
        <v>1.3903192584963954E-2</v>
      </c>
      <c r="L95" s="28">
        <f t="shared" si="33"/>
        <v>1.0298661174047373E-3</v>
      </c>
      <c r="M95" s="24">
        <f t="shared" si="34"/>
        <v>41</v>
      </c>
      <c r="N95" s="10"/>
      <c r="O95" s="72" t="s">
        <v>182</v>
      </c>
      <c r="P95" s="67">
        <f t="shared" si="35"/>
        <v>1942</v>
      </c>
      <c r="Q95" s="13">
        <v>11</v>
      </c>
      <c r="R95" s="34">
        <v>72</v>
      </c>
      <c r="S95" s="34">
        <v>52</v>
      </c>
      <c r="T95" s="34">
        <v>94</v>
      </c>
      <c r="U95" s="34">
        <v>67</v>
      </c>
      <c r="V95" s="34">
        <v>16</v>
      </c>
      <c r="W95" s="34">
        <v>1603</v>
      </c>
      <c r="X95" s="34">
        <v>27</v>
      </c>
      <c r="Y95" s="34">
        <v>2</v>
      </c>
      <c r="Z95" s="72">
        <v>7</v>
      </c>
      <c r="AA95" s="1">
        <v>0</v>
      </c>
      <c r="AB95" s="1">
        <v>1</v>
      </c>
      <c r="AC95" s="1">
        <v>2</v>
      </c>
      <c r="AD95" s="1">
        <v>1</v>
      </c>
      <c r="AE95" s="1">
        <v>0</v>
      </c>
      <c r="AF95" s="1">
        <v>0</v>
      </c>
      <c r="AG95" s="1">
        <v>4</v>
      </c>
      <c r="AH95" s="1">
        <v>3</v>
      </c>
      <c r="AI95" s="1">
        <v>3</v>
      </c>
      <c r="AJ95" s="1">
        <v>9</v>
      </c>
      <c r="AK95" s="1">
        <v>9</v>
      </c>
      <c r="AL95" s="1">
        <v>29</v>
      </c>
      <c r="AM95" s="1">
        <v>15</v>
      </c>
      <c r="AN95" s="1">
        <v>2</v>
      </c>
      <c r="AO95" s="1">
        <v>3</v>
      </c>
      <c r="AP95" s="1">
        <v>4</v>
      </c>
      <c r="AQ95" s="1">
        <v>2</v>
      </c>
      <c r="AR95" s="1">
        <v>6</v>
      </c>
      <c r="AS95" s="1">
        <v>0</v>
      </c>
      <c r="AT95" s="1">
        <v>6</v>
      </c>
      <c r="AU95" s="1">
        <v>8</v>
      </c>
      <c r="AV95" s="1">
        <v>21</v>
      </c>
      <c r="AW95" s="1">
        <v>6</v>
      </c>
      <c r="AX95" s="1">
        <v>4</v>
      </c>
      <c r="AY95" s="1">
        <v>16</v>
      </c>
      <c r="AZ95" s="1">
        <v>36</v>
      </c>
      <c r="BA95" s="1">
        <v>21</v>
      </c>
      <c r="BB95" s="1">
        <v>5</v>
      </c>
      <c r="BC95" s="1">
        <v>6</v>
      </c>
      <c r="BD95" s="1">
        <v>1</v>
      </c>
      <c r="BE95" s="1">
        <v>1</v>
      </c>
      <c r="BF95" s="1">
        <v>14</v>
      </c>
      <c r="BG95" s="1">
        <v>24</v>
      </c>
      <c r="BH95" s="1">
        <v>27</v>
      </c>
      <c r="BI95" s="1">
        <v>3</v>
      </c>
      <c r="BJ95" s="1">
        <v>2</v>
      </c>
      <c r="BK95" s="1">
        <v>9</v>
      </c>
      <c r="BL95" s="1">
        <v>2</v>
      </c>
      <c r="BM95" s="1">
        <v>179</v>
      </c>
      <c r="BN95" s="1">
        <v>35</v>
      </c>
      <c r="BO95" s="1">
        <v>68</v>
      </c>
      <c r="BP95" s="1">
        <v>176</v>
      </c>
      <c r="BQ95" s="1">
        <v>55</v>
      </c>
      <c r="BR95" s="1">
        <v>142</v>
      </c>
      <c r="BS95" s="1">
        <v>937</v>
      </c>
      <c r="BT95" s="1">
        <v>11</v>
      </c>
      <c r="BU95" s="79">
        <v>27</v>
      </c>
    </row>
    <row r="96" spans="1:73" x14ac:dyDescent="0.15">
      <c r="A96" s="1" t="s">
        <v>183</v>
      </c>
      <c r="B96" s="1" t="s">
        <v>309</v>
      </c>
      <c r="C96" s="1" t="s">
        <v>184</v>
      </c>
      <c r="D96" s="41">
        <f t="shared" si="25"/>
        <v>4.8648648648648651E-2</v>
      </c>
      <c r="E96" s="43">
        <f t="shared" si="26"/>
        <v>0.10270270270270271</v>
      </c>
      <c r="F96" s="43">
        <f t="shared" si="27"/>
        <v>8.1081081081081086E-2</v>
      </c>
      <c r="G96" s="43">
        <f t="shared" si="28"/>
        <v>0.10270270270270271</v>
      </c>
      <c r="H96" s="43">
        <f t="shared" si="29"/>
        <v>9.1891891891891897E-2</v>
      </c>
      <c r="I96" s="43">
        <f t="shared" si="30"/>
        <v>4.8648648648648651E-2</v>
      </c>
      <c r="J96" s="43">
        <f t="shared" si="31"/>
        <v>0.5243243243243243</v>
      </c>
      <c r="K96" s="44">
        <f t="shared" si="32"/>
        <v>0</v>
      </c>
      <c r="L96" s="28">
        <f t="shared" si="33"/>
        <v>1.0810810810810811E-2</v>
      </c>
      <c r="M96" s="24">
        <f t="shared" si="34"/>
        <v>7</v>
      </c>
      <c r="N96" s="10"/>
      <c r="O96" s="72" t="s">
        <v>184</v>
      </c>
      <c r="P96" s="67">
        <f t="shared" si="35"/>
        <v>185</v>
      </c>
      <c r="Q96" s="13">
        <v>9</v>
      </c>
      <c r="R96" s="34">
        <v>19</v>
      </c>
      <c r="S96" s="34">
        <v>15</v>
      </c>
      <c r="T96" s="34">
        <v>19</v>
      </c>
      <c r="U96" s="34">
        <v>17</v>
      </c>
      <c r="V96" s="34">
        <v>9</v>
      </c>
      <c r="W96" s="34">
        <v>97</v>
      </c>
      <c r="X96" s="34">
        <v>0</v>
      </c>
      <c r="Y96" s="34">
        <v>2</v>
      </c>
      <c r="Z96" s="72">
        <v>4</v>
      </c>
      <c r="AA96" s="1">
        <v>0</v>
      </c>
      <c r="AB96" s="1">
        <v>1</v>
      </c>
      <c r="AC96" s="1">
        <v>0</v>
      </c>
      <c r="AD96" s="1">
        <v>2</v>
      </c>
      <c r="AE96" s="1">
        <v>0</v>
      </c>
      <c r="AF96" s="1">
        <v>2</v>
      </c>
      <c r="AG96" s="1">
        <v>3</v>
      </c>
      <c r="AH96" s="1">
        <v>2</v>
      </c>
      <c r="AI96" s="1">
        <v>0</v>
      </c>
      <c r="AJ96" s="1">
        <v>1</v>
      </c>
      <c r="AK96" s="1">
        <v>4</v>
      </c>
      <c r="AL96" s="1">
        <v>4</v>
      </c>
      <c r="AM96" s="1">
        <v>5</v>
      </c>
      <c r="AN96" s="1">
        <v>1</v>
      </c>
      <c r="AO96" s="1">
        <v>1</v>
      </c>
      <c r="AP96" s="1">
        <v>0</v>
      </c>
      <c r="AQ96" s="1">
        <v>0</v>
      </c>
      <c r="AR96" s="1">
        <v>0</v>
      </c>
      <c r="AS96" s="1">
        <v>1</v>
      </c>
      <c r="AT96" s="1">
        <v>3</v>
      </c>
      <c r="AU96" s="1">
        <v>4</v>
      </c>
      <c r="AV96" s="1">
        <v>5</v>
      </c>
      <c r="AW96" s="1">
        <v>1</v>
      </c>
      <c r="AX96" s="1">
        <v>2</v>
      </c>
      <c r="AY96" s="1">
        <v>1</v>
      </c>
      <c r="AZ96" s="1">
        <v>5</v>
      </c>
      <c r="BA96" s="1">
        <v>8</v>
      </c>
      <c r="BB96" s="1">
        <v>1</v>
      </c>
      <c r="BC96" s="1">
        <v>1</v>
      </c>
      <c r="BD96" s="1">
        <v>1</v>
      </c>
      <c r="BE96" s="1">
        <v>0</v>
      </c>
      <c r="BF96" s="1">
        <v>4</v>
      </c>
      <c r="BG96" s="1">
        <v>7</v>
      </c>
      <c r="BH96" s="1">
        <v>5</v>
      </c>
      <c r="BI96" s="1">
        <v>0</v>
      </c>
      <c r="BJ96" s="1">
        <v>2</v>
      </c>
      <c r="BK96" s="1">
        <v>5</v>
      </c>
      <c r="BL96" s="1">
        <v>2</v>
      </c>
      <c r="BM96" s="1">
        <v>21</v>
      </c>
      <c r="BN96" s="1">
        <v>9</v>
      </c>
      <c r="BO96" s="1">
        <v>8</v>
      </c>
      <c r="BP96" s="1">
        <v>15</v>
      </c>
      <c r="BQ96" s="1">
        <v>9</v>
      </c>
      <c r="BR96" s="1">
        <v>10</v>
      </c>
      <c r="BS96" s="1">
        <v>16</v>
      </c>
      <c r="BT96" s="1">
        <v>9</v>
      </c>
      <c r="BU96" s="79">
        <v>0</v>
      </c>
    </row>
    <row r="97" spans="1:73" ht="14.25" thickBot="1" x14ac:dyDescent="0.2">
      <c r="A97" s="1" t="s">
        <v>185</v>
      </c>
      <c r="B97" s="1" t="s">
        <v>312</v>
      </c>
      <c r="C97" s="1" t="s">
        <v>186</v>
      </c>
      <c r="D97" s="45">
        <f t="shared" si="25"/>
        <v>2.2335673261008295E-2</v>
      </c>
      <c r="E97" s="46">
        <f t="shared" si="26"/>
        <v>6.5092533503509895E-2</v>
      </c>
      <c r="F97" s="46">
        <f t="shared" si="27"/>
        <v>4.2756860242501596E-2</v>
      </c>
      <c r="G97" s="46">
        <f t="shared" si="28"/>
        <v>6.3178047223994893E-2</v>
      </c>
      <c r="H97" s="46">
        <f t="shared" si="29"/>
        <v>2.1697511167836629E-2</v>
      </c>
      <c r="I97" s="46">
        <f t="shared" si="30"/>
        <v>1.1486917677089981E-2</v>
      </c>
      <c r="J97" s="46">
        <f t="shared" si="31"/>
        <v>0.76579451180599878</v>
      </c>
      <c r="K97" s="47">
        <f t="shared" si="32"/>
        <v>7.6579451180599873E-3</v>
      </c>
      <c r="L97" s="30">
        <f t="shared" si="33"/>
        <v>6.3816209317166565E-4</v>
      </c>
      <c r="M97" s="27">
        <f t="shared" si="34"/>
        <v>50</v>
      </c>
      <c r="N97" s="10"/>
      <c r="O97" s="75" t="s">
        <v>186</v>
      </c>
      <c r="P97" s="68">
        <f t="shared" si="35"/>
        <v>1567</v>
      </c>
      <c r="Q97" s="15">
        <v>35</v>
      </c>
      <c r="R97" s="35">
        <v>102</v>
      </c>
      <c r="S97" s="35">
        <v>67</v>
      </c>
      <c r="T97" s="35">
        <v>99</v>
      </c>
      <c r="U97" s="35">
        <v>34</v>
      </c>
      <c r="V97" s="35">
        <v>18</v>
      </c>
      <c r="W97" s="35">
        <v>1200</v>
      </c>
      <c r="X97" s="35">
        <v>12</v>
      </c>
      <c r="Y97" s="35">
        <v>1</v>
      </c>
      <c r="Z97" s="75">
        <v>21</v>
      </c>
      <c r="AA97" s="80">
        <v>3</v>
      </c>
      <c r="AB97" s="80">
        <v>3</v>
      </c>
      <c r="AC97" s="80">
        <v>4</v>
      </c>
      <c r="AD97" s="80">
        <v>0</v>
      </c>
      <c r="AE97" s="80">
        <v>2</v>
      </c>
      <c r="AF97" s="80">
        <v>2</v>
      </c>
      <c r="AG97" s="80">
        <v>11</v>
      </c>
      <c r="AH97" s="80">
        <v>9</v>
      </c>
      <c r="AI97" s="80">
        <v>6</v>
      </c>
      <c r="AJ97" s="80">
        <v>12</v>
      </c>
      <c r="AK97" s="80">
        <v>13</v>
      </c>
      <c r="AL97" s="80">
        <v>34</v>
      </c>
      <c r="AM97" s="80">
        <v>17</v>
      </c>
      <c r="AN97" s="80">
        <v>2</v>
      </c>
      <c r="AO97" s="80">
        <v>3</v>
      </c>
      <c r="AP97" s="80">
        <v>5</v>
      </c>
      <c r="AQ97" s="80">
        <v>0</v>
      </c>
      <c r="AR97" s="80">
        <v>3</v>
      </c>
      <c r="AS97" s="80">
        <v>3</v>
      </c>
      <c r="AT97" s="80">
        <v>7</v>
      </c>
      <c r="AU97" s="80">
        <v>17</v>
      </c>
      <c r="AV97" s="80">
        <v>27</v>
      </c>
      <c r="AW97" s="80">
        <v>7</v>
      </c>
      <c r="AX97" s="80">
        <v>1</v>
      </c>
      <c r="AY97" s="80">
        <v>16</v>
      </c>
      <c r="AZ97" s="80">
        <v>35</v>
      </c>
      <c r="BA97" s="80">
        <v>31</v>
      </c>
      <c r="BB97" s="80">
        <v>5</v>
      </c>
      <c r="BC97" s="80">
        <v>4</v>
      </c>
      <c r="BD97" s="80">
        <v>0</v>
      </c>
      <c r="BE97" s="80">
        <v>3</v>
      </c>
      <c r="BF97" s="80">
        <v>9</v>
      </c>
      <c r="BG97" s="80">
        <v>18</v>
      </c>
      <c r="BH97" s="80">
        <v>4</v>
      </c>
      <c r="BI97" s="80">
        <v>6</v>
      </c>
      <c r="BJ97" s="80">
        <v>4</v>
      </c>
      <c r="BK97" s="80">
        <v>7</v>
      </c>
      <c r="BL97" s="80">
        <v>1</v>
      </c>
      <c r="BM97" s="80">
        <v>34</v>
      </c>
      <c r="BN97" s="80">
        <v>7</v>
      </c>
      <c r="BO97" s="80">
        <v>27</v>
      </c>
      <c r="BP97" s="80">
        <v>20</v>
      </c>
      <c r="BQ97" s="80">
        <v>12</v>
      </c>
      <c r="BR97" s="80">
        <v>11</v>
      </c>
      <c r="BS97" s="80">
        <v>46</v>
      </c>
      <c r="BT97" s="80">
        <v>1043</v>
      </c>
      <c r="BU97" s="81">
        <v>12</v>
      </c>
    </row>
    <row r="98" spans="1:73" ht="14.25" thickBot="1" x14ac:dyDescent="0.2">
      <c r="A98" s="10"/>
      <c r="B98" s="10"/>
      <c r="C98" s="10"/>
    </row>
    <row r="99" spans="1:73" ht="14.25" thickBot="1" x14ac:dyDescent="0.2">
      <c r="C99" s="224" t="s">
        <v>456</v>
      </c>
      <c r="D99" s="225">
        <f>Q99/$P$99</f>
        <v>0.12848709458570026</v>
      </c>
      <c r="E99" s="225">
        <f>R99/$P$99</f>
        <v>0.20704355134319594</v>
      </c>
      <c r="F99" s="225">
        <f t="shared" ref="F99:L99" si="36">S99/$P$99</f>
        <v>0.20163633970250211</v>
      </c>
      <c r="G99" s="225">
        <f t="shared" si="36"/>
        <v>0.16313780288992172</v>
      </c>
      <c r="H99" s="225">
        <f t="shared" si="36"/>
        <v>8.5320534240610799E-2</v>
      </c>
      <c r="I99" s="225">
        <f t="shared" si="36"/>
        <v>4.8026975303016493E-2</v>
      </c>
      <c r="J99" s="225">
        <f t="shared" si="36"/>
        <v>0.15303219012323177</v>
      </c>
      <c r="K99" s="225">
        <f t="shared" si="36"/>
        <v>1.3315511811820934E-2</v>
      </c>
      <c r="L99" s="226">
        <f t="shared" si="36"/>
        <v>6.1970290713569669E-3</v>
      </c>
      <c r="N99" s="10"/>
      <c r="O99" s="10"/>
      <c r="P99" s="221">
        <f>SUM(P12:P97)</f>
        <v>98757</v>
      </c>
      <c r="Q99" s="222">
        <f t="shared" ref="Q99:Y99" si="37">SUM(Q12:Q97)</f>
        <v>12689</v>
      </c>
      <c r="R99" s="222">
        <f t="shared" si="37"/>
        <v>20447</v>
      </c>
      <c r="S99" s="222">
        <f t="shared" si="37"/>
        <v>19913</v>
      </c>
      <c r="T99" s="222">
        <f t="shared" si="37"/>
        <v>16111</v>
      </c>
      <c r="U99" s="222">
        <f t="shared" si="37"/>
        <v>8426</v>
      </c>
      <c r="V99" s="222">
        <f t="shared" si="37"/>
        <v>4743</v>
      </c>
      <c r="W99" s="222">
        <f t="shared" si="37"/>
        <v>15113</v>
      </c>
      <c r="X99" s="222">
        <f t="shared" si="37"/>
        <v>1315</v>
      </c>
      <c r="Y99" s="223">
        <f t="shared" si="37"/>
        <v>612</v>
      </c>
    </row>
  </sheetData>
  <autoFilter ref="A11:BU97" xr:uid="{00000000-0009-0000-0000-00000C000000}">
    <sortState xmlns:xlrd2="http://schemas.microsoft.com/office/spreadsheetml/2017/richdata2" ref="A12:BU97">
      <sortCondition ref="A11:A97"/>
    </sortState>
  </autoFilter>
  <mergeCells count="1">
    <mergeCell ref="D10:M10"/>
  </mergeCells>
  <phoneticPr fontId="1"/>
  <conditionalFormatting sqref="Q12:Q97">
    <cfRule type="colorScale" priority="9">
      <colorScale>
        <cfvo type="min"/>
        <cfvo type="max"/>
        <color theme="7" tint="0.79998168889431442"/>
        <color theme="5"/>
      </colorScale>
    </cfRule>
  </conditionalFormatting>
  <conditionalFormatting sqref="R12:R97">
    <cfRule type="colorScale" priority="8">
      <colorScale>
        <cfvo type="min"/>
        <cfvo type="max"/>
        <color theme="7" tint="0.79998168889431442"/>
        <color theme="5"/>
      </colorScale>
    </cfRule>
  </conditionalFormatting>
  <conditionalFormatting sqref="S12:S97">
    <cfRule type="colorScale" priority="7">
      <colorScale>
        <cfvo type="min"/>
        <cfvo type="max"/>
        <color theme="7" tint="0.79998168889431442"/>
        <color theme="5"/>
      </colorScale>
    </cfRule>
  </conditionalFormatting>
  <conditionalFormatting sqref="T12:T97">
    <cfRule type="colorScale" priority="6">
      <colorScale>
        <cfvo type="min"/>
        <cfvo type="max"/>
        <color theme="7" tint="0.79998168889431442"/>
        <color theme="5"/>
      </colorScale>
    </cfRule>
  </conditionalFormatting>
  <conditionalFormatting sqref="U12:U97">
    <cfRule type="colorScale" priority="5">
      <colorScale>
        <cfvo type="min"/>
        <cfvo type="max"/>
        <color theme="7" tint="0.79998168889431442"/>
        <color theme="5"/>
      </colorScale>
    </cfRule>
  </conditionalFormatting>
  <conditionalFormatting sqref="V12:V97">
    <cfRule type="colorScale" priority="4">
      <colorScale>
        <cfvo type="min"/>
        <cfvo type="max"/>
        <color theme="7" tint="0.79998168889431442"/>
        <color theme="5"/>
      </colorScale>
    </cfRule>
  </conditionalFormatting>
  <conditionalFormatting sqref="W12:W97">
    <cfRule type="colorScale" priority="3">
      <colorScale>
        <cfvo type="min"/>
        <cfvo type="max"/>
        <color theme="7" tint="0.79998168889431442"/>
        <color theme="5"/>
      </colorScale>
    </cfRule>
  </conditionalFormatting>
  <conditionalFormatting sqref="X12:X97">
    <cfRule type="colorScale" priority="2">
      <colorScale>
        <cfvo type="min"/>
        <cfvo type="max"/>
        <color theme="7" tint="0.79998168889431442"/>
        <color theme="5"/>
      </colorScale>
    </cfRule>
  </conditionalFormatting>
  <conditionalFormatting sqref="Y12:Y97">
    <cfRule type="colorScale" priority="1">
      <colorScale>
        <cfvo type="min"/>
        <cfvo type="max"/>
        <color theme="7" tint="0.79998168889431442"/>
        <color theme="5"/>
      </colorScale>
    </cfRule>
  </conditionalFormatting>
  <hyperlinks>
    <hyperlink ref="O1" location="目次!A1" display="目次に戻る" xr:uid="{117B591D-B523-4239-A348-3F329312759C}"/>
    <hyperlink ref="AH1" location="目次!A1" display="目次に戻る" xr:uid="{F8C01054-18C2-462D-947A-BF3CF1E86B7A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9B563-338E-48C8-9762-FDAFFA22F022}">
  <sheetPr>
    <tabColor theme="9"/>
  </sheetPr>
  <dimension ref="A1:BU99"/>
  <sheetViews>
    <sheetView workbookViewId="0">
      <pane xSplit="3" ySplit="11" topLeftCell="D12" activePane="bottomRight" state="frozen"/>
      <selection activeCell="A99" sqref="A99:XFD99"/>
      <selection pane="topRight" activeCell="A99" sqref="A99:XFD99"/>
      <selection pane="bottomLeft" activeCell="A99" sqref="A99:XFD99"/>
      <selection pane="bottomRight" activeCell="O1" sqref="O1"/>
    </sheetView>
  </sheetViews>
  <sheetFormatPr defaultRowHeight="13.5" x14ac:dyDescent="0.15"/>
  <cols>
    <col min="1" max="1" width="15" bestFit="1" customWidth="1"/>
    <col min="2" max="2" width="5.75" customWidth="1"/>
    <col min="3" max="3" width="29.375" bestFit="1" customWidth="1"/>
    <col min="4" max="13" width="9.5" style="10" customWidth="1"/>
    <col min="14" max="14" width="9.5" customWidth="1"/>
    <col min="15" max="15" width="11.625" bestFit="1" customWidth="1"/>
  </cols>
  <sheetData>
    <row r="1" spans="1:73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22" t="s">
        <v>191</v>
      </c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73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73" ht="24" customHeight="1" x14ac:dyDescent="0.15">
      <c r="A3" s="6" t="s">
        <v>442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73" ht="14.25" thickBot="1" x14ac:dyDescent="0.2">
      <c r="A4" s="6"/>
      <c r="B4" s="6"/>
      <c r="C4" s="6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</row>
    <row r="5" spans="1:73" ht="41.25" thickBot="1" x14ac:dyDescent="0.2">
      <c r="C5" s="110" t="s">
        <v>9</v>
      </c>
      <c r="D5" s="56" t="s">
        <v>203</v>
      </c>
      <c r="E5" s="57" t="s">
        <v>193</v>
      </c>
      <c r="F5" s="57" t="s">
        <v>194</v>
      </c>
      <c r="G5" s="57" t="s">
        <v>195</v>
      </c>
      <c r="H5" s="57" t="s">
        <v>196</v>
      </c>
      <c r="I5" s="57" t="s">
        <v>197</v>
      </c>
      <c r="J5" s="57" t="s">
        <v>198</v>
      </c>
      <c r="K5" s="58" t="s">
        <v>199</v>
      </c>
      <c r="L5" s="59" t="s">
        <v>200</v>
      </c>
      <c r="M5" s="60" t="s">
        <v>202</v>
      </c>
      <c r="N5" s="109" t="s">
        <v>295</v>
      </c>
    </row>
    <row r="6" spans="1:73" x14ac:dyDescent="0.15">
      <c r="C6" s="11" t="s">
        <v>1</v>
      </c>
      <c r="D6" s="51">
        <f>INDEX(D12:D97,MATCH(C6,C12:C97,0),0)</f>
        <v>1.784121320249777E-2</v>
      </c>
      <c r="E6" s="52">
        <f>INDEX(E12:E97,MATCH(C6,C12:C97,0),0)</f>
        <v>6.0660124888492414E-2</v>
      </c>
      <c r="F6" s="52">
        <f t="shared" ref="F6:L6" si="0">INDEX(F12:F97,MATCH($C$6,$C$12:$C$97,0),0)</f>
        <v>8.3853702051739518E-2</v>
      </c>
      <c r="G6" s="52">
        <f t="shared" si="0"/>
        <v>0.21141837644959857</v>
      </c>
      <c r="H6" s="52">
        <f t="shared" si="0"/>
        <v>0.14272970561998216</v>
      </c>
      <c r="I6" s="52">
        <f t="shared" si="0"/>
        <v>0.41480820695807313</v>
      </c>
      <c r="J6" s="52">
        <f t="shared" si="0"/>
        <v>5.8876003568242644E-2</v>
      </c>
      <c r="K6" s="53">
        <f t="shared" si="0"/>
        <v>9.8126672613737739E-3</v>
      </c>
      <c r="L6" s="54">
        <f t="shared" si="0"/>
        <v>0.24085637823371989</v>
      </c>
      <c r="M6" s="55">
        <f>INDEX(M12:M97,MATCH($C$6,$C$12:$C$97,0),0)</f>
        <v>1</v>
      </c>
      <c r="N6" s="108">
        <f>INDEX(P12:P97,MATCH($C$6,$C$12:$C$97,0),0)</f>
        <v>1121</v>
      </c>
    </row>
    <row r="7" spans="1:73" x14ac:dyDescent="0.15">
      <c r="C7" s="12" t="s">
        <v>11</v>
      </c>
      <c r="D7" s="41">
        <f>SUMIF($B$12:$B$97,"G",Q12:Q97)/SUMIF($B$12:$B$97,"G",$P$12:$P$97)</f>
        <v>9.9866026571396677E-2</v>
      </c>
      <c r="E7" s="43">
        <f t="shared" ref="E7:L7" si="1">SUMIF($B$12:$B$97,"G",R12:R97)/SUMIF($B$12:$B$97,"G",$P$12:$P$97)</f>
        <v>8.953890811655689E-2</v>
      </c>
      <c r="F7" s="43">
        <f t="shared" si="1"/>
        <v>0.22739198392318857</v>
      </c>
      <c r="G7" s="43">
        <f t="shared" si="1"/>
        <v>0.10943954449034275</v>
      </c>
      <c r="H7" s="43">
        <f t="shared" si="1"/>
        <v>0.11398905883666406</v>
      </c>
      <c r="I7" s="43">
        <f t="shared" si="1"/>
        <v>8.1081835435971861E-2</v>
      </c>
      <c r="J7" s="43">
        <f t="shared" si="1"/>
        <v>0.26964943619515463</v>
      </c>
      <c r="K7" s="252">
        <f t="shared" si="1"/>
        <v>9.0432064307245721E-3</v>
      </c>
      <c r="L7" s="28">
        <f t="shared" si="1"/>
        <v>1.1415652562241823E-2</v>
      </c>
      <c r="M7" s="31"/>
      <c r="N7" s="106">
        <f>SUMIF($B$12:$B$97,"G",P12:P97)</f>
        <v>35828</v>
      </c>
      <c r="O7" s="10"/>
      <c r="P7" s="10"/>
      <c r="Q7" s="10"/>
    </row>
    <row r="8" spans="1:73" ht="14.25" thickBot="1" x14ac:dyDescent="0.2">
      <c r="C8" s="14" t="s">
        <v>12</v>
      </c>
      <c r="D8" s="45">
        <f>D99</f>
        <v>0.12942466745819331</v>
      </c>
      <c r="E8" s="46">
        <f t="shared" ref="E8:K8" si="2">E99</f>
        <v>0.21062322661139396</v>
      </c>
      <c r="F8" s="46">
        <f t="shared" si="2"/>
        <v>0.20417362606403316</v>
      </c>
      <c r="G8" s="46">
        <f t="shared" si="2"/>
        <v>0.15851327148692976</v>
      </c>
      <c r="H8" s="46">
        <f t="shared" si="2"/>
        <v>8.3381965266737773E-2</v>
      </c>
      <c r="I8" s="46">
        <f t="shared" si="2"/>
        <v>4.8497776346769161E-2</v>
      </c>
      <c r="J8" s="46">
        <f t="shared" si="2"/>
        <v>0.15164107620791661</v>
      </c>
      <c r="K8" s="251">
        <f t="shared" si="2"/>
        <v>1.3744390558026282E-2</v>
      </c>
      <c r="L8" s="30">
        <f>L99</f>
        <v>6.6608979131869677E-3</v>
      </c>
      <c r="M8" s="32"/>
      <c r="N8" s="107">
        <f>SUM(P12:P97)</f>
        <v>99386</v>
      </c>
    </row>
    <row r="9" spans="1:73" ht="21" customHeight="1" thickBot="1" x14ac:dyDescent="0.2">
      <c r="D9" s="17"/>
      <c r="K9"/>
      <c r="N9" s="10"/>
      <c r="O9" s="10"/>
      <c r="P9" s="10"/>
      <c r="Q9" s="10"/>
    </row>
    <row r="10" spans="1:73" ht="21" customHeight="1" thickBot="1" x14ac:dyDescent="0.2">
      <c r="D10" s="326" t="str" cm="1">
        <f t="array" aca="1" ref="D10" ca="1">RIGHT(CELL("filename",A1),4)&amp;"年度（基準日：５月１日）"</f>
        <v>2024年度（基準日：５月１日）</v>
      </c>
      <c r="E10" s="327"/>
      <c r="F10" s="327"/>
      <c r="G10" s="327"/>
      <c r="H10" s="327"/>
      <c r="I10" s="327"/>
      <c r="J10" s="327"/>
      <c r="K10" s="327"/>
      <c r="L10" s="328"/>
      <c r="M10" s="329"/>
    </row>
    <row r="11" spans="1:73" ht="40.5" x14ac:dyDescent="0.15">
      <c r="A11" s="8" t="s">
        <v>13</v>
      </c>
      <c r="B11" s="246" t="s">
        <v>14</v>
      </c>
      <c r="C11" s="8" t="s">
        <v>9</v>
      </c>
      <c r="D11" s="38" t="s">
        <v>203</v>
      </c>
      <c r="E11" s="39" t="s">
        <v>193</v>
      </c>
      <c r="F11" s="39" t="s">
        <v>194</v>
      </c>
      <c r="G11" s="39" t="s">
        <v>195</v>
      </c>
      <c r="H11" s="39" t="s">
        <v>196</v>
      </c>
      <c r="I11" s="39" t="s">
        <v>197</v>
      </c>
      <c r="J11" s="39" t="s">
        <v>198</v>
      </c>
      <c r="K11" s="42" t="s">
        <v>199</v>
      </c>
      <c r="L11" s="40" t="s">
        <v>200</v>
      </c>
      <c r="M11" s="23" t="s">
        <v>202</v>
      </c>
      <c r="N11" s="10"/>
      <c r="O11" s="71" t="s">
        <v>9</v>
      </c>
      <c r="P11" s="66" t="s">
        <v>10</v>
      </c>
      <c r="Q11" s="64" t="s">
        <v>255</v>
      </c>
      <c r="R11" s="65" t="s">
        <v>256</v>
      </c>
      <c r="S11" s="65" t="s">
        <v>257</v>
      </c>
      <c r="T11" s="65" t="s">
        <v>258</v>
      </c>
      <c r="U11" s="65" t="s">
        <v>259</v>
      </c>
      <c r="V11" s="65" t="s">
        <v>260</v>
      </c>
      <c r="W11" s="65" t="s">
        <v>261</v>
      </c>
      <c r="X11" s="65" t="s">
        <v>262</v>
      </c>
      <c r="Y11" s="66" t="s">
        <v>263</v>
      </c>
      <c r="Z11" s="76" t="s">
        <v>206</v>
      </c>
      <c r="AA11" s="77" t="s">
        <v>207</v>
      </c>
      <c r="AB11" s="77" t="s">
        <v>208</v>
      </c>
      <c r="AC11" s="77" t="s">
        <v>209</v>
      </c>
      <c r="AD11" s="77" t="s">
        <v>210</v>
      </c>
      <c r="AE11" s="77" t="s">
        <v>211</v>
      </c>
      <c r="AF11" s="77" t="s">
        <v>212</v>
      </c>
      <c r="AG11" s="77" t="s">
        <v>213</v>
      </c>
      <c r="AH11" s="77" t="s">
        <v>214</v>
      </c>
      <c r="AI11" s="77" t="s">
        <v>215</v>
      </c>
      <c r="AJ11" s="77" t="s">
        <v>216</v>
      </c>
      <c r="AK11" s="77" t="s">
        <v>217</v>
      </c>
      <c r="AL11" s="77" t="s">
        <v>218</v>
      </c>
      <c r="AM11" s="77" t="s">
        <v>219</v>
      </c>
      <c r="AN11" s="77" t="s">
        <v>220</v>
      </c>
      <c r="AO11" s="77" t="s">
        <v>221</v>
      </c>
      <c r="AP11" s="77" t="s">
        <v>222</v>
      </c>
      <c r="AQ11" s="77" t="s">
        <v>223</v>
      </c>
      <c r="AR11" s="77" t="s">
        <v>224</v>
      </c>
      <c r="AS11" s="77" t="s">
        <v>225</v>
      </c>
      <c r="AT11" s="77" t="s">
        <v>226</v>
      </c>
      <c r="AU11" s="77" t="s">
        <v>227</v>
      </c>
      <c r="AV11" s="77" t="s">
        <v>228</v>
      </c>
      <c r="AW11" s="77" t="s">
        <v>229</v>
      </c>
      <c r="AX11" s="77" t="s">
        <v>230</v>
      </c>
      <c r="AY11" s="77" t="s">
        <v>231</v>
      </c>
      <c r="AZ11" s="77" t="s">
        <v>232</v>
      </c>
      <c r="BA11" s="77" t="s">
        <v>233</v>
      </c>
      <c r="BB11" s="77" t="s">
        <v>234</v>
      </c>
      <c r="BC11" s="77" t="s">
        <v>235</v>
      </c>
      <c r="BD11" s="77" t="s">
        <v>236</v>
      </c>
      <c r="BE11" s="77" t="s">
        <v>237</v>
      </c>
      <c r="BF11" s="77" t="s">
        <v>238</v>
      </c>
      <c r="BG11" s="77" t="s">
        <v>239</v>
      </c>
      <c r="BH11" s="77" t="s">
        <v>240</v>
      </c>
      <c r="BI11" s="77" t="s">
        <v>241</v>
      </c>
      <c r="BJ11" s="77" t="s">
        <v>242</v>
      </c>
      <c r="BK11" s="77" t="s">
        <v>243</v>
      </c>
      <c r="BL11" s="77" t="s">
        <v>244</v>
      </c>
      <c r="BM11" s="77" t="s">
        <v>245</v>
      </c>
      <c r="BN11" s="77" t="s">
        <v>246</v>
      </c>
      <c r="BO11" s="77" t="s">
        <v>247</v>
      </c>
      <c r="BP11" s="77" t="s">
        <v>248</v>
      </c>
      <c r="BQ11" s="77" t="s">
        <v>249</v>
      </c>
      <c r="BR11" s="77" t="s">
        <v>250</v>
      </c>
      <c r="BS11" s="77" t="s">
        <v>251</v>
      </c>
      <c r="BT11" s="77" t="s">
        <v>252</v>
      </c>
      <c r="BU11" s="78" t="s">
        <v>199</v>
      </c>
    </row>
    <row r="12" spans="1:73" x14ac:dyDescent="0.15">
      <c r="A12" s="1" t="s">
        <v>15</v>
      </c>
      <c r="B12" s="1" t="s">
        <v>307</v>
      </c>
      <c r="C12" s="1" t="s">
        <v>16</v>
      </c>
      <c r="D12" s="41">
        <f t="shared" ref="D12:D42" si="3">Q12/P12</f>
        <v>0.34399075500770415</v>
      </c>
      <c r="E12" s="43">
        <f t="shared" ref="E12:E42" si="4">R12/P12</f>
        <v>0.29583975346687214</v>
      </c>
      <c r="F12" s="43">
        <f t="shared" ref="F12:F42" si="5">S12/P12</f>
        <v>0.14445300462249616</v>
      </c>
      <c r="G12" s="43">
        <f t="shared" ref="G12:G42" si="6">T12/P12</f>
        <v>0.13597842835130972</v>
      </c>
      <c r="H12" s="43">
        <f t="shared" ref="H12:H42" si="7">U12/P12</f>
        <v>2.2727272727272728E-2</v>
      </c>
      <c r="I12" s="43">
        <f t="shared" ref="I12:I42" si="8">V12/P12</f>
        <v>1.2711864406779662E-2</v>
      </c>
      <c r="J12" s="43">
        <f t="shared" ref="J12:J42" si="9">W12/P12</f>
        <v>2.889060092449923E-2</v>
      </c>
      <c r="K12" s="44">
        <f t="shared" ref="K12:K42" si="10">X12/P12</f>
        <v>1.5408320493066256E-2</v>
      </c>
      <c r="L12" s="28">
        <f t="shared" ref="L12:L42" si="11">Y12/P12</f>
        <v>2.3112480739599386E-3</v>
      </c>
      <c r="M12" s="24">
        <f t="shared" ref="M12:M42" si="12">_xlfn.RANK.EQ(L12,$L$12:$L$97,0)</f>
        <v>36</v>
      </c>
      <c r="N12" s="10"/>
      <c r="O12" s="72" t="s">
        <v>16</v>
      </c>
      <c r="P12" s="67">
        <f t="shared" ref="P12:P42" si="13">SUM(Q12:X12)</f>
        <v>2596</v>
      </c>
      <c r="Q12" s="13">
        <v>893</v>
      </c>
      <c r="R12" s="34">
        <v>768</v>
      </c>
      <c r="S12" s="34">
        <v>375</v>
      </c>
      <c r="T12" s="34">
        <v>353</v>
      </c>
      <c r="U12" s="34">
        <v>59</v>
      </c>
      <c r="V12" s="34">
        <v>33</v>
      </c>
      <c r="W12" s="34">
        <v>75</v>
      </c>
      <c r="X12" s="34">
        <v>40</v>
      </c>
      <c r="Y12" s="34">
        <v>6</v>
      </c>
      <c r="Z12" s="72">
        <v>797</v>
      </c>
      <c r="AA12" s="1">
        <v>12</v>
      </c>
      <c r="AB12" s="1">
        <v>13</v>
      </c>
      <c r="AC12" s="1">
        <v>35</v>
      </c>
      <c r="AD12" s="1">
        <v>16</v>
      </c>
      <c r="AE12" s="1">
        <v>13</v>
      </c>
      <c r="AF12" s="1">
        <v>7</v>
      </c>
      <c r="AG12" s="1">
        <v>53</v>
      </c>
      <c r="AH12" s="1">
        <v>30</v>
      </c>
      <c r="AI12" s="1">
        <v>28</v>
      </c>
      <c r="AJ12" s="1">
        <v>104</v>
      </c>
      <c r="AK12" s="1">
        <v>83</v>
      </c>
      <c r="AL12" s="1">
        <v>311</v>
      </c>
      <c r="AM12" s="1">
        <v>159</v>
      </c>
      <c r="AN12" s="1">
        <v>45</v>
      </c>
      <c r="AO12" s="1">
        <v>23</v>
      </c>
      <c r="AP12" s="1">
        <v>36</v>
      </c>
      <c r="AQ12" s="1">
        <v>19</v>
      </c>
      <c r="AR12" s="1">
        <v>9</v>
      </c>
      <c r="AS12" s="1">
        <v>21</v>
      </c>
      <c r="AT12" s="1">
        <v>10</v>
      </c>
      <c r="AU12" s="1">
        <v>63</v>
      </c>
      <c r="AV12" s="1">
        <v>149</v>
      </c>
      <c r="AW12" s="1">
        <v>20</v>
      </c>
      <c r="AX12" s="1">
        <v>13</v>
      </c>
      <c r="AY12" s="1">
        <v>62</v>
      </c>
      <c r="AZ12" s="1">
        <v>121</v>
      </c>
      <c r="BA12" s="1">
        <v>95</v>
      </c>
      <c r="BB12" s="1">
        <v>33</v>
      </c>
      <c r="BC12" s="1">
        <v>9</v>
      </c>
      <c r="BD12" s="1">
        <v>2</v>
      </c>
      <c r="BE12" s="1">
        <v>5</v>
      </c>
      <c r="BF12" s="1">
        <v>17</v>
      </c>
      <c r="BG12" s="1">
        <v>28</v>
      </c>
      <c r="BH12" s="1">
        <v>7</v>
      </c>
      <c r="BI12" s="1">
        <v>7</v>
      </c>
      <c r="BJ12" s="1">
        <v>6</v>
      </c>
      <c r="BK12" s="1">
        <v>14</v>
      </c>
      <c r="BL12" s="1">
        <v>6</v>
      </c>
      <c r="BM12" s="1">
        <v>29</v>
      </c>
      <c r="BN12" s="1">
        <v>0</v>
      </c>
      <c r="BO12" s="1">
        <v>11</v>
      </c>
      <c r="BP12" s="1">
        <v>2</v>
      </c>
      <c r="BQ12" s="1">
        <v>4</v>
      </c>
      <c r="BR12" s="1">
        <v>4</v>
      </c>
      <c r="BS12" s="1">
        <v>7</v>
      </c>
      <c r="BT12" s="1">
        <v>18</v>
      </c>
      <c r="BU12" s="79">
        <v>40</v>
      </c>
    </row>
    <row r="13" spans="1:73" x14ac:dyDescent="0.15">
      <c r="A13" s="1" t="s">
        <v>17</v>
      </c>
      <c r="B13" s="1" t="s">
        <v>308</v>
      </c>
      <c r="C13" s="1" t="s">
        <v>18</v>
      </c>
      <c r="D13" s="41">
        <f t="shared" si="3"/>
        <v>0.89461172741679873</v>
      </c>
      <c r="E13" s="43">
        <f t="shared" si="4"/>
        <v>3.486529318541997E-2</v>
      </c>
      <c r="F13" s="43">
        <f t="shared" si="5"/>
        <v>3.724247226624406E-2</v>
      </c>
      <c r="G13" s="43">
        <f t="shared" si="6"/>
        <v>9.5087163232963554E-3</v>
      </c>
      <c r="H13" s="43">
        <f t="shared" si="7"/>
        <v>6.3391442155309036E-3</v>
      </c>
      <c r="I13" s="43">
        <f t="shared" si="8"/>
        <v>4.7543581616481777E-3</v>
      </c>
      <c r="J13" s="43">
        <f t="shared" si="9"/>
        <v>8.7163232963549924E-3</v>
      </c>
      <c r="K13" s="44">
        <f t="shared" si="10"/>
        <v>3.9619651347068147E-3</v>
      </c>
      <c r="L13" s="28">
        <f t="shared" si="11"/>
        <v>7.9239302694136295E-4</v>
      </c>
      <c r="M13" s="24">
        <f t="shared" si="12"/>
        <v>51</v>
      </c>
      <c r="N13" s="10"/>
      <c r="O13" s="72" t="s">
        <v>18</v>
      </c>
      <c r="P13" s="67">
        <f t="shared" si="13"/>
        <v>1262</v>
      </c>
      <c r="Q13" s="13">
        <v>1129</v>
      </c>
      <c r="R13" s="34">
        <v>44</v>
      </c>
      <c r="S13" s="34">
        <v>47</v>
      </c>
      <c r="T13" s="34">
        <v>12</v>
      </c>
      <c r="U13" s="34">
        <v>8</v>
      </c>
      <c r="V13" s="34">
        <v>6</v>
      </c>
      <c r="W13" s="34">
        <v>11</v>
      </c>
      <c r="X13" s="34">
        <v>5</v>
      </c>
      <c r="Y13" s="34">
        <v>1</v>
      </c>
      <c r="Z13" s="72">
        <v>935</v>
      </c>
      <c r="AA13" s="1">
        <v>50</v>
      </c>
      <c r="AB13" s="1">
        <v>59</v>
      </c>
      <c r="AC13" s="1">
        <v>23</v>
      </c>
      <c r="AD13" s="1">
        <v>31</v>
      </c>
      <c r="AE13" s="1">
        <v>20</v>
      </c>
      <c r="AF13" s="1">
        <v>11</v>
      </c>
      <c r="AG13" s="1">
        <v>15</v>
      </c>
      <c r="AH13" s="1">
        <v>5</v>
      </c>
      <c r="AI13" s="1">
        <v>2</v>
      </c>
      <c r="AJ13" s="1">
        <v>3</v>
      </c>
      <c r="AK13" s="1">
        <v>10</v>
      </c>
      <c r="AL13" s="1">
        <v>5</v>
      </c>
      <c r="AM13" s="1">
        <v>4</v>
      </c>
      <c r="AN13" s="1">
        <v>13</v>
      </c>
      <c r="AO13" s="1">
        <v>3</v>
      </c>
      <c r="AP13" s="1">
        <v>6</v>
      </c>
      <c r="AQ13" s="1">
        <v>3</v>
      </c>
      <c r="AR13" s="1">
        <v>2</v>
      </c>
      <c r="AS13" s="1">
        <v>4</v>
      </c>
      <c r="AT13" s="1">
        <v>0</v>
      </c>
      <c r="AU13" s="1">
        <v>7</v>
      </c>
      <c r="AV13" s="1">
        <v>9</v>
      </c>
      <c r="AW13" s="1">
        <v>0</v>
      </c>
      <c r="AX13" s="1">
        <v>1</v>
      </c>
      <c r="AY13" s="1">
        <v>0</v>
      </c>
      <c r="AZ13" s="1">
        <v>4</v>
      </c>
      <c r="BA13" s="1">
        <v>7</v>
      </c>
      <c r="BB13" s="1">
        <v>0</v>
      </c>
      <c r="BC13" s="1">
        <v>0</v>
      </c>
      <c r="BD13" s="1">
        <v>2</v>
      </c>
      <c r="BE13" s="1">
        <v>0</v>
      </c>
      <c r="BF13" s="1">
        <v>2</v>
      </c>
      <c r="BG13" s="1">
        <v>3</v>
      </c>
      <c r="BH13" s="1">
        <v>1</v>
      </c>
      <c r="BI13" s="1">
        <v>2</v>
      </c>
      <c r="BJ13" s="1">
        <v>1</v>
      </c>
      <c r="BK13" s="1">
        <v>2</v>
      </c>
      <c r="BL13" s="1">
        <v>1</v>
      </c>
      <c r="BM13" s="1">
        <v>4</v>
      </c>
      <c r="BN13" s="1">
        <v>1</v>
      </c>
      <c r="BO13" s="1">
        <v>1</v>
      </c>
      <c r="BP13" s="1">
        <v>2</v>
      </c>
      <c r="BQ13" s="1">
        <v>0</v>
      </c>
      <c r="BR13" s="1">
        <v>1</v>
      </c>
      <c r="BS13" s="1">
        <v>1</v>
      </c>
      <c r="BT13" s="1">
        <v>1</v>
      </c>
      <c r="BU13" s="79">
        <v>5</v>
      </c>
    </row>
    <row r="14" spans="1:73" x14ac:dyDescent="0.15">
      <c r="A14" s="1" t="s">
        <v>19</v>
      </c>
      <c r="B14" s="1" t="s">
        <v>309</v>
      </c>
      <c r="C14" s="1" t="s">
        <v>20</v>
      </c>
      <c r="D14" s="41">
        <f t="shared" si="3"/>
        <v>0.73860182370820671</v>
      </c>
      <c r="E14" s="43">
        <f t="shared" si="4"/>
        <v>7.4468085106382975E-2</v>
      </c>
      <c r="F14" s="43">
        <f t="shared" si="5"/>
        <v>9.878419452887538E-2</v>
      </c>
      <c r="G14" s="43">
        <f t="shared" si="6"/>
        <v>2.2796352583586626E-2</v>
      </c>
      <c r="H14" s="43">
        <f t="shared" si="7"/>
        <v>1.3677811550151976E-2</v>
      </c>
      <c r="I14" s="43">
        <f t="shared" si="8"/>
        <v>1.0638297872340425E-2</v>
      </c>
      <c r="J14" s="43">
        <f t="shared" si="9"/>
        <v>1.3677811550151976E-2</v>
      </c>
      <c r="K14" s="44">
        <f t="shared" si="10"/>
        <v>2.7355623100303952E-2</v>
      </c>
      <c r="L14" s="28">
        <f t="shared" si="11"/>
        <v>0</v>
      </c>
      <c r="M14" s="24">
        <f t="shared" si="12"/>
        <v>56</v>
      </c>
      <c r="N14" s="10"/>
      <c r="O14" s="72" t="s">
        <v>20</v>
      </c>
      <c r="P14" s="67">
        <f t="shared" si="13"/>
        <v>658</v>
      </c>
      <c r="Q14" s="13">
        <v>486</v>
      </c>
      <c r="R14" s="34">
        <v>49</v>
      </c>
      <c r="S14" s="34">
        <v>65</v>
      </c>
      <c r="T14" s="34">
        <v>15</v>
      </c>
      <c r="U14" s="34">
        <v>9</v>
      </c>
      <c r="V14" s="34">
        <v>7</v>
      </c>
      <c r="W14" s="34">
        <v>9</v>
      </c>
      <c r="X14" s="34">
        <v>18</v>
      </c>
      <c r="Y14" s="34">
        <v>0</v>
      </c>
      <c r="Z14" s="72">
        <v>435</v>
      </c>
      <c r="AA14" s="1">
        <v>18</v>
      </c>
      <c r="AB14" s="1">
        <v>11</v>
      </c>
      <c r="AC14" s="1">
        <v>10</v>
      </c>
      <c r="AD14" s="1">
        <v>3</v>
      </c>
      <c r="AE14" s="1">
        <v>4</v>
      </c>
      <c r="AF14" s="1">
        <v>5</v>
      </c>
      <c r="AG14" s="1">
        <v>9</v>
      </c>
      <c r="AH14" s="1">
        <v>12</v>
      </c>
      <c r="AI14" s="1">
        <v>3</v>
      </c>
      <c r="AJ14" s="1">
        <v>8</v>
      </c>
      <c r="AK14" s="1">
        <v>5</v>
      </c>
      <c r="AL14" s="1">
        <v>6</v>
      </c>
      <c r="AM14" s="1">
        <v>6</v>
      </c>
      <c r="AN14" s="1">
        <v>5</v>
      </c>
      <c r="AO14" s="1">
        <v>3</v>
      </c>
      <c r="AP14" s="1">
        <v>1</v>
      </c>
      <c r="AQ14" s="1">
        <v>0</v>
      </c>
      <c r="AR14" s="1">
        <v>3</v>
      </c>
      <c r="AS14" s="1">
        <v>4</v>
      </c>
      <c r="AT14" s="1">
        <v>7</v>
      </c>
      <c r="AU14" s="1">
        <v>15</v>
      </c>
      <c r="AV14" s="1">
        <v>27</v>
      </c>
      <c r="AW14" s="1">
        <v>3</v>
      </c>
      <c r="AX14" s="1">
        <v>1</v>
      </c>
      <c r="AY14" s="1">
        <v>3</v>
      </c>
      <c r="AZ14" s="1">
        <v>3</v>
      </c>
      <c r="BA14" s="1">
        <v>5</v>
      </c>
      <c r="BB14" s="1">
        <v>0</v>
      </c>
      <c r="BC14" s="1">
        <v>0</v>
      </c>
      <c r="BD14" s="1">
        <v>1</v>
      </c>
      <c r="BE14" s="1">
        <v>0</v>
      </c>
      <c r="BF14" s="1">
        <v>4</v>
      </c>
      <c r="BG14" s="1">
        <v>3</v>
      </c>
      <c r="BH14" s="1">
        <v>1</v>
      </c>
      <c r="BI14" s="1">
        <v>1</v>
      </c>
      <c r="BJ14" s="1">
        <v>2</v>
      </c>
      <c r="BK14" s="1">
        <v>4</v>
      </c>
      <c r="BL14" s="1">
        <v>0</v>
      </c>
      <c r="BM14" s="1">
        <v>4</v>
      </c>
      <c r="BN14" s="1">
        <v>1</v>
      </c>
      <c r="BO14" s="1">
        <v>0</v>
      </c>
      <c r="BP14" s="1">
        <v>2</v>
      </c>
      <c r="BQ14" s="1">
        <v>0</v>
      </c>
      <c r="BR14" s="1">
        <v>0</v>
      </c>
      <c r="BS14" s="1">
        <v>1</v>
      </c>
      <c r="BT14" s="1">
        <v>1</v>
      </c>
      <c r="BU14" s="79">
        <v>18</v>
      </c>
    </row>
    <row r="15" spans="1:73" x14ac:dyDescent="0.15">
      <c r="A15" s="1" t="s">
        <v>21</v>
      </c>
      <c r="B15" s="1" t="s">
        <v>310</v>
      </c>
      <c r="C15" s="1" t="s">
        <v>22</v>
      </c>
      <c r="D15" s="41">
        <f t="shared" si="3"/>
        <v>0.95009242144177453</v>
      </c>
      <c r="E15" s="43">
        <f t="shared" si="4"/>
        <v>1.4787430683918669E-2</v>
      </c>
      <c r="F15" s="43">
        <f t="shared" si="5"/>
        <v>9.242144177449169E-3</v>
      </c>
      <c r="G15" s="43">
        <f t="shared" si="6"/>
        <v>1.2939001848428836E-2</v>
      </c>
      <c r="H15" s="43">
        <f t="shared" si="7"/>
        <v>0</v>
      </c>
      <c r="I15" s="43">
        <f t="shared" si="8"/>
        <v>0</v>
      </c>
      <c r="J15" s="43">
        <f t="shared" si="9"/>
        <v>3.6968576709796672E-3</v>
      </c>
      <c r="K15" s="44">
        <f t="shared" si="10"/>
        <v>9.242144177449169E-3</v>
      </c>
      <c r="L15" s="28">
        <f t="shared" si="11"/>
        <v>0</v>
      </c>
      <c r="M15" s="24">
        <f t="shared" si="12"/>
        <v>56</v>
      </c>
      <c r="N15" s="10"/>
      <c r="O15" s="72" t="s">
        <v>22</v>
      </c>
      <c r="P15" s="67">
        <f t="shared" si="13"/>
        <v>541</v>
      </c>
      <c r="Q15" s="13">
        <v>514</v>
      </c>
      <c r="R15" s="34">
        <v>8</v>
      </c>
      <c r="S15" s="34">
        <v>5</v>
      </c>
      <c r="T15" s="34">
        <v>7</v>
      </c>
      <c r="U15" s="34">
        <v>0</v>
      </c>
      <c r="V15" s="34">
        <v>0</v>
      </c>
      <c r="W15" s="34">
        <v>2</v>
      </c>
      <c r="X15" s="34">
        <v>5</v>
      </c>
      <c r="Y15" s="34">
        <v>0</v>
      </c>
      <c r="Z15" s="72">
        <v>500</v>
      </c>
      <c r="AA15" s="1">
        <v>6</v>
      </c>
      <c r="AB15" s="1">
        <v>3</v>
      </c>
      <c r="AC15" s="1">
        <v>3</v>
      </c>
      <c r="AD15" s="1">
        <v>1</v>
      </c>
      <c r="AE15" s="1">
        <v>1</v>
      </c>
      <c r="AF15" s="1">
        <v>0</v>
      </c>
      <c r="AG15" s="1">
        <v>1</v>
      </c>
      <c r="AH15" s="1">
        <v>0</v>
      </c>
      <c r="AI15" s="1">
        <v>0</v>
      </c>
      <c r="AJ15" s="1">
        <v>1</v>
      </c>
      <c r="AK15" s="1">
        <v>0</v>
      </c>
      <c r="AL15" s="1">
        <v>3</v>
      </c>
      <c r="AM15" s="1">
        <v>3</v>
      </c>
      <c r="AN15" s="1">
        <v>0</v>
      </c>
      <c r="AO15" s="1">
        <v>0</v>
      </c>
      <c r="AP15" s="1">
        <v>0</v>
      </c>
      <c r="AQ15" s="1">
        <v>0</v>
      </c>
      <c r="AR15" s="1">
        <v>2</v>
      </c>
      <c r="AS15" s="1">
        <v>0</v>
      </c>
      <c r="AT15" s="1">
        <v>1</v>
      </c>
      <c r="AU15" s="1">
        <v>0</v>
      </c>
      <c r="AV15" s="1">
        <v>2</v>
      </c>
      <c r="AW15" s="1">
        <v>0</v>
      </c>
      <c r="AX15" s="1">
        <v>0</v>
      </c>
      <c r="AY15" s="1">
        <v>1</v>
      </c>
      <c r="AZ15" s="1">
        <v>0</v>
      </c>
      <c r="BA15" s="1">
        <v>4</v>
      </c>
      <c r="BB15" s="1">
        <v>2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0</v>
      </c>
      <c r="BT15" s="1">
        <v>2</v>
      </c>
      <c r="BU15" s="79">
        <v>5</v>
      </c>
    </row>
    <row r="16" spans="1:73" x14ac:dyDescent="0.15">
      <c r="A16" s="1" t="s">
        <v>23</v>
      </c>
      <c r="B16" s="1" t="s">
        <v>309</v>
      </c>
      <c r="C16" s="1" t="s">
        <v>24</v>
      </c>
      <c r="D16" s="41">
        <f t="shared" si="3"/>
        <v>0.42412451361867703</v>
      </c>
      <c r="E16" s="43">
        <f t="shared" si="4"/>
        <v>0.2140077821011673</v>
      </c>
      <c r="F16" s="43">
        <f t="shared" si="5"/>
        <v>0.1245136186770428</v>
      </c>
      <c r="G16" s="43">
        <f t="shared" si="6"/>
        <v>0.1245136186770428</v>
      </c>
      <c r="H16" s="43">
        <f t="shared" si="7"/>
        <v>4.2801556420233464E-2</v>
      </c>
      <c r="I16" s="43">
        <f t="shared" si="8"/>
        <v>2.3346303501945526E-2</v>
      </c>
      <c r="J16" s="43">
        <f t="shared" si="9"/>
        <v>4.2801556420233464E-2</v>
      </c>
      <c r="K16" s="44">
        <f t="shared" si="10"/>
        <v>3.8910505836575876E-3</v>
      </c>
      <c r="L16" s="28">
        <f t="shared" si="11"/>
        <v>0</v>
      </c>
      <c r="M16" s="24">
        <f t="shared" si="12"/>
        <v>56</v>
      </c>
      <c r="N16" s="10"/>
      <c r="O16" s="72" t="s">
        <v>24</v>
      </c>
      <c r="P16" s="67">
        <f t="shared" si="13"/>
        <v>257</v>
      </c>
      <c r="Q16" s="13">
        <v>109</v>
      </c>
      <c r="R16" s="34">
        <v>55</v>
      </c>
      <c r="S16" s="34">
        <v>32</v>
      </c>
      <c r="T16" s="34">
        <v>32</v>
      </c>
      <c r="U16" s="34">
        <v>11</v>
      </c>
      <c r="V16" s="34">
        <v>6</v>
      </c>
      <c r="W16" s="34">
        <v>11</v>
      </c>
      <c r="X16" s="34">
        <v>1</v>
      </c>
      <c r="Y16" s="34">
        <v>0</v>
      </c>
      <c r="Z16" s="72">
        <v>88</v>
      </c>
      <c r="AA16" s="1">
        <v>7</v>
      </c>
      <c r="AB16" s="1">
        <v>4</v>
      </c>
      <c r="AC16" s="1">
        <v>5</v>
      </c>
      <c r="AD16" s="1">
        <v>1</v>
      </c>
      <c r="AE16" s="1">
        <v>2</v>
      </c>
      <c r="AF16" s="1">
        <v>2</v>
      </c>
      <c r="AG16" s="1">
        <v>6</v>
      </c>
      <c r="AH16" s="1">
        <v>6</v>
      </c>
      <c r="AI16" s="1">
        <v>3</v>
      </c>
      <c r="AJ16" s="1">
        <v>10</v>
      </c>
      <c r="AK16" s="1">
        <v>8</v>
      </c>
      <c r="AL16" s="1">
        <v>17</v>
      </c>
      <c r="AM16" s="1">
        <v>5</v>
      </c>
      <c r="AN16" s="1">
        <v>2</v>
      </c>
      <c r="AO16" s="1">
        <v>0</v>
      </c>
      <c r="AP16" s="1">
        <v>1</v>
      </c>
      <c r="AQ16" s="1">
        <v>1</v>
      </c>
      <c r="AR16" s="1">
        <v>1</v>
      </c>
      <c r="AS16" s="1">
        <v>2</v>
      </c>
      <c r="AT16" s="1">
        <v>5</v>
      </c>
      <c r="AU16" s="1">
        <v>6</v>
      </c>
      <c r="AV16" s="1">
        <v>14</v>
      </c>
      <c r="AW16" s="1">
        <v>0</v>
      </c>
      <c r="AX16" s="1">
        <v>1</v>
      </c>
      <c r="AY16" s="1">
        <v>6</v>
      </c>
      <c r="AZ16" s="1">
        <v>10</v>
      </c>
      <c r="BA16" s="1">
        <v>10</v>
      </c>
      <c r="BB16" s="1">
        <v>4</v>
      </c>
      <c r="BC16" s="1">
        <v>1</v>
      </c>
      <c r="BD16" s="1">
        <v>2</v>
      </c>
      <c r="BE16" s="1">
        <v>1</v>
      </c>
      <c r="BF16" s="1">
        <v>3</v>
      </c>
      <c r="BG16" s="1">
        <v>5</v>
      </c>
      <c r="BH16" s="1">
        <v>0</v>
      </c>
      <c r="BI16" s="1">
        <v>2</v>
      </c>
      <c r="BJ16" s="1">
        <v>3</v>
      </c>
      <c r="BK16" s="1">
        <v>1</v>
      </c>
      <c r="BL16" s="1">
        <v>0</v>
      </c>
      <c r="BM16" s="1">
        <v>4</v>
      </c>
      <c r="BN16" s="1">
        <v>0</v>
      </c>
      <c r="BO16" s="1">
        <v>1</v>
      </c>
      <c r="BP16" s="1">
        <v>1</v>
      </c>
      <c r="BQ16" s="1">
        <v>1</v>
      </c>
      <c r="BR16" s="1">
        <v>1</v>
      </c>
      <c r="BS16" s="1">
        <v>1</v>
      </c>
      <c r="BT16" s="1">
        <v>2</v>
      </c>
      <c r="BU16" s="79">
        <v>1</v>
      </c>
    </row>
    <row r="17" spans="1:73" x14ac:dyDescent="0.15">
      <c r="A17" s="1" t="s">
        <v>25</v>
      </c>
      <c r="B17" s="1" t="s">
        <v>309</v>
      </c>
      <c r="C17" s="1" t="s">
        <v>26</v>
      </c>
      <c r="D17" s="41">
        <f t="shared" si="3"/>
        <v>0.48423423423423423</v>
      </c>
      <c r="E17" s="43">
        <f t="shared" si="4"/>
        <v>0.12837837837837837</v>
      </c>
      <c r="F17" s="43">
        <f t="shared" si="5"/>
        <v>0.18468468468468469</v>
      </c>
      <c r="G17" s="43">
        <f t="shared" si="6"/>
        <v>9.90990990990991E-2</v>
      </c>
      <c r="H17" s="43">
        <f t="shared" si="7"/>
        <v>3.6036036036036036E-2</v>
      </c>
      <c r="I17" s="43">
        <f t="shared" si="8"/>
        <v>2.0270270270270271E-2</v>
      </c>
      <c r="J17" s="43">
        <f t="shared" si="9"/>
        <v>3.1531531531531529E-2</v>
      </c>
      <c r="K17" s="44">
        <f t="shared" si="10"/>
        <v>1.5765765765765764E-2</v>
      </c>
      <c r="L17" s="28">
        <f t="shared" si="11"/>
        <v>0</v>
      </c>
      <c r="M17" s="24">
        <f t="shared" si="12"/>
        <v>56</v>
      </c>
      <c r="N17" s="10"/>
      <c r="O17" s="72" t="s">
        <v>26</v>
      </c>
      <c r="P17" s="67">
        <f t="shared" si="13"/>
        <v>444</v>
      </c>
      <c r="Q17" s="13">
        <v>215</v>
      </c>
      <c r="R17" s="34">
        <v>57</v>
      </c>
      <c r="S17" s="34">
        <v>82</v>
      </c>
      <c r="T17" s="34">
        <v>44</v>
      </c>
      <c r="U17" s="34">
        <v>16</v>
      </c>
      <c r="V17" s="34">
        <v>9</v>
      </c>
      <c r="W17" s="34">
        <v>14</v>
      </c>
      <c r="X17" s="34">
        <v>7</v>
      </c>
      <c r="Y17" s="34">
        <v>0</v>
      </c>
      <c r="Z17" s="72">
        <v>159</v>
      </c>
      <c r="AA17" s="1">
        <v>15</v>
      </c>
      <c r="AB17" s="1">
        <v>16</v>
      </c>
      <c r="AC17" s="1">
        <v>2</v>
      </c>
      <c r="AD17" s="1">
        <v>6</v>
      </c>
      <c r="AE17" s="1">
        <v>8</v>
      </c>
      <c r="AF17" s="1">
        <v>9</v>
      </c>
      <c r="AG17" s="1">
        <v>14</v>
      </c>
      <c r="AH17" s="1">
        <v>7</v>
      </c>
      <c r="AI17" s="1">
        <v>4</v>
      </c>
      <c r="AJ17" s="1">
        <v>12</v>
      </c>
      <c r="AK17" s="1">
        <v>4</v>
      </c>
      <c r="AL17" s="1">
        <v>9</v>
      </c>
      <c r="AM17" s="1">
        <v>7</v>
      </c>
      <c r="AN17" s="1">
        <v>3</v>
      </c>
      <c r="AO17" s="1">
        <v>4</v>
      </c>
      <c r="AP17" s="1">
        <v>3</v>
      </c>
      <c r="AQ17" s="1">
        <v>1</v>
      </c>
      <c r="AR17" s="1">
        <v>5</v>
      </c>
      <c r="AS17" s="1">
        <v>8</v>
      </c>
      <c r="AT17" s="1">
        <v>2</v>
      </c>
      <c r="AU17" s="1">
        <v>28</v>
      </c>
      <c r="AV17" s="1">
        <v>28</v>
      </c>
      <c r="AW17" s="1">
        <v>8</v>
      </c>
      <c r="AX17" s="1">
        <v>4</v>
      </c>
      <c r="AY17" s="1">
        <v>4</v>
      </c>
      <c r="AZ17" s="1">
        <v>13</v>
      </c>
      <c r="BA17" s="1">
        <v>12</v>
      </c>
      <c r="BB17" s="1">
        <v>0</v>
      </c>
      <c r="BC17" s="1">
        <v>3</v>
      </c>
      <c r="BD17" s="1">
        <v>2</v>
      </c>
      <c r="BE17" s="1">
        <v>2</v>
      </c>
      <c r="BF17" s="1">
        <v>9</v>
      </c>
      <c r="BG17" s="1">
        <v>1</v>
      </c>
      <c r="BH17" s="1">
        <v>2</v>
      </c>
      <c r="BI17" s="1">
        <v>3</v>
      </c>
      <c r="BJ17" s="1">
        <v>1</v>
      </c>
      <c r="BK17" s="1">
        <v>5</v>
      </c>
      <c r="BL17" s="1">
        <v>0</v>
      </c>
      <c r="BM17" s="1">
        <v>3</v>
      </c>
      <c r="BN17" s="1">
        <v>0</v>
      </c>
      <c r="BO17" s="1">
        <v>1</v>
      </c>
      <c r="BP17" s="1">
        <v>2</v>
      </c>
      <c r="BQ17" s="1">
        <v>4</v>
      </c>
      <c r="BR17" s="1">
        <v>1</v>
      </c>
      <c r="BS17" s="1">
        <v>1</v>
      </c>
      <c r="BT17" s="1">
        <v>2</v>
      </c>
      <c r="BU17" s="79">
        <v>7</v>
      </c>
    </row>
    <row r="18" spans="1:73" x14ac:dyDescent="0.15">
      <c r="A18" s="1" t="s">
        <v>27</v>
      </c>
      <c r="B18" s="1" t="s">
        <v>311</v>
      </c>
      <c r="C18" s="1" t="s">
        <v>28</v>
      </c>
      <c r="D18" s="41">
        <f t="shared" si="3"/>
        <v>0.75483870967741939</v>
      </c>
      <c r="E18" s="43">
        <f t="shared" si="4"/>
        <v>7.7419354838709681E-2</v>
      </c>
      <c r="F18" s="43">
        <f t="shared" si="5"/>
        <v>6.4516129032258063E-2</v>
      </c>
      <c r="G18" s="43">
        <f t="shared" si="6"/>
        <v>9.0322580645161285E-2</v>
      </c>
      <c r="H18" s="43">
        <f t="shared" si="7"/>
        <v>0</v>
      </c>
      <c r="I18" s="43">
        <f t="shared" si="8"/>
        <v>0</v>
      </c>
      <c r="J18" s="43">
        <f t="shared" si="9"/>
        <v>1.2903225806451613E-2</v>
      </c>
      <c r="K18" s="44">
        <f t="shared" si="10"/>
        <v>0</v>
      </c>
      <c r="L18" s="28">
        <f t="shared" si="11"/>
        <v>0</v>
      </c>
      <c r="M18" s="24">
        <f t="shared" si="12"/>
        <v>56</v>
      </c>
      <c r="N18" s="10"/>
      <c r="O18" s="72" t="s">
        <v>28</v>
      </c>
      <c r="P18" s="67">
        <f t="shared" si="13"/>
        <v>155</v>
      </c>
      <c r="Q18" s="13">
        <v>117</v>
      </c>
      <c r="R18" s="34">
        <v>12</v>
      </c>
      <c r="S18" s="34">
        <v>10</v>
      </c>
      <c r="T18" s="34">
        <v>14</v>
      </c>
      <c r="U18" s="34">
        <v>0</v>
      </c>
      <c r="V18" s="34">
        <v>0</v>
      </c>
      <c r="W18" s="34">
        <v>2</v>
      </c>
      <c r="X18" s="34">
        <v>0</v>
      </c>
      <c r="Y18" s="34">
        <v>0</v>
      </c>
      <c r="Z18" s="72">
        <v>115</v>
      </c>
      <c r="AA18" s="1">
        <v>0</v>
      </c>
      <c r="AB18" s="1">
        <v>0</v>
      </c>
      <c r="AC18" s="1">
        <v>2</v>
      </c>
      <c r="AD18" s="1">
        <v>0</v>
      </c>
      <c r="AE18" s="1">
        <v>0</v>
      </c>
      <c r="AF18" s="1">
        <v>0</v>
      </c>
      <c r="AG18" s="1">
        <v>1</v>
      </c>
      <c r="AH18" s="1">
        <v>0</v>
      </c>
      <c r="AI18" s="1">
        <v>1</v>
      </c>
      <c r="AJ18" s="1">
        <v>1</v>
      </c>
      <c r="AK18" s="1">
        <v>3</v>
      </c>
      <c r="AL18" s="1">
        <v>3</v>
      </c>
      <c r="AM18" s="1">
        <v>3</v>
      </c>
      <c r="AN18" s="1">
        <v>2</v>
      </c>
      <c r="AO18" s="1">
        <v>1</v>
      </c>
      <c r="AP18" s="1">
        <v>0</v>
      </c>
      <c r="AQ18" s="1">
        <v>1</v>
      </c>
      <c r="AR18" s="1">
        <v>0</v>
      </c>
      <c r="AS18" s="1">
        <v>0</v>
      </c>
      <c r="AT18" s="1">
        <v>0</v>
      </c>
      <c r="AU18" s="1">
        <v>1</v>
      </c>
      <c r="AV18" s="1">
        <v>5</v>
      </c>
      <c r="AW18" s="1">
        <v>0</v>
      </c>
      <c r="AX18" s="1">
        <v>1</v>
      </c>
      <c r="AY18" s="1">
        <v>2</v>
      </c>
      <c r="AZ18" s="1">
        <v>5</v>
      </c>
      <c r="BA18" s="1">
        <v>5</v>
      </c>
      <c r="BB18" s="1">
        <v>0</v>
      </c>
      <c r="BC18" s="1">
        <v>1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1</v>
      </c>
      <c r="BN18" s="1">
        <v>0</v>
      </c>
      <c r="BO18" s="1">
        <v>0</v>
      </c>
      <c r="BP18" s="1">
        <v>0</v>
      </c>
      <c r="BQ18" s="1">
        <v>0</v>
      </c>
      <c r="BR18" s="1">
        <v>0</v>
      </c>
      <c r="BS18" s="1">
        <v>1</v>
      </c>
      <c r="BT18" s="1">
        <v>0</v>
      </c>
      <c r="BU18" s="79">
        <v>0</v>
      </c>
    </row>
    <row r="19" spans="1:73" x14ac:dyDescent="0.15">
      <c r="A19" s="1" t="s">
        <v>29</v>
      </c>
      <c r="B19" s="1" t="s">
        <v>312</v>
      </c>
      <c r="C19" s="1" t="s">
        <v>30</v>
      </c>
      <c r="D19" s="41">
        <f t="shared" si="3"/>
        <v>0.85662824207492794</v>
      </c>
      <c r="E19" s="43">
        <f t="shared" si="4"/>
        <v>8.1412103746397693E-2</v>
      </c>
      <c r="F19" s="43">
        <f t="shared" si="5"/>
        <v>4.4668587896253602E-2</v>
      </c>
      <c r="G19" s="43">
        <f t="shared" si="6"/>
        <v>1.0086455331412104E-2</v>
      </c>
      <c r="H19" s="43">
        <f t="shared" si="7"/>
        <v>1.440922190201729E-3</v>
      </c>
      <c r="I19" s="43">
        <f t="shared" si="8"/>
        <v>2.881844380403458E-3</v>
      </c>
      <c r="J19" s="43">
        <f t="shared" si="9"/>
        <v>2.1613832853025938E-3</v>
      </c>
      <c r="K19" s="44">
        <f t="shared" si="10"/>
        <v>7.2046109510086451E-4</v>
      </c>
      <c r="L19" s="28">
        <f t="shared" si="11"/>
        <v>0</v>
      </c>
      <c r="M19" s="24">
        <f t="shared" si="12"/>
        <v>56</v>
      </c>
      <c r="N19" s="10"/>
      <c r="O19" s="72" t="s">
        <v>30</v>
      </c>
      <c r="P19" s="67">
        <f t="shared" si="13"/>
        <v>1388</v>
      </c>
      <c r="Q19" s="13">
        <v>1189</v>
      </c>
      <c r="R19" s="34">
        <v>113</v>
      </c>
      <c r="S19" s="34">
        <v>62</v>
      </c>
      <c r="T19" s="34">
        <v>14</v>
      </c>
      <c r="U19" s="34">
        <v>2</v>
      </c>
      <c r="V19" s="34">
        <v>4</v>
      </c>
      <c r="W19" s="34">
        <v>3</v>
      </c>
      <c r="X19" s="34">
        <v>1</v>
      </c>
      <c r="Y19" s="34">
        <v>0</v>
      </c>
      <c r="Z19" s="72">
        <v>362</v>
      </c>
      <c r="AA19" s="1">
        <v>569</v>
      </c>
      <c r="AB19" s="1">
        <v>95</v>
      </c>
      <c r="AC19" s="1">
        <v>45</v>
      </c>
      <c r="AD19" s="1">
        <v>76</v>
      </c>
      <c r="AE19" s="1">
        <v>24</v>
      </c>
      <c r="AF19" s="1">
        <v>18</v>
      </c>
      <c r="AG19" s="1">
        <v>13</v>
      </c>
      <c r="AH19" s="1">
        <v>18</v>
      </c>
      <c r="AI19" s="1">
        <v>13</v>
      </c>
      <c r="AJ19" s="1">
        <v>8</v>
      </c>
      <c r="AK19" s="1">
        <v>10</v>
      </c>
      <c r="AL19" s="1">
        <v>40</v>
      </c>
      <c r="AM19" s="1">
        <v>11</v>
      </c>
      <c r="AN19" s="1">
        <v>17</v>
      </c>
      <c r="AO19" s="1">
        <v>2</v>
      </c>
      <c r="AP19" s="1">
        <v>3</v>
      </c>
      <c r="AQ19" s="1">
        <v>1</v>
      </c>
      <c r="AR19" s="1">
        <v>1</v>
      </c>
      <c r="AS19" s="1">
        <v>8</v>
      </c>
      <c r="AT19" s="1">
        <v>3</v>
      </c>
      <c r="AU19" s="1">
        <v>14</v>
      </c>
      <c r="AV19" s="1">
        <v>13</v>
      </c>
      <c r="AW19" s="1">
        <v>3</v>
      </c>
      <c r="AX19" s="1">
        <v>1</v>
      </c>
      <c r="AY19" s="1">
        <v>1</v>
      </c>
      <c r="AZ19" s="1">
        <v>6</v>
      </c>
      <c r="BA19" s="1">
        <v>3</v>
      </c>
      <c r="BB19" s="1">
        <v>0</v>
      </c>
      <c r="BC19" s="1">
        <v>0</v>
      </c>
      <c r="BD19" s="1">
        <v>0</v>
      </c>
      <c r="BE19" s="1">
        <v>0</v>
      </c>
      <c r="BF19" s="1">
        <v>1</v>
      </c>
      <c r="BG19" s="1">
        <v>1</v>
      </c>
      <c r="BH19" s="1">
        <v>0</v>
      </c>
      <c r="BI19" s="1">
        <v>1</v>
      </c>
      <c r="BJ19" s="1">
        <v>2</v>
      </c>
      <c r="BK19" s="1">
        <v>1</v>
      </c>
      <c r="BL19" s="1">
        <v>0</v>
      </c>
      <c r="BM19" s="1">
        <v>2</v>
      </c>
      <c r="BN19" s="1">
        <v>0</v>
      </c>
      <c r="BO19" s="1">
        <v>0</v>
      </c>
      <c r="BP19" s="1">
        <v>0</v>
      </c>
      <c r="BQ19" s="1">
        <v>0</v>
      </c>
      <c r="BR19" s="1">
        <v>0</v>
      </c>
      <c r="BS19" s="1">
        <v>0</v>
      </c>
      <c r="BT19" s="1">
        <v>1</v>
      </c>
      <c r="BU19" s="79">
        <v>1</v>
      </c>
    </row>
    <row r="20" spans="1:73" x14ac:dyDescent="0.15">
      <c r="A20" s="1" t="s">
        <v>31</v>
      </c>
      <c r="B20" s="1" t="s">
        <v>313</v>
      </c>
      <c r="C20" s="1" t="s">
        <v>32</v>
      </c>
      <c r="D20" s="41">
        <f t="shared" si="3"/>
        <v>0.82935779816513766</v>
      </c>
      <c r="E20" s="43">
        <f t="shared" si="4"/>
        <v>9.7247706422018354E-2</v>
      </c>
      <c r="F20" s="43">
        <f t="shared" si="5"/>
        <v>3.9449541284403672E-2</v>
      </c>
      <c r="G20" s="43">
        <f t="shared" si="6"/>
        <v>1.4678899082568808E-2</v>
      </c>
      <c r="H20" s="43">
        <f t="shared" si="7"/>
        <v>2.7522935779816515E-3</v>
      </c>
      <c r="I20" s="43">
        <f t="shared" si="8"/>
        <v>9.1743119266055051E-4</v>
      </c>
      <c r="J20" s="43">
        <f t="shared" si="9"/>
        <v>3.669724770642202E-3</v>
      </c>
      <c r="K20" s="44">
        <f t="shared" si="10"/>
        <v>1.1926605504587157E-2</v>
      </c>
      <c r="L20" s="28">
        <f t="shared" si="11"/>
        <v>0</v>
      </c>
      <c r="M20" s="24">
        <f t="shared" si="12"/>
        <v>56</v>
      </c>
      <c r="N20" s="10"/>
      <c r="O20" s="72" t="s">
        <v>32</v>
      </c>
      <c r="P20" s="67">
        <f t="shared" si="13"/>
        <v>1090</v>
      </c>
      <c r="Q20" s="13">
        <v>904</v>
      </c>
      <c r="R20" s="34">
        <v>106</v>
      </c>
      <c r="S20" s="34">
        <v>43</v>
      </c>
      <c r="T20" s="34">
        <v>16</v>
      </c>
      <c r="U20" s="34">
        <v>3</v>
      </c>
      <c r="V20" s="34">
        <v>1</v>
      </c>
      <c r="W20" s="34">
        <v>4</v>
      </c>
      <c r="X20" s="34">
        <v>13</v>
      </c>
      <c r="Y20" s="34">
        <v>0</v>
      </c>
      <c r="Z20" s="72">
        <v>43</v>
      </c>
      <c r="AA20" s="1">
        <v>122</v>
      </c>
      <c r="AB20" s="1">
        <v>450</v>
      </c>
      <c r="AC20" s="1">
        <v>159</v>
      </c>
      <c r="AD20" s="1">
        <v>67</v>
      </c>
      <c r="AE20" s="1">
        <v>31</v>
      </c>
      <c r="AF20" s="1">
        <v>32</v>
      </c>
      <c r="AG20" s="1">
        <v>14</v>
      </c>
      <c r="AH20" s="1">
        <v>24</v>
      </c>
      <c r="AI20" s="1">
        <v>13</v>
      </c>
      <c r="AJ20" s="1">
        <v>17</v>
      </c>
      <c r="AK20" s="1">
        <v>4</v>
      </c>
      <c r="AL20" s="1">
        <v>22</v>
      </c>
      <c r="AM20" s="1">
        <v>12</v>
      </c>
      <c r="AN20" s="1">
        <v>16</v>
      </c>
      <c r="AO20" s="1">
        <v>4</v>
      </c>
      <c r="AP20" s="1">
        <v>1</v>
      </c>
      <c r="AQ20" s="1">
        <v>0</v>
      </c>
      <c r="AR20" s="1">
        <v>0</v>
      </c>
      <c r="AS20" s="1">
        <v>2</v>
      </c>
      <c r="AT20" s="1">
        <v>0</v>
      </c>
      <c r="AU20" s="1">
        <v>12</v>
      </c>
      <c r="AV20" s="1">
        <v>8</v>
      </c>
      <c r="AW20" s="1">
        <v>2</v>
      </c>
      <c r="AX20" s="1">
        <v>1</v>
      </c>
      <c r="AY20" s="1">
        <v>1</v>
      </c>
      <c r="AZ20" s="1">
        <v>6</v>
      </c>
      <c r="BA20" s="1">
        <v>6</v>
      </c>
      <c r="BB20" s="1">
        <v>0</v>
      </c>
      <c r="BC20" s="1">
        <v>0</v>
      </c>
      <c r="BD20" s="1">
        <v>1</v>
      </c>
      <c r="BE20" s="1">
        <v>0</v>
      </c>
      <c r="BF20" s="1">
        <v>0</v>
      </c>
      <c r="BG20" s="1">
        <v>1</v>
      </c>
      <c r="BH20" s="1">
        <v>1</v>
      </c>
      <c r="BI20" s="1">
        <v>0</v>
      </c>
      <c r="BJ20" s="1">
        <v>0</v>
      </c>
      <c r="BK20" s="1">
        <v>1</v>
      </c>
      <c r="BL20" s="1">
        <v>0</v>
      </c>
      <c r="BM20" s="1">
        <v>0</v>
      </c>
      <c r="BN20" s="1">
        <v>0</v>
      </c>
      <c r="BO20" s="1">
        <v>1</v>
      </c>
      <c r="BP20" s="1">
        <v>0</v>
      </c>
      <c r="BQ20" s="1">
        <v>0</v>
      </c>
      <c r="BR20" s="1">
        <v>0</v>
      </c>
      <c r="BS20" s="1">
        <v>0</v>
      </c>
      <c r="BT20" s="1">
        <v>3</v>
      </c>
      <c r="BU20" s="79">
        <v>13</v>
      </c>
    </row>
    <row r="21" spans="1:73" x14ac:dyDescent="0.15">
      <c r="A21" s="1" t="s">
        <v>33</v>
      </c>
      <c r="B21" s="1" t="s">
        <v>307</v>
      </c>
      <c r="C21" s="1" t="s">
        <v>34</v>
      </c>
      <c r="D21" s="41">
        <f t="shared" si="3"/>
        <v>0.35974389755902358</v>
      </c>
      <c r="E21" s="43">
        <f t="shared" si="4"/>
        <v>0.39375750300120049</v>
      </c>
      <c r="F21" s="43">
        <f t="shared" si="5"/>
        <v>0.15366146458583432</v>
      </c>
      <c r="G21" s="43">
        <f t="shared" si="6"/>
        <v>4.5218087234893956E-2</v>
      </c>
      <c r="H21" s="43">
        <f t="shared" si="7"/>
        <v>1.4405762304921969E-2</v>
      </c>
      <c r="I21" s="43">
        <f t="shared" si="8"/>
        <v>5.6022408963585435E-3</v>
      </c>
      <c r="J21" s="43">
        <f t="shared" si="9"/>
        <v>1.2805122048819529E-2</v>
      </c>
      <c r="K21" s="44">
        <f t="shared" si="10"/>
        <v>1.4805922368947578E-2</v>
      </c>
      <c r="L21" s="28">
        <f t="shared" si="11"/>
        <v>8.0032012805122054E-4</v>
      </c>
      <c r="M21" s="24">
        <f t="shared" si="12"/>
        <v>50</v>
      </c>
      <c r="N21" s="10"/>
      <c r="O21" s="72" t="s">
        <v>34</v>
      </c>
      <c r="P21" s="67">
        <f t="shared" si="13"/>
        <v>2499</v>
      </c>
      <c r="Q21" s="13">
        <v>899</v>
      </c>
      <c r="R21" s="34">
        <v>984</v>
      </c>
      <c r="S21" s="34">
        <v>384</v>
      </c>
      <c r="T21" s="34">
        <v>113</v>
      </c>
      <c r="U21" s="34">
        <v>36</v>
      </c>
      <c r="V21" s="34">
        <v>14</v>
      </c>
      <c r="W21" s="34">
        <v>32</v>
      </c>
      <c r="X21" s="34">
        <v>37</v>
      </c>
      <c r="Y21" s="34">
        <v>2</v>
      </c>
      <c r="Z21" s="72">
        <v>89</v>
      </c>
      <c r="AA21" s="1">
        <v>106</v>
      </c>
      <c r="AB21" s="1">
        <v>96</v>
      </c>
      <c r="AC21" s="1">
        <v>324</v>
      </c>
      <c r="AD21" s="1">
        <v>70</v>
      </c>
      <c r="AE21" s="1">
        <v>94</v>
      </c>
      <c r="AF21" s="1">
        <v>120</v>
      </c>
      <c r="AG21" s="1">
        <v>125</v>
      </c>
      <c r="AH21" s="1">
        <v>95</v>
      </c>
      <c r="AI21" s="1">
        <v>94</v>
      </c>
      <c r="AJ21" s="1">
        <v>172</v>
      </c>
      <c r="AK21" s="1">
        <v>95</v>
      </c>
      <c r="AL21" s="1">
        <v>273</v>
      </c>
      <c r="AM21" s="1">
        <v>130</v>
      </c>
      <c r="AN21" s="1">
        <v>83</v>
      </c>
      <c r="AO21" s="1">
        <v>31</v>
      </c>
      <c r="AP21" s="1">
        <v>30</v>
      </c>
      <c r="AQ21" s="1">
        <v>7</v>
      </c>
      <c r="AR21" s="1">
        <v>26</v>
      </c>
      <c r="AS21" s="1">
        <v>64</v>
      </c>
      <c r="AT21" s="1">
        <v>10</v>
      </c>
      <c r="AU21" s="1">
        <v>78</v>
      </c>
      <c r="AV21" s="1">
        <v>55</v>
      </c>
      <c r="AW21" s="1">
        <v>9</v>
      </c>
      <c r="AX21" s="1">
        <v>7</v>
      </c>
      <c r="AY21" s="1">
        <v>9</v>
      </c>
      <c r="AZ21" s="1">
        <v>39</v>
      </c>
      <c r="BA21" s="1">
        <v>38</v>
      </c>
      <c r="BB21" s="1">
        <v>9</v>
      </c>
      <c r="BC21" s="1">
        <v>2</v>
      </c>
      <c r="BD21" s="1">
        <v>3</v>
      </c>
      <c r="BE21" s="1">
        <v>2</v>
      </c>
      <c r="BF21" s="1">
        <v>10</v>
      </c>
      <c r="BG21" s="1">
        <v>19</v>
      </c>
      <c r="BH21" s="1">
        <v>2</v>
      </c>
      <c r="BI21" s="1">
        <v>3</v>
      </c>
      <c r="BJ21" s="1">
        <v>5</v>
      </c>
      <c r="BK21" s="1">
        <v>4</v>
      </c>
      <c r="BL21" s="1">
        <v>2</v>
      </c>
      <c r="BM21" s="1">
        <v>10</v>
      </c>
      <c r="BN21" s="1">
        <v>1</v>
      </c>
      <c r="BO21" s="1">
        <v>4</v>
      </c>
      <c r="BP21" s="1">
        <v>4</v>
      </c>
      <c r="BQ21" s="1">
        <v>0</v>
      </c>
      <c r="BR21" s="1">
        <v>0</v>
      </c>
      <c r="BS21" s="1">
        <v>7</v>
      </c>
      <c r="BT21" s="1">
        <v>6</v>
      </c>
      <c r="BU21" s="79">
        <v>37</v>
      </c>
    </row>
    <row r="22" spans="1:73" x14ac:dyDescent="0.15">
      <c r="A22" s="1" t="s">
        <v>35</v>
      </c>
      <c r="B22" s="1" t="s">
        <v>308</v>
      </c>
      <c r="C22" s="1" t="s">
        <v>36</v>
      </c>
      <c r="D22" s="41">
        <f t="shared" si="3"/>
        <v>0.8966480446927374</v>
      </c>
      <c r="E22" s="43">
        <f t="shared" si="4"/>
        <v>5.5865921787709494E-2</v>
      </c>
      <c r="F22" s="43">
        <f t="shared" si="5"/>
        <v>3.6312849162011177E-2</v>
      </c>
      <c r="G22" s="43">
        <f t="shared" si="6"/>
        <v>0</v>
      </c>
      <c r="H22" s="43">
        <f t="shared" si="7"/>
        <v>2.7932960893854749E-3</v>
      </c>
      <c r="I22" s="43">
        <f t="shared" si="8"/>
        <v>0</v>
      </c>
      <c r="J22" s="43">
        <f t="shared" si="9"/>
        <v>5.5865921787709499E-3</v>
      </c>
      <c r="K22" s="44">
        <f t="shared" si="10"/>
        <v>2.7932960893854749E-3</v>
      </c>
      <c r="L22" s="28">
        <f t="shared" si="11"/>
        <v>0</v>
      </c>
      <c r="M22" s="24">
        <f t="shared" si="12"/>
        <v>56</v>
      </c>
      <c r="N22" s="10"/>
      <c r="O22" s="72" t="s">
        <v>36</v>
      </c>
      <c r="P22" s="67">
        <f t="shared" si="13"/>
        <v>358</v>
      </c>
      <c r="Q22" s="13">
        <v>321</v>
      </c>
      <c r="R22" s="34">
        <v>20</v>
      </c>
      <c r="S22" s="34">
        <v>13</v>
      </c>
      <c r="T22" s="34">
        <v>0</v>
      </c>
      <c r="U22" s="34">
        <v>1</v>
      </c>
      <c r="V22" s="34">
        <v>0</v>
      </c>
      <c r="W22" s="34">
        <v>2</v>
      </c>
      <c r="X22" s="34">
        <v>1</v>
      </c>
      <c r="Y22" s="34">
        <v>0</v>
      </c>
      <c r="Z22" s="72">
        <v>3</v>
      </c>
      <c r="AA22" s="1">
        <v>21</v>
      </c>
      <c r="AB22" s="1">
        <v>24</v>
      </c>
      <c r="AC22" s="1">
        <v>177</v>
      </c>
      <c r="AD22" s="1">
        <v>15</v>
      </c>
      <c r="AE22" s="1">
        <v>30</v>
      </c>
      <c r="AF22" s="1">
        <v>51</v>
      </c>
      <c r="AG22" s="1">
        <v>7</v>
      </c>
      <c r="AH22" s="1">
        <v>7</v>
      </c>
      <c r="AI22" s="1">
        <v>1</v>
      </c>
      <c r="AJ22" s="1">
        <v>1</v>
      </c>
      <c r="AK22" s="1">
        <v>3</v>
      </c>
      <c r="AL22" s="1">
        <v>0</v>
      </c>
      <c r="AM22" s="1">
        <v>1</v>
      </c>
      <c r="AN22" s="1">
        <v>9</v>
      </c>
      <c r="AO22" s="1">
        <v>1</v>
      </c>
      <c r="AP22" s="1">
        <v>0</v>
      </c>
      <c r="AQ22" s="1">
        <v>1</v>
      </c>
      <c r="AR22" s="1">
        <v>0</v>
      </c>
      <c r="AS22" s="1">
        <v>0</v>
      </c>
      <c r="AT22" s="1">
        <v>0</v>
      </c>
      <c r="AU22" s="1">
        <v>1</v>
      </c>
      <c r="AV22" s="1">
        <v>1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1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1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1</v>
      </c>
      <c r="BU22" s="79">
        <v>1</v>
      </c>
    </row>
    <row r="23" spans="1:73" x14ac:dyDescent="0.15">
      <c r="A23" s="1" t="s">
        <v>37</v>
      </c>
      <c r="B23" s="1" t="s">
        <v>312</v>
      </c>
      <c r="C23" s="1" t="s">
        <v>38</v>
      </c>
      <c r="D23" s="41">
        <f t="shared" si="3"/>
        <v>0.61895161290322576</v>
      </c>
      <c r="E23" s="43">
        <f t="shared" si="4"/>
        <v>0.18044354838709678</v>
      </c>
      <c r="F23" s="43">
        <f t="shared" si="5"/>
        <v>0.11391129032258064</v>
      </c>
      <c r="G23" s="43">
        <f t="shared" si="6"/>
        <v>2.9233870967741934E-2</v>
      </c>
      <c r="H23" s="43">
        <f t="shared" si="7"/>
        <v>5.0403225806451612E-3</v>
      </c>
      <c r="I23" s="43">
        <f t="shared" si="8"/>
        <v>2.0161290322580645E-3</v>
      </c>
      <c r="J23" s="43">
        <f t="shared" si="9"/>
        <v>1.310483870967742E-2</v>
      </c>
      <c r="K23" s="44">
        <f t="shared" si="10"/>
        <v>3.7298387096774195E-2</v>
      </c>
      <c r="L23" s="28">
        <f t="shared" si="11"/>
        <v>0</v>
      </c>
      <c r="M23" s="24">
        <f t="shared" si="12"/>
        <v>56</v>
      </c>
      <c r="N23" s="10"/>
      <c r="O23" s="72" t="s">
        <v>38</v>
      </c>
      <c r="P23" s="67">
        <f t="shared" si="13"/>
        <v>992</v>
      </c>
      <c r="Q23" s="13">
        <v>614</v>
      </c>
      <c r="R23" s="34">
        <v>179</v>
      </c>
      <c r="S23" s="34">
        <v>113</v>
      </c>
      <c r="T23" s="34">
        <v>29</v>
      </c>
      <c r="U23" s="34">
        <v>5</v>
      </c>
      <c r="V23" s="34">
        <v>2</v>
      </c>
      <c r="W23" s="34">
        <v>13</v>
      </c>
      <c r="X23" s="34">
        <v>37</v>
      </c>
      <c r="Y23" s="34">
        <v>0</v>
      </c>
      <c r="Z23" s="72">
        <v>28</v>
      </c>
      <c r="AA23" s="1">
        <v>16</v>
      </c>
      <c r="AB23" s="1">
        <v>60</v>
      </c>
      <c r="AC23" s="1">
        <v>54</v>
      </c>
      <c r="AD23" s="1">
        <v>402</v>
      </c>
      <c r="AE23" s="1">
        <v>28</v>
      </c>
      <c r="AF23" s="1">
        <v>26</v>
      </c>
      <c r="AG23" s="1">
        <v>17</v>
      </c>
      <c r="AH23" s="1">
        <v>48</v>
      </c>
      <c r="AI23" s="1">
        <v>24</v>
      </c>
      <c r="AJ23" s="1">
        <v>24</v>
      </c>
      <c r="AK23" s="1">
        <v>10</v>
      </c>
      <c r="AL23" s="1">
        <v>39</v>
      </c>
      <c r="AM23" s="1">
        <v>17</v>
      </c>
      <c r="AN23" s="1">
        <v>33</v>
      </c>
      <c r="AO23" s="1">
        <v>4</v>
      </c>
      <c r="AP23" s="1">
        <v>5</v>
      </c>
      <c r="AQ23" s="1">
        <v>0</v>
      </c>
      <c r="AR23" s="1">
        <v>1</v>
      </c>
      <c r="AS23" s="1">
        <v>6</v>
      </c>
      <c r="AT23" s="1">
        <v>9</v>
      </c>
      <c r="AU23" s="1">
        <v>29</v>
      </c>
      <c r="AV23" s="1">
        <v>26</v>
      </c>
      <c r="AW23" s="1">
        <v>0</v>
      </c>
      <c r="AX23" s="1">
        <v>1</v>
      </c>
      <c r="AY23" s="1">
        <v>6</v>
      </c>
      <c r="AZ23" s="1">
        <v>11</v>
      </c>
      <c r="BA23" s="1">
        <v>9</v>
      </c>
      <c r="BB23" s="1">
        <v>2</v>
      </c>
      <c r="BC23" s="1">
        <v>0</v>
      </c>
      <c r="BD23" s="1">
        <v>0</v>
      </c>
      <c r="BE23" s="1">
        <v>0</v>
      </c>
      <c r="BF23" s="1">
        <v>3</v>
      </c>
      <c r="BG23" s="1">
        <v>1</v>
      </c>
      <c r="BH23" s="1">
        <v>1</v>
      </c>
      <c r="BI23" s="1">
        <v>0</v>
      </c>
      <c r="BJ23" s="1">
        <v>0</v>
      </c>
      <c r="BK23" s="1">
        <v>2</v>
      </c>
      <c r="BL23" s="1">
        <v>0</v>
      </c>
      <c r="BM23" s="1">
        <v>6</v>
      </c>
      <c r="BN23" s="1">
        <v>2</v>
      </c>
      <c r="BO23" s="1">
        <v>3</v>
      </c>
      <c r="BP23" s="1">
        <v>1</v>
      </c>
      <c r="BQ23" s="1">
        <v>0</v>
      </c>
      <c r="BR23" s="1">
        <v>1</v>
      </c>
      <c r="BS23" s="1">
        <v>0</v>
      </c>
      <c r="BT23" s="1">
        <v>0</v>
      </c>
      <c r="BU23" s="79">
        <v>37</v>
      </c>
    </row>
    <row r="24" spans="1:73" x14ac:dyDescent="0.15">
      <c r="A24" s="1" t="s">
        <v>39</v>
      </c>
      <c r="B24" s="1" t="s">
        <v>312</v>
      </c>
      <c r="C24" s="1" t="s">
        <v>40</v>
      </c>
      <c r="D24" s="41">
        <f t="shared" si="3"/>
        <v>0.69077013521457964</v>
      </c>
      <c r="E24" s="43">
        <f t="shared" si="4"/>
        <v>0.15873015873015872</v>
      </c>
      <c r="F24" s="43">
        <f t="shared" si="5"/>
        <v>0.11992945326278659</v>
      </c>
      <c r="G24" s="43">
        <f t="shared" si="6"/>
        <v>6.4667842445620223E-3</v>
      </c>
      <c r="H24" s="43">
        <f t="shared" si="7"/>
        <v>4.11522633744856E-3</v>
      </c>
      <c r="I24" s="43">
        <f t="shared" si="8"/>
        <v>1.1757789535567313E-3</v>
      </c>
      <c r="J24" s="43">
        <f t="shared" si="9"/>
        <v>6.4667842445620223E-3</v>
      </c>
      <c r="K24" s="44">
        <f t="shared" si="10"/>
        <v>1.2345679012345678E-2</v>
      </c>
      <c r="L24" s="28">
        <f t="shared" si="11"/>
        <v>0</v>
      </c>
      <c r="M24" s="24">
        <f t="shared" si="12"/>
        <v>56</v>
      </c>
      <c r="N24" s="10"/>
      <c r="O24" s="72" t="s">
        <v>40</v>
      </c>
      <c r="P24" s="67">
        <f t="shared" si="13"/>
        <v>1701</v>
      </c>
      <c r="Q24" s="13">
        <v>1175</v>
      </c>
      <c r="R24" s="34">
        <v>270</v>
      </c>
      <c r="S24" s="34">
        <v>204</v>
      </c>
      <c r="T24" s="34">
        <v>11</v>
      </c>
      <c r="U24" s="34">
        <v>7</v>
      </c>
      <c r="V24" s="34">
        <v>2</v>
      </c>
      <c r="W24" s="34">
        <v>11</v>
      </c>
      <c r="X24" s="34">
        <v>21</v>
      </c>
      <c r="Y24" s="34">
        <v>0</v>
      </c>
      <c r="Z24" s="72">
        <v>24</v>
      </c>
      <c r="AA24" s="1">
        <v>47</v>
      </c>
      <c r="AB24" s="1">
        <v>66</v>
      </c>
      <c r="AC24" s="1">
        <v>491</v>
      </c>
      <c r="AD24" s="1">
        <v>39</v>
      </c>
      <c r="AE24" s="1">
        <v>393</v>
      </c>
      <c r="AF24" s="1">
        <v>115</v>
      </c>
      <c r="AG24" s="1">
        <v>50</v>
      </c>
      <c r="AH24" s="1">
        <v>87</v>
      </c>
      <c r="AI24" s="1">
        <v>35</v>
      </c>
      <c r="AJ24" s="1">
        <v>22</v>
      </c>
      <c r="AK24" s="1">
        <v>12</v>
      </c>
      <c r="AL24" s="1">
        <v>49</v>
      </c>
      <c r="AM24" s="1">
        <v>15</v>
      </c>
      <c r="AN24" s="1">
        <v>75</v>
      </c>
      <c r="AO24" s="1">
        <v>5</v>
      </c>
      <c r="AP24" s="1">
        <v>6</v>
      </c>
      <c r="AQ24" s="1">
        <v>1</v>
      </c>
      <c r="AR24" s="1">
        <v>3</v>
      </c>
      <c r="AS24" s="1">
        <v>22</v>
      </c>
      <c r="AT24" s="1">
        <v>6</v>
      </c>
      <c r="AU24" s="1">
        <v>54</v>
      </c>
      <c r="AV24" s="1">
        <v>32</v>
      </c>
      <c r="AW24" s="1">
        <v>1</v>
      </c>
      <c r="AX24" s="1">
        <v>0</v>
      </c>
      <c r="AY24" s="1">
        <v>2</v>
      </c>
      <c r="AZ24" s="1">
        <v>6</v>
      </c>
      <c r="BA24" s="1">
        <v>1</v>
      </c>
      <c r="BB24" s="1">
        <v>1</v>
      </c>
      <c r="BC24" s="1">
        <v>0</v>
      </c>
      <c r="BD24" s="1">
        <v>0</v>
      </c>
      <c r="BE24" s="1">
        <v>0</v>
      </c>
      <c r="BF24" s="1">
        <v>5</v>
      </c>
      <c r="BG24" s="1">
        <v>1</v>
      </c>
      <c r="BH24" s="1">
        <v>1</v>
      </c>
      <c r="BI24" s="1">
        <v>1</v>
      </c>
      <c r="BJ24" s="1">
        <v>0</v>
      </c>
      <c r="BK24" s="1">
        <v>1</v>
      </c>
      <c r="BL24" s="1">
        <v>0</v>
      </c>
      <c r="BM24" s="1">
        <v>1</v>
      </c>
      <c r="BN24" s="1">
        <v>0</v>
      </c>
      <c r="BO24" s="1">
        <v>0</v>
      </c>
      <c r="BP24" s="1">
        <v>2</v>
      </c>
      <c r="BQ24" s="1">
        <v>2</v>
      </c>
      <c r="BR24" s="1">
        <v>2</v>
      </c>
      <c r="BS24" s="1">
        <v>2</v>
      </c>
      <c r="BT24" s="1">
        <v>2</v>
      </c>
      <c r="BU24" s="79">
        <v>21</v>
      </c>
    </row>
    <row r="25" spans="1:73" x14ac:dyDescent="0.15">
      <c r="A25" s="1" t="s">
        <v>41</v>
      </c>
      <c r="B25" s="1" t="s">
        <v>310</v>
      </c>
      <c r="C25" s="1" t="s">
        <v>42</v>
      </c>
      <c r="D25" s="41">
        <f t="shared" si="3"/>
        <v>0.71843687374749499</v>
      </c>
      <c r="E25" s="43">
        <f t="shared" si="4"/>
        <v>0.19338677354709419</v>
      </c>
      <c r="F25" s="43">
        <f t="shared" si="5"/>
        <v>6.8136272545090179E-2</v>
      </c>
      <c r="G25" s="43">
        <f t="shared" si="6"/>
        <v>4.0080160320641279E-3</v>
      </c>
      <c r="H25" s="43">
        <f t="shared" si="7"/>
        <v>1.002004008016032E-3</v>
      </c>
      <c r="I25" s="43">
        <f t="shared" si="8"/>
        <v>0</v>
      </c>
      <c r="J25" s="43">
        <f t="shared" si="9"/>
        <v>1.002004008016032E-3</v>
      </c>
      <c r="K25" s="44">
        <f t="shared" si="10"/>
        <v>1.4028056112224449E-2</v>
      </c>
      <c r="L25" s="28">
        <f t="shared" si="11"/>
        <v>0</v>
      </c>
      <c r="M25" s="24">
        <f t="shared" si="12"/>
        <v>56</v>
      </c>
      <c r="N25" s="10"/>
      <c r="O25" s="72" t="s">
        <v>42</v>
      </c>
      <c r="P25" s="67">
        <f t="shared" si="13"/>
        <v>998</v>
      </c>
      <c r="Q25" s="13">
        <v>717</v>
      </c>
      <c r="R25" s="34">
        <v>193</v>
      </c>
      <c r="S25" s="34">
        <v>68</v>
      </c>
      <c r="T25" s="34">
        <v>4</v>
      </c>
      <c r="U25" s="34">
        <v>1</v>
      </c>
      <c r="V25" s="34">
        <v>0</v>
      </c>
      <c r="W25" s="34">
        <v>1</v>
      </c>
      <c r="X25" s="34">
        <v>14</v>
      </c>
      <c r="Y25" s="34">
        <v>0</v>
      </c>
      <c r="Z25" s="72">
        <v>9</v>
      </c>
      <c r="AA25" s="1">
        <v>33</v>
      </c>
      <c r="AB25" s="1">
        <v>50</v>
      </c>
      <c r="AC25" s="1">
        <v>109</v>
      </c>
      <c r="AD25" s="1">
        <v>27</v>
      </c>
      <c r="AE25" s="1">
        <v>55</v>
      </c>
      <c r="AF25" s="1">
        <v>434</v>
      </c>
      <c r="AG25" s="1">
        <v>68</v>
      </c>
      <c r="AH25" s="1">
        <v>74</v>
      </c>
      <c r="AI25" s="1">
        <v>14</v>
      </c>
      <c r="AJ25" s="1">
        <v>15</v>
      </c>
      <c r="AK25" s="1">
        <v>9</v>
      </c>
      <c r="AL25" s="1">
        <v>9</v>
      </c>
      <c r="AM25" s="1">
        <v>4</v>
      </c>
      <c r="AN25" s="1">
        <v>27</v>
      </c>
      <c r="AO25" s="1">
        <v>2</v>
      </c>
      <c r="AP25" s="1">
        <v>0</v>
      </c>
      <c r="AQ25" s="1">
        <v>2</v>
      </c>
      <c r="AR25" s="1">
        <v>0</v>
      </c>
      <c r="AS25" s="1">
        <v>12</v>
      </c>
      <c r="AT25" s="1">
        <v>5</v>
      </c>
      <c r="AU25" s="1">
        <v>15</v>
      </c>
      <c r="AV25" s="1">
        <v>5</v>
      </c>
      <c r="AW25" s="1">
        <v>2</v>
      </c>
      <c r="AX25" s="1">
        <v>1</v>
      </c>
      <c r="AY25" s="1">
        <v>0</v>
      </c>
      <c r="AZ25" s="1">
        <v>0</v>
      </c>
      <c r="BA25" s="1">
        <v>1</v>
      </c>
      <c r="BB25" s="1">
        <v>0</v>
      </c>
      <c r="BC25" s="1">
        <v>0</v>
      </c>
      <c r="BD25" s="1">
        <v>0</v>
      </c>
      <c r="BE25" s="1">
        <v>0</v>
      </c>
      <c r="BF25" s="1">
        <v>1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1</v>
      </c>
      <c r="BQ25" s="1">
        <v>0</v>
      </c>
      <c r="BR25" s="1">
        <v>0</v>
      </c>
      <c r="BS25" s="1">
        <v>0</v>
      </c>
      <c r="BT25" s="1">
        <v>0</v>
      </c>
      <c r="BU25" s="79">
        <v>14</v>
      </c>
    </row>
    <row r="26" spans="1:73" x14ac:dyDescent="0.15">
      <c r="A26" s="1" t="s">
        <v>43</v>
      </c>
      <c r="B26" s="1" t="s">
        <v>313</v>
      </c>
      <c r="C26" s="1" t="s">
        <v>44</v>
      </c>
      <c r="D26" s="41">
        <f t="shared" si="3"/>
        <v>0.14625228519195613</v>
      </c>
      <c r="E26" s="43">
        <f t="shared" si="4"/>
        <v>0.69287020109689212</v>
      </c>
      <c r="F26" s="43">
        <f t="shared" si="5"/>
        <v>8.4095063985374766E-2</v>
      </c>
      <c r="G26" s="43">
        <f t="shared" si="6"/>
        <v>1.3406459475929311E-2</v>
      </c>
      <c r="H26" s="43">
        <f t="shared" si="7"/>
        <v>1.157830591102986E-2</v>
      </c>
      <c r="I26" s="43">
        <f t="shared" si="8"/>
        <v>4.8750761730652044E-3</v>
      </c>
      <c r="J26" s="43">
        <f t="shared" si="9"/>
        <v>1.9500304692260818E-2</v>
      </c>
      <c r="K26" s="44">
        <f t="shared" si="10"/>
        <v>2.7422303473491772E-2</v>
      </c>
      <c r="L26" s="28">
        <f t="shared" si="11"/>
        <v>1.2187690432663011E-3</v>
      </c>
      <c r="M26" s="24">
        <f t="shared" si="12"/>
        <v>44</v>
      </c>
      <c r="N26" s="10"/>
      <c r="O26" s="72" t="s">
        <v>44</v>
      </c>
      <c r="P26" s="67">
        <f t="shared" si="13"/>
        <v>1641</v>
      </c>
      <c r="Q26" s="13">
        <v>240</v>
      </c>
      <c r="R26" s="34">
        <v>1137</v>
      </c>
      <c r="S26" s="34">
        <v>138</v>
      </c>
      <c r="T26" s="34">
        <v>22</v>
      </c>
      <c r="U26" s="34">
        <v>19</v>
      </c>
      <c r="V26" s="34">
        <v>8</v>
      </c>
      <c r="W26" s="34">
        <v>32</v>
      </c>
      <c r="X26" s="34">
        <v>45</v>
      </c>
      <c r="Y26" s="34">
        <v>2</v>
      </c>
      <c r="Z26" s="72">
        <v>39</v>
      </c>
      <c r="AA26" s="1">
        <v>26</v>
      </c>
      <c r="AB26" s="1">
        <v>14</v>
      </c>
      <c r="AC26" s="1">
        <v>26</v>
      </c>
      <c r="AD26" s="1">
        <v>19</v>
      </c>
      <c r="AE26" s="1">
        <v>20</v>
      </c>
      <c r="AF26" s="1">
        <v>96</v>
      </c>
      <c r="AG26" s="1">
        <v>727</v>
      </c>
      <c r="AH26" s="1">
        <v>93</v>
      </c>
      <c r="AI26" s="1">
        <v>37</v>
      </c>
      <c r="AJ26" s="1">
        <v>45</v>
      </c>
      <c r="AK26" s="1">
        <v>154</v>
      </c>
      <c r="AL26" s="1">
        <v>60</v>
      </c>
      <c r="AM26" s="1">
        <v>21</v>
      </c>
      <c r="AN26" s="1">
        <v>18</v>
      </c>
      <c r="AO26" s="1">
        <v>5</v>
      </c>
      <c r="AP26" s="1">
        <v>3</v>
      </c>
      <c r="AQ26" s="1">
        <v>5</v>
      </c>
      <c r="AR26" s="1">
        <v>4</v>
      </c>
      <c r="AS26" s="1">
        <v>25</v>
      </c>
      <c r="AT26" s="1">
        <v>7</v>
      </c>
      <c r="AU26" s="1">
        <v>52</v>
      </c>
      <c r="AV26" s="1">
        <v>19</v>
      </c>
      <c r="AW26" s="1">
        <v>12</v>
      </c>
      <c r="AX26" s="1">
        <v>0</v>
      </c>
      <c r="AY26" s="1">
        <v>0</v>
      </c>
      <c r="AZ26" s="1">
        <v>2</v>
      </c>
      <c r="BA26" s="1">
        <v>4</v>
      </c>
      <c r="BB26" s="1">
        <v>1</v>
      </c>
      <c r="BC26" s="1">
        <v>3</v>
      </c>
      <c r="BD26" s="1">
        <v>3</v>
      </c>
      <c r="BE26" s="1">
        <v>1</v>
      </c>
      <c r="BF26" s="1">
        <v>6</v>
      </c>
      <c r="BG26" s="1">
        <v>7</v>
      </c>
      <c r="BH26" s="1">
        <v>2</v>
      </c>
      <c r="BI26" s="1">
        <v>2</v>
      </c>
      <c r="BJ26" s="1">
        <v>3</v>
      </c>
      <c r="BK26" s="1">
        <v>1</v>
      </c>
      <c r="BL26" s="1">
        <v>2</v>
      </c>
      <c r="BM26" s="1">
        <v>4</v>
      </c>
      <c r="BN26" s="1">
        <v>0</v>
      </c>
      <c r="BO26" s="1">
        <v>1</v>
      </c>
      <c r="BP26" s="1">
        <v>2</v>
      </c>
      <c r="BQ26" s="1">
        <v>4</v>
      </c>
      <c r="BR26" s="1">
        <v>2</v>
      </c>
      <c r="BS26" s="1">
        <v>4</v>
      </c>
      <c r="BT26" s="1">
        <v>15</v>
      </c>
      <c r="BU26" s="79">
        <v>45</v>
      </c>
    </row>
    <row r="27" spans="1:73" x14ac:dyDescent="0.15">
      <c r="A27" s="1" t="s">
        <v>45</v>
      </c>
      <c r="B27" s="1" t="s">
        <v>307</v>
      </c>
      <c r="C27" s="1" t="s">
        <v>46</v>
      </c>
      <c r="D27" s="41">
        <f t="shared" si="3"/>
        <v>6.890042472864559E-2</v>
      </c>
      <c r="E27" s="43">
        <f t="shared" si="4"/>
        <v>0.60122699386503065</v>
      </c>
      <c r="F27" s="43">
        <f t="shared" si="5"/>
        <v>0.14346389806512505</v>
      </c>
      <c r="G27" s="43">
        <f t="shared" si="6"/>
        <v>5.7574327512977821E-2</v>
      </c>
      <c r="H27" s="43">
        <f t="shared" si="7"/>
        <v>3.1618688060405853E-2</v>
      </c>
      <c r="I27" s="43">
        <f t="shared" si="8"/>
        <v>1.8404907975460124E-2</v>
      </c>
      <c r="J27" s="43">
        <f t="shared" si="9"/>
        <v>6.3237376120811706E-2</v>
      </c>
      <c r="K27" s="44">
        <f t="shared" si="10"/>
        <v>1.557338367154318E-2</v>
      </c>
      <c r="L27" s="28">
        <f t="shared" si="11"/>
        <v>3.7753657385559227E-3</v>
      </c>
      <c r="M27" s="24">
        <f t="shared" si="12"/>
        <v>27</v>
      </c>
      <c r="N27" s="10"/>
      <c r="O27" s="72" t="s">
        <v>46</v>
      </c>
      <c r="P27" s="67">
        <f t="shared" si="13"/>
        <v>2119</v>
      </c>
      <c r="Q27" s="13">
        <v>146</v>
      </c>
      <c r="R27" s="34">
        <v>1274</v>
      </c>
      <c r="S27" s="34">
        <v>304</v>
      </c>
      <c r="T27" s="34">
        <v>122</v>
      </c>
      <c r="U27" s="34">
        <v>67</v>
      </c>
      <c r="V27" s="34">
        <v>39</v>
      </c>
      <c r="W27" s="34">
        <v>134</v>
      </c>
      <c r="X27" s="34">
        <v>33</v>
      </c>
      <c r="Y27" s="34">
        <v>8</v>
      </c>
      <c r="Z27" s="72">
        <v>37</v>
      </c>
      <c r="AA27" s="1">
        <v>11</v>
      </c>
      <c r="AB27" s="1">
        <v>12</v>
      </c>
      <c r="AC27" s="1">
        <v>23</v>
      </c>
      <c r="AD27" s="1">
        <v>12</v>
      </c>
      <c r="AE27" s="1">
        <v>21</v>
      </c>
      <c r="AF27" s="1">
        <v>30</v>
      </c>
      <c r="AG27" s="1">
        <v>334</v>
      </c>
      <c r="AH27" s="1">
        <v>59</v>
      </c>
      <c r="AI27" s="1">
        <v>53</v>
      </c>
      <c r="AJ27" s="1">
        <v>198</v>
      </c>
      <c r="AK27" s="1">
        <v>170</v>
      </c>
      <c r="AL27" s="1">
        <v>324</v>
      </c>
      <c r="AM27" s="1">
        <v>136</v>
      </c>
      <c r="AN27" s="1">
        <v>33</v>
      </c>
      <c r="AO27" s="1">
        <v>27</v>
      </c>
      <c r="AP27" s="1">
        <v>12</v>
      </c>
      <c r="AQ27" s="1">
        <v>15</v>
      </c>
      <c r="AR27" s="1">
        <v>18</v>
      </c>
      <c r="AS27" s="1">
        <v>40</v>
      </c>
      <c r="AT27" s="1">
        <v>20</v>
      </c>
      <c r="AU27" s="1">
        <v>57</v>
      </c>
      <c r="AV27" s="1">
        <v>82</v>
      </c>
      <c r="AW27" s="1">
        <v>13</v>
      </c>
      <c r="AX27" s="1">
        <v>10</v>
      </c>
      <c r="AY27" s="1">
        <v>11</v>
      </c>
      <c r="AZ27" s="1">
        <v>38</v>
      </c>
      <c r="BA27" s="1">
        <v>28</v>
      </c>
      <c r="BB27" s="1">
        <v>12</v>
      </c>
      <c r="BC27" s="1">
        <v>10</v>
      </c>
      <c r="BD27" s="1">
        <v>8</v>
      </c>
      <c r="BE27" s="1">
        <v>6</v>
      </c>
      <c r="BF27" s="1">
        <v>16</v>
      </c>
      <c r="BG27" s="1">
        <v>23</v>
      </c>
      <c r="BH27" s="1">
        <v>14</v>
      </c>
      <c r="BI27" s="1">
        <v>7</v>
      </c>
      <c r="BJ27" s="1">
        <v>15</v>
      </c>
      <c r="BK27" s="1">
        <v>9</v>
      </c>
      <c r="BL27" s="1">
        <v>8</v>
      </c>
      <c r="BM27" s="1">
        <v>31</v>
      </c>
      <c r="BN27" s="1">
        <v>7</v>
      </c>
      <c r="BO27" s="1">
        <v>9</v>
      </c>
      <c r="BP27" s="1">
        <v>13</v>
      </c>
      <c r="BQ27" s="1">
        <v>15</v>
      </c>
      <c r="BR27" s="1">
        <v>12</v>
      </c>
      <c r="BS27" s="1">
        <v>18</v>
      </c>
      <c r="BT27" s="1">
        <v>29</v>
      </c>
      <c r="BU27" s="79">
        <v>33</v>
      </c>
    </row>
    <row r="28" spans="1:73" x14ac:dyDescent="0.15">
      <c r="A28" s="1" t="s">
        <v>47</v>
      </c>
      <c r="B28" s="1" t="s">
        <v>310</v>
      </c>
      <c r="C28" s="1" t="s">
        <v>48</v>
      </c>
      <c r="D28" s="41">
        <f t="shared" si="3"/>
        <v>0.10606060606060606</v>
      </c>
      <c r="E28" s="43">
        <f t="shared" si="4"/>
        <v>0.43939393939393939</v>
      </c>
      <c r="F28" s="43">
        <f t="shared" si="5"/>
        <v>0.18181818181818182</v>
      </c>
      <c r="G28" s="43">
        <f t="shared" si="6"/>
        <v>6.0606060606060608E-2</v>
      </c>
      <c r="H28" s="43">
        <f t="shared" si="7"/>
        <v>6.0606060606060608E-2</v>
      </c>
      <c r="I28" s="43">
        <f t="shared" si="8"/>
        <v>4.5454545454545456E-2</v>
      </c>
      <c r="J28" s="43">
        <f t="shared" si="9"/>
        <v>0.10606060606060606</v>
      </c>
      <c r="K28" s="44">
        <f t="shared" si="10"/>
        <v>0</v>
      </c>
      <c r="L28" s="28">
        <f t="shared" si="11"/>
        <v>0</v>
      </c>
      <c r="M28" s="24">
        <f t="shared" si="12"/>
        <v>56</v>
      </c>
      <c r="N28" s="10"/>
      <c r="O28" s="72" t="s">
        <v>48</v>
      </c>
      <c r="P28" s="67">
        <f t="shared" si="13"/>
        <v>66</v>
      </c>
      <c r="Q28" s="13">
        <v>7</v>
      </c>
      <c r="R28" s="34">
        <v>29</v>
      </c>
      <c r="S28" s="34">
        <v>12</v>
      </c>
      <c r="T28" s="34">
        <v>4</v>
      </c>
      <c r="U28" s="34">
        <v>4</v>
      </c>
      <c r="V28" s="34">
        <v>3</v>
      </c>
      <c r="W28" s="34">
        <v>7</v>
      </c>
      <c r="X28" s="34">
        <v>0</v>
      </c>
      <c r="Y28" s="34">
        <v>0</v>
      </c>
      <c r="Z28" s="72">
        <v>3</v>
      </c>
      <c r="AA28" s="1">
        <v>1</v>
      </c>
      <c r="AB28" s="1">
        <v>1</v>
      </c>
      <c r="AC28" s="1">
        <v>0</v>
      </c>
      <c r="AD28" s="1">
        <v>2</v>
      </c>
      <c r="AE28" s="1">
        <v>0</v>
      </c>
      <c r="AF28" s="1">
        <v>0</v>
      </c>
      <c r="AG28" s="1">
        <v>5</v>
      </c>
      <c r="AH28" s="1">
        <v>0</v>
      </c>
      <c r="AI28" s="1">
        <v>2</v>
      </c>
      <c r="AJ28" s="1">
        <v>3</v>
      </c>
      <c r="AK28" s="1">
        <v>12</v>
      </c>
      <c r="AL28" s="1">
        <v>5</v>
      </c>
      <c r="AM28" s="1">
        <v>2</v>
      </c>
      <c r="AN28" s="1">
        <v>3</v>
      </c>
      <c r="AO28" s="1">
        <v>1</v>
      </c>
      <c r="AP28" s="1">
        <v>2</v>
      </c>
      <c r="AQ28" s="1">
        <v>0</v>
      </c>
      <c r="AR28" s="1">
        <v>1</v>
      </c>
      <c r="AS28" s="1">
        <v>1</v>
      </c>
      <c r="AT28" s="1">
        <v>2</v>
      </c>
      <c r="AU28" s="1">
        <v>1</v>
      </c>
      <c r="AV28" s="1">
        <v>1</v>
      </c>
      <c r="AW28" s="1">
        <v>2</v>
      </c>
      <c r="AX28" s="1">
        <v>0</v>
      </c>
      <c r="AY28" s="1">
        <v>0</v>
      </c>
      <c r="AZ28" s="1">
        <v>0</v>
      </c>
      <c r="BA28" s="1">
        <v>1</v>
      </c>
      <c r="BB28" s="1">
        <v>1</v>
      </c>
      <c r="BC28" s="1">
        <v>0</v>
      </c>
      <c r="BD28" s="1">
        <v>1</v>
      </c>
      <c r="BE28" s="1">
        <v>1</v>
      </c>
      <c r="BF28" s="1">
        <v>1</v>
      </c>
      <c r="BG28" s="1">
        <v>1</v>
      </c>
      <c r="BH28" s="1">
        <v>0</v>
      </c>
      <c r="BI28" s="1">
        <v>2</v>
      </c>
      <c r="BJ28" s="1">
        <v>0</v>
      </c>
      <c r="BK28" s="1">
        <v>1</v>
      </c>
      <c r="BL28" s="1">
        <v>0</v>
      </c>
      <c r="BM28" s="1">
        <v>0</v>
      </c>
      <c r="BN28" s="1">
        <v>0</v>
      </c>
      <c r="BO28" s="1">
        <v>1</v>
      </c>
      <c r="BP28" s="1">
        <v>0</v>
      </c>
      <c r="BQ28" s="1">
        <v>2</v>
      </c>
      <c r="BR28" s="1">
        <v>1</v>
      </c>
      <c r="BS28" s="1">
        <v>1</v>
      </c>
      <c r="BT28" s="1">
        <v>2</v>
      </c>
      <c r="BU28" s="79">
        <v>0</v>
      </c>
    </row>
    <row r="29" spans="1:73" x14ac:dyDescent="0.15">
      <c r="A29" s="1" t="s">
        <v>49</v>
      </c>
      <c r="B29" s="1" t="s">
        <v>313</v>
      </c>
      <c r="C29" s="1" t="s">
        <v>50</v>
      </c>
      <c r="D29" s="41">
        <f t="shared" si="3"/>
        <v>0.2119071644803229</v>
      </c>
      <c r="E29" s="43">
        <f t="shared" si="4"/>
        <v>0.60343087790110994</v>
      </c>
      <c r="F29" s="43">
        <f t="shared" si="5"/>
        <v>0.10393541876892028</v>
      </c>
      <c r="G29" s="43">
        <f t="shared" si="6"/>
        <v>1.7154389505549948E-2</v>
      </c>
      <c r="H29" s="43">
        <f t="shared" si="7"/>
        <v>1.1099899091826439E-2</v>
      </c>
      <c r="I29" s="43">
        <f t="shared" si="8"/>
        <v>1.9172552976791119E-2</v>
      </c>
      <c r="J29" s="43">
        <f t="shared" si="9"/>
        <v>1.8163471241170535E-2</v>
      </c>
      <c r="K29" s="44">
        <f t="shared" si="10"/>
        <v>1.5136226034308779E-2</v>
      </c>
      <c r="L29" s="28">
        <f t="shared" si="11"/>
        <v>5.0454086781029266E-3</v>
      </c>
      <c r="M29" s="24">
        <f t="shared" si="12"/>
        <v>17</v>
      </c>
      <c r="N29" s="10"/>
      <c r="O29" s="72" t="s">
        <v>50</v>
      </c>
      <c r="P29" s="67">
        <f t="shared" si="13"/>
        <v>991</v>
      </c>
      <c r="Q29" s="13">
        <v>210</v>
      </c>
      <c r="R29" s="34">
        <v>598</v>
      </c>
      <c r="S29" s="34">
        <v>103</v>
      </c>
      <c r="T29" s="34">
        <v>17</v>
      </c>
      <c r="U29" s="34">
        <v>11</v>
      </c>
      <c r="V29" s="34">
        <v>19</v>
      </c>
      <c r="W29" s="34">
        <v>18</v>
      </c>
      <c r="X29" s="34">
        <v>15</v>
      </c>
      <c r="Y29" s="34">
        <v>5</v>
      </c>
      <c r="Z29" s="72">
        <v>29</v>
      </c>
      <c r="AA29" s="1">
        <v>25</v>
      </c>
      <c r="AB29" s="1">
        <v>23</v>
      </c>
      <c r="AC29" s="1">
        <v>47</v>
      </c>
      <c r="AD29" s="1">
        <v>14</v>
      </c>
      <c r="AE29" s="1">
        <v>24</v>
      </c>
      <c r="AF29" s="1">
        <v>48</v>
      </c>
      <c r="AG29" s="1">
        <v>84</v>
      </c>
      <c r="AH29" s="1">
        <v>350</v>
      </c>
      <c r="AI29" s="1">
        <v>29</v>
      </c>
      <c r="AJ29" s="1">
        <v>78</v>
      </c>
      <c r="AK29" s="1">
        <v>19</v>
      </c>
      <c r="AL29" s="1">
        <v>22</v>
      </c>
      <c r="AM29" s="1">
        <v>16</v>
      </c>
      <c r="AN29" s="1">
        <v>16</v>
      </c>
      <c r="AO29" s="1">
        <v>7</v>
      </c>
      <c r="AP29" s="1">
        <v>6</v>
      </c>
      <c r="AQ29" s="1">
        <v>2</v>
      </c>
      <c r="AR29" s="1">
        <v>4</v>
      </c>
      <c r="AS29" s="1">
        <v>21</v>
      </c>
      <c r="AT29" s="1">
        <v>7</v>
      </c>
      <c r="AU29" s="1">
        <v>27</v>
      </c>
      <c r="AV29" s="1">
        <v>13</v>
      </c>
      <c r="AW29" s="1">
        <v>5</v>
      </c>
      <c r="AX29" s="1">
        <v>0</v>
      </c>
      <c r="AY29" s="1">
        <v>4</v>
      </c>
      <c r="AZ29" s="1">
        <v>5</v>
      </c>
      <c r="BA29" s="1">
        <v>3</v>
      </c>
      <c r="BB29" s="1">
        <v>0</v>
      </c>
      <c r="BC29" s="1">
        <v>0</v>
      </c>
      <c r="BD29" s="1">
        <v>0</v>
      </c>
      <c r="BE29" s="1">
        <v>1</v>
      </c>
      <c r="BF29" s="1">
        <v>4</v>
      </c>
      <c r="BG29" s="1">
        <v>3</v>
      </c>
      <c r="BH29" s="1">
        <v>3</v>
      </c>
      <c r="BI29" s="1">
        <v>6</v>
      </c>
      <c r="BJ29" s="1">
        <v>0</v>
      </c>
      <c r="BK29" s="1">
        <v>8</v>
      </c>
      <c r="BL29" s="1">
        <v>5</v>
      </c>
      <c r="BM29" s="1">
        <v>1</v>
      </c>
      <c r="BN29" s="1">
        <v>0</v>
      </c>
      <c r="BO29" s="1">
        <v>1</v>
      </c>
      <c r="BP29" s="1">
        <v>3</v>
      </c>
      <c r="BQ29" s="1">
        <v>2</v>
      </c>
      <c r="BR29" s="1">
        <v>1</v>
      </c>
      <c r="BS29" s="1">
        <v>4</v>
      </c>
      <c r="BT29" s="1">
        <v>6</v>
      </c>
      <c r="BU29" s="79">
        <v>15</v>
      </c>
    </row>
    <row r="30" spans="1:73" x14ac:dyDescent="0.15">
      <c r="A30" s="1" t="s">
        <v>51</v>
      </c>
      <c r="B30" s="1" t="s">
        <v>312</v>
      </c>
      <c r="C30" s="1" t="s">
        <v>52</v>
      </c>
      <c r="D30" s="41">
        <f t="shared" si="3"/>
        <v>4.8629531388152077E-2</v>
      </c>
      <c r="E30" s="43">
        <f t="shared" si="4"/>
        <v>0.77453580901856767</v>
      </c>
      <c r="F30" s="43">
        <f t="shared" si="5"/>
        <v>0.129973474801061</v>
      </c>
      <c r="G30" s="43">
        <f t="shared" si="6"/>
        <v>1.5030946065428824E-2</v>
      </c>
      <c r="H30" s="43">
        <f t="shared" si="7"/>
        <v>5.3050397877984082E-3</v>
      </c>
      <c r="I30" s="43">
        <f t="shared" si="8"/>
        <v>7.9575596816976128E-3</v>
      </c>
      <c r="J30" s="43">
        <f t="shared" si="9"/>
        <v>1.4146772767462422E-2</v>
      </c>
      <c r="K30" s="44">
        <f t="shared" si="10"/>
        <v>4.4208664898320073E-3</v>
      </c>
      <c r="L30" s="28">
        <f t="shared" si="11"/>
        <v>1.7683465959328027E-3</v>
      </c>
      <c r="M30" s="24">
        <f t="shared" si="12"/>
        <v>40</v>
      </c>
      <c r="N30" s="10"/>
      <c r="O30" s="72" t="s">
        <v>52</v>
      </c>
      <c r="P30" s="67">
        <f t="shared" si="13"/>
        <v>1131</v>
      </c>
      <c r="Q30" s="13">
        <v>55</v>
      </c>
      <c r="R30" s="34">
        <v>876</v>
      </c>
      <c r="S30" s="34">
        <v>147</v>
      </c>
      <c r="T30" s="34">
        <v>17</v>
      </c>
      <c r="U30" s="34">
        <v>6</v>
      </c>
      <c r="V30" s="34">
        <v>9</v>
      </c>
      <c r="W30" s="34">
        <v>16</v>
      </c>
      <c r="X30" s="34">
        <v>5</v>
      </c>
      <c r="Y30" s="34">
        <v>2</v>
      </c>
      <c r="Z30" s="72">
        <v>3</v>
      </c>
      <c r="AA30" s="1">
        <v>17</v>
      </c>
      <c r="AB30" s="1">
        <v>18</v>
      </c>
      <c r="AC30" s="1">
        <v>2</v>
      </c>
      <c r="AD30" s="1">
        <v>3</v>
      </c>
      <c r="AE30" s="1">
        <v>8</v>
      </c>
      <c r="AF30" s="1">
        <v>4</v>
      </c>
      <c r="AG30" s="1">
        <v>24</v>
      </c>
      <c r="AH30" s="1">
        <v>104</v>
      </c>
      <c r="AI30" s="1">
        <v>533</v>
      </c>
      <c r="AJ30" s="1">
        <v>129</v>
      </c>
      <c r="AK30" s="1">
        <v>19</v>
      </c>
      <c r="AL30" s="1">
        <v>47</v>
      </c>
      <c r="AM30" s="1">
        <v>20</v>
      </c>
      <c r="AN30" s="1">
        <v>20</v>
      </c>
      <c r="AO30" s="1">
        <v>8</v>
      </c>
      <c r="AP30" s="1">
        <v>7</v>
      </c>
      <c r="AQ30" s="1">
        <v>9</v>
      </c>
      <c r="AR30" s="1">
        <v>7</v>
      </c>
      <c r="AS30" s="1">
        <v>49</v>
      </c>
      <c r="AT30" s="1">
        <v>6</v>
      </c>
      <c r="AU30" s="1">
        <v>31</v>
      </c>
      <c r="AV30" s="1">
        <v>10</v>
      </c>
      <c r="AW30" s="1">
        <v>4</v>
      </c>
      <c r="AX30" s="1">
        <v>0</v>
      </c>
      <c r="AY30" s="1">
        <v>1</v>
      </c>
      <c r="AZ30" s="1">
        <v>3</v>
      </c>
      <c r="BA30" s="1">
        <v>6</v>
      </c>
      <c r="BB30" s="1">
        <v>1</v>
      </c>
      <c r="BC30" s="1">
        <v>2</v>
      </c>
      <c r="BD30" s="1">
        <v>0</v>
      </c>
      <c r="BE30" s="1">
        <v>0</v>
      </c>
      <c r="BF30" s="1">
        <v>4</v>
      </c>
      <c r="BG30" s="1">
        <v>2</v>
      </c>
      <c r="BH30" s="1">
        <v>0</v>
      </c>
      <c r="BI30" s="1">
        <v>1</v>
      </c>
      <c r="BJ30" s="1">
        <v>1</v>
      </c>
      <c r="BK30" s="1">
        <v>5</v>
      </c>
      <c r="BL30" s="1">
        <v>2</v>
      </c>
      <c r="BM30" s="1">
        <v>2</v>
      </c>
      <c r="BN30" s="1">
        <v>0</v>
      </c>
      <c r="BO30" s="1">
        <v>2</v>
      </c>
      <c r="BP30" s="1">
        <v>2</v>
      </c>
      <c r="BQ30" s="1">
        <v>2</v>
      </c>
      <c r="BR30" s="1">
        <v>2</v>
      </c>
      <c r="BS30" s="1">
        <v>2</v>
      </c>
      <c r="BT30" s="1">
        <v>4</v>
      </c>
      <c r="BU30" s="79">
        <v>5</v>
      </c>
    </row>
    <row r="31" spans="1:73" x14ac:dyDescent="0.15">
      <c r="A31" s="1" t="s">
        <v>53</v>
      </c>
      <c r="B31" s="1" t="s">
        <v>313</v>
      </c>
      <c r="C31" s="1" t="s">
        <v>54</v>
      </c>
      <c r="D31" s="41">
        <f t="shared" si="3"/>
        <v>0.18265119120342088</v>
      </c>
      <c r="E31" s="43">
        <f t="shared" si="4"/>
        <v>0.62797800855222974</v>
      </c>
      <c r="F31" s="43">
        <f t="shared" si="5"/>
        <v>0.10873549175320708</v>
      </c>
      <c r="G31" s="43">
        <f t="shared" si="6"/>
        <v>1.4050091631032376E-2</v>
      </c>
      <c r="H31" s="43">
        <f t="shared" si="7"/>
        <v>1.2828344532681736E-2</v>
      </c>
      <c r="I31" s="43">
        <f t="shared" si="8"/>
        <v>6.1087354917532073E-3</v>
      </c>
      <c r="J31" s="43">
        <f t="shared" si="9"/>
        <v>2.9321930360415395E-2</v>
      </c>
      <c r="K31" s="44">
        <f t="shared" si="10"/>
        <v>1.8326206475259621E-2</v>
      </c>
      <c r="L31" s="28">
        <f t="shared" si="11"/>
        <v>0</v>
      </c>
      <c r="M31" s="24">
        <f t="shared" si="12"/>
        <v>56</v>
      </c>
      <c r="N31" s="10"/>
      <c r="O31" s="72" t="s">
        <v>54</v>
      </c>
      <c r="P31" s="67">
        <f t="shared" si="13"/>
        <v>1637</v>
      </c>
      <c r="Q31" s="13">
        <v>299</v>
      </c>
      <c r="R31" s="34">
        <v>1028</v>
      </c>
      <c r="S31" s="34">
        <v>178</v>
      </c>
      <c r="T31" s="34">
        <v>23</v>
      </c>
      <c r="U31" s="34">
        <v>21</v>
      </c>
      <c r="V31" s="34">
        <v>10</v>
      </c>
      <c r="W31" s="34">
        <v>48</v>
      </c>
      <c r="X31" s="34">
        <v>30</v>
      </c>
      <c r="Y31" s="34">
        <v>0</v>
      </c>
      <c r="Z31" s="72">
        <v>47</v>
      </c>
      <c r="AA31" s="1">
        <v>37</v>
      </c>
      <c r="AB31" s="1">
        <v>32</v>
      </c>
      <c r="AC31" s="1">
        <v>68</v>
      </c>
      <c r="AD31" s="1">
        <v>23</v>
      </c>
      <c r="AE31" s="1">
        <v>28</v>
      </c>
      <c r="AF31" s="1">
        <v>64</v>
      </c>
      <c r="AG31" s="1">
        <v>104</v>
      </c>
      <c r="AH31" s="1">
        <v>95</v>
      </c>
      <c r="AI31" s="1">
        <v>48</v>
      </c>
      <c r="AJ31" s="1">
        <v>515</v>
      </c>
      <c r="AK31" s="1">
        <v>66</v>
      </c>
      <c r="AL31" s="1">
        <v>178</v>
      </c>
      <c r="AM31" s="1">
        <v>22</v>
      </c>
      <c r="AN31" s="1">
        <v>41</v>
      </c>
      <c r="AO31" s="1">
        <v>15</v>
      </c>
      <c r="AP31" s="1">
        <v>8</v>
      </c>
      <c r="AQ31" s="1">
        <v>5</v>
      </c>
      <c r="AR31" s="1">
        <v>9</v>
      </c>
      <c r="AS31" s="1">
        <v>44</v>
      </c>
      <c r="AT31" s="1">
        <v>7</v>
      </c>
      <c r="AU31" s="1">
        <v>38</v>
      </c>
      <c r="AV31" s="1">
        <v>11</v>
      </c>
      <c r="AW31" s="1">
        <v>4</v>
      </c>
      <c r="AX31" s="1">
        <v>1</v>
      </c>
      <c r="AY31" s="1">
        <v>1</v>
      </c>
      <c r="AZ31" s="1">
        <v>4</v>
      </c>
      <c r="BA31" s="1">
        <v>8</v>
      </c>
      <c r="BB31" s="1">
        <v>2</v>
      </c>
      <c r="BC31" s="1">
        <v>3</v>
      </c>
      <c r="BD31" s="1">
        <v>2</v>
      </c>
      <c r="BE31" s="1">
        <v>2</v>
      </c>
      <c r="BF31" s="1">
        <v>7</v>
      </c>
      <c r="BG31" s="1">
        <v>8</v>
      </c>
      <c r="BH31" s="1">
        <v>2</v>
      </c>
      <c r="BI31" s="1">
        <v>1</v>
      </c>
      <c r="BJ31" s="1">
        <v>2</v>
      </c>
      <c r="BK31" s="1">
        <v>7</v>
      </c>
      <c r="BL31" s="1">
        <v>0</v>
      </c>
      <c r="BM31" s="1">
        <v>6</v>
      </c>
      <c r="BN31" s="1">
        <v>1</v>
      </c>
      <c r="BO31" s="1">
        <v>5</v>
      </c>
      <c r="BP31" s="1">
        <v>3</v>
      </c>
      <c r="BQ31" s="1">
        <v>3</v>
      </c>
      <c r="BR31" s="1">
        <v>4</v>
      </c>
      <c r="BS31" s="1">
        <v>6</v>
      </c>
      <c r="BT31" s="1">
        <v>20</v>
      </c>
      <c r="BU31" s="79">
        <v>30</v>
      </c>
    </row>
    <row r="32" spans="1:73" x14ac:dyDescent="0.15">
      <c r="A32" s="1" t="s">
        <v>55</v>
      </c>
      <c r="B32" s="1" t="s">
        <v>307</v>
      </c>
      <c r="C32" s="1" t="s">
        <v>56</v>
      </c>
      <c r="D32" s="41">
        <f t="shared" si="3"/>
        <v>9.1663210286188304E-2</v>
      </c>
      <c r="E32" s="43">
        <f t="shared" si="4"/>
        <v>0.66528411447532143</v>
      </c>
      <c r="F32" s="43">
        <f t="shared" si="5"/>
        <v>0.15097469929489837</v>
      </c>
      <c r="G32" s="43">
        <f t="shared" si="6"/>
        <v>2.6545002073828285E-2</v>
      </c>
      <c r="H32" s="43">
        <f t="shared" si="7"/>
        <v>1.6590626296142681E-2</v>
      </c>
      <c r="I32" s="43">
        <f t="shared" si="8"/>
        <v>1.244296972210701E-2</v>
      </c>
      <c r="J32" s="43">
        <f t="shared" si="9"/>
        <v>2.4885939444214019E-2</v>
      </c>
      <c r="K32" s="44">
        <f t="shared" si="10"/>
        <v>1.1613438407299876E-2</v>
      </c>
      <c r="L32" s="28">
        <f t="shared" si="11"/>
        <v>1.6590626296142678E-3</v>
      </c>
      <c r="M32" s="24">
        <f t="shared" si="12"/>
        <v>41</v>
      </c>
      <c r="N32" s="10"/>
      <c r="O32" s="72" t="s">
        <v>56</v>
      </c>
      <c r="P32" s="67">
        <f t="shared" si="13"/>
        <v>2411</v>
      </c>
      <c r="Q32" s="13">
        <v>221</v>
      </c>
      <c r="R32" s="34">
        <v>1604</v>
      </c>
      <c r="S32" s="34">
        <v>364</v>
      </c>
      <c r="T32" s="34">
        <v>64</v>
      </c>
      <c r="U32" s="34">
        <v>40</v>
      </c>
      <c r="V32" s="34">
        <v>30</v>
      </c>
      <c r="W32" s="34">
        <v>60</v>
      </c>
      <c r="X32" s="34">
        <v>28</v>
      </c>
      <c r="Y32" s="34">
        <v>4</v>
      </c>
      <c r="Z32" s="72">
        <v>54</v>
      </c>
      <c r="AA32" s="1">
        <v>33</v>
      </c>
      <c r="AB32" s="1">
        <v>9</v>
      </c>
      <c r="AC32" s="1">
        <v>43</v>
      </c>
      <c r="AD32" s="1">
        <v>25</v>
      </c>
      <c r="AE32" s="1">
        <v>17</v>
      </c>
      <c r="AF32" s="1">
        <v>40</v>
      </c>
      <c r="AG32" s="1">
        <v>93</v>
      </c>
      <c r="AH32" s="1">
        <v>58</v>
      </c>
      <c r="AI32" s="1">
        <v>62</v>
      </c>
      <c r="AJ32" s="1">
        <v>176</v>
      </c>
      <c r="AK32" s="1">
        <v>756</v>
      </c>
      <c r="AL32" s="1">
        <v>383</v>
      </c>
      <c r="AM32" s="1">
        <v>76</v>
      </c>
      <c r="AN32" s="1">
        <v>51</v>
      </c>
      <c r="AO32" s="1">
        <v>39</v>
      </c>
      <c r="AP32" s="1">
        <v>22</v>
      </c>
      <c r="AQ32" s="1">
        <v>16</v>
      </c>
      <c r="AR32" s="1">
        <v>19</v>
      </c>
      <c r="AS32" s="1">
        <v>57</v>
      </c>
      <c r="AT32" s="1">
        <v>19</v>
      </c>
      <c r="AU32" s="1">
        <v>82</v>
      </c>
      <c r="AV32" s="1">
        <v>59</v>
      </c>
      <c r="AW32" s="1">
        <v>8</v>
      </c>
      <c r="AX32" s="1">
        <v>5</v>
      </c>
      <c r="AY32" s="1">
        <v>6</v>
      </c>
      <c r="AZ32" s="1">
        <v>13</v>
      </c>
      <c r="BA32" s="1">
        <v>23</v>
      </c>
      <c r="BB32" s="1">
        <v>8</v>
      </c>
      <c r="BC32" s="1">
        <v>1</v>
      </c>
      <c r="BD32" s="1">
        <v>1</v>
      </c>
      <c r="BE32" s="1">
        <v>4</v>
      </c>
      <c r="BF32" s="1">
        <v>4</v>
      </c>
      <c r="BG32" s="1">
        <v>21</v>
      </c>
      <c r="BH32" s="1">
        <v>10</v>
      </c>
      <c r="BI32" s="1">
        <v>4</v>
      </c>
      <c r="BJ32" s="1">
        <v>8</v>
      </c>
      <c r="BK32" s="1">
        <v>14</v>
      </c>
      <c r="BL32" s="1">
        <v>4</v>
      </c>
      <c r="BM32" s="1">
        <v>20</v>
      </c>
      <c r="BN32" s="1">
        <v>2</v>
      </c>
      <c r="BO32" s="1">
        <v>6</v>
      </c>
      <c r="BP32" s="1">
        <v>6</v>
      </c>
      <c r="BQ32" s="1">
        <v>3</v>
      </c>
      <c r="BR32" s="1">
        <v>8</v>
      </c>
      <c r="BS32" s="1">
        <v>6</v>
      </c>
      <c r="BT32" s="1">
        <v>9</v>
      </c>
      <c r="BU32" s="79">
        <v>28</v>
      </c>
    </row>
    <row r="33" spans="1:73" x14ac:dyDescent="0.15">
      <c r="A33" s="1" t="s">
        <v>57</v>
      </c>
      <c r="B33" s="1" t="s">
        <v>307</v>
      </c>
      <c r="C33" s="1" t="s">
        <v>58</v>
      </c>
      <c r="D33" s="41">
        <f t="shared" si="3"/>
        <v>3.9987204094689699E-2</v>
      </c>
      <c r="E33" s="43">
        <f t="shared" si="4"/>
        <v>0.57901471529110682</v>
      </c>
      <c r="F33" s="43">
        <f t="shared" si="5"/>
        <v>0.10972488803582854</v>
      </c>
      <c r="G33" s="43">
        <f t="shared" si="6"/>
        <v>0.13915547024952016</v>
      </c>
      <c r="H33" s="43">
        <f t="shared" si="7"/>
        <v>3.166986564299424E-2</v>
      </c>
      <c r="I33" s="43">
        <f t="shared" si="8"/>
        <v>1.6314779270633396E-2</v>
      </c>
      <c r="J33" s="43">
        <f t="shared" si="9"/>
        <v>6.3659628918746006E-2</v>
      </c>
      <c r="K33" s="44">
        <f t="shared" si="10"/>
        <v>2.0473448496481125E-2</v>
      </c>
      <c r="L33" s="28">
        <f t="shared" si="11"/>
        <v>2.5591810620601407E-3</v>
      </c>
      <c r="M33" s="24">
        <f t="shared" si="12"/>
        <v>33</v>
      </c>
      <c r="N33" s="10"/>
      <c r="O33" s="72" t="s">
        <v>58</v>
      </c>
      <c r="P33" s="67">
        <f t="shared" si="13"/>
        <v>3126</v>
      </c>
      <c r="Q33" s="13">
        <v>125</v>
      </c>
      <c r="R33" s="34">
        <v>1810</v>
      </c>
      <c r="S33" s="34">
        <v>343</v>
      </c>
      <c r="T33" s="34">
        <v>435</v>
      </c>
      <c r="U33" s="34">
        <v>99</v>
      </c>
      <c r="V33" s="34">
        <v>51</v>
      </c>
      <c r="W33" s="34">
        <v>199</v>
      </c>
      <c r="X33" s="34">
        <v>64</v>
      </c>
      <c r="Y33" s="34">
        <v>8</v>
      </c>
      <c r="Z33" s="72">
        <v>36</v>
      </c>
      <c r="AA33" s="1">
        <v>8</v>
      </c>
      <c r="AB33" s="1">
        <v>14</v>
      </c>
      <c r="AC33" s="1">
        <v>29</v>
      </c>
      <c r="AD33" s="1">
        <v>11</v>
      </c>
      <c r="AE33" s="1">
        <v>13</v>
      </c>
      <c r="AF33" s="1">
        <v>14</v>
      </c>
      <c r="AG33" s="1">
        <v>48</v>
      </c>
      <c r="AH33" s="1">
        <v>33</v>
      </c>
      <c r="AI33" s="1">
        <v>29</v>
      </c>
      <c r="AJ33" s="1">
        <v>122</v>
      </c>
      <c r="AK33" s="1">
        <v>172</v>
      </c>
      <c r="AL33" s="1">
        <v>1051</v>
      </c>
      <c r="AM33" s="1">
        <v>355</v>
      </c>
      <c r="AN33" s="1">
        <v>18</v>
      </c>
      <c r="AO33" s="1">
        <v>30</v>
      </c>
      <c r="AP33" s="1">
        <v>31</v>
      </c>
      <c r="AQ33" s="1">
        <v>10</v>
      </c>
      <c r="AR33" s="1">
        <v>9</v>
      </c>
      <c r="AS33" s="1">
        <v>12</v>
      </c>
      <c r="AT33" s="1">
        <v>17</v>
      </c>
      <c r="AU33" s="1">
        <v>58</v>
      </c>
      <c r="AV33" s="1">
        <v>158</v>
      </c>
      <c r="AW33" s="1">
        <v>20</v>
      </c>
      <c r="AX33" s="1">
        <v>3</v>
      </c>
      <c r="AY33" s="1">
        <v>35</v>
      </c>
      <c r="AZ33" s="1">
        <v>66</v>
      </c>
      <c r="BA33" s="1">
        <v>186</v>
      </c>
      <c r="BB33" s="1">
        <v>116</v>
      </c>
      <c r="BC33" s="1">
        <v>9</v>
      </c>
      <c r="BD33" s="1">
        <v>3</v>
      </c>
      <c r="BE33" s="1">
        <v>4</v>
      </c>
      <c r="BF33" s="1">
        <v>39</v>
      </c>
      <c r="BG33" s="1">
        <v>45</v>
      </c>
      <c r="BH33" s="1">
        <v>8</v>
      </c>
      <c r="BI33" s="1">
        <v>12</v>
      </c>
      <c r="BJ33" s="1">
        <v>12</v>
      </c>
      <c r="BK33" s="1">
        <v>19</v>
      </c>
      <c r="BL33" s="1">
        <v>8</v>
      </c>
      <c r="BM33" s="1">
        <v>74</v>
      </c>
      <c r="BN33" s="1">
        <v>7</v>
      </c>
      <c r="BO33" s="1">
        <v>23</v>
      </c>
      <c r="BP33" s="1">
        <v>20</v>
      </c>
      <c r="BQ33" s="1">
        <v>10</v>
      </c>
      <c r="BR33" s="1">
        <v>13</v>
      </c>
      <c r="BS33" s="1">
        <v>46</v>
      </c>
      <c r="BT33" s="1">
        <v>6</v>
      </c>
      <c r="BU33" s="79">
        <v>64</v>
      </c>
    </row>
    <row r="34" spans="1:73" x14ac:dyDescent="0.15">
      <c r="A34" s="1" t="s">
        <v>59</v>
      </c>
      <c r="B34" s="1" t="s">
        <v>311</v>
      </c>
      <c r="C34" s="1" t="s">
        <v>60</v>
      </c>
      <c r="D34" s="41">
        <f t="shared" si="3"/>
        <v>2.491103202846975E-2</v>
      </c>
      <c r="E34" s="43">
        <f t="shared" si="4"/>
        <v>0.74021352313167255</v>
      </c>
      <c r="F34" s="43">
        <f t="shared" si="5"/>
        <v>0.11387900355871886</v>
      </c>
      <c r="G34" s="43">
        <f t="shared" si="6"/>
        <v>4.6263345195729534E-2</v>
      </c>
      <c r="H34" s="43">
        <f t="shared" si="7"/>
        <v>2.1352313167259787E-2</v>
      </c>
      <c r="I34" s="43">
        <f t="shared" si="8"/>
        <v>1.0676156583629894E-2</v>
      </c>
      <c r="J34" s="43">
        <f t="shared" si="9"/>
        <v>3.9145907473309607E-2</v>
      </c>
      <c r="K34" s="44">
        <f t="shared" si="10"/>
        <v>3.5587188612099642E-3</v>
      </c>
      <c r="L34" s="28">
        <f t="shared" si="11"/>
        <v>3.5587188612099642E-3</v>
      </c>
      <c r="M34" s="24">
        <f t="shared" si="12"/>
        <v>28</v>
      </c>
      <c r="N34" s="10"/>
      <c r="O34" s="72" t="s">
        <v>60</v>
      </c>
      <c r="P34" s="67">
        <f t="shared" si="13"/>
        <v>281</v>
      </c>
      <c r="Q34" s="13">
        <v>7</v>
      </c>
      <c r="R34" s="34">
        <v>208</v>
      </c>
      <c r="S34" s="34">
        <v>32</v>
      </c>
      <c r="T34" s="34">
        <v>13</v>
      </c>
      <c r="U34" s="34">
        <v>6</v>
      </c>
      <c r="V34" s="34">
        <v>3</v>
      </c>
      <c r="W34" s="34">
        <v>11</v>
      </c>
      <c r="X34" s="34">
        <v>1</v>
      </c>
      <c r="Y34" s="34">
        <v>1</v>
      </c>
      <c r="Z34" s="72">
        <v>2</v>
      </c>
      <c r="AA34" s="1">
        <v>1</v>
      </c>
      <c r="AB34" s="1">
        <v>1</v>
      </c>
      <c r="AC34" s="1">
        <v>3</v>
      </c>
      <c r="AD34" s="1">
        <v>0</v>
      </c>
      <c r="AE34" s="1">
        <v>0</v>
      </c>
      <c r="AF34" s="1">
        <v>0</v>
      </c>
      <c r="AG34" s="1">
        <v>12</v>
      </c>
      <c r="AH34" s="1">
        <v>2</v>
      </c>
      <c r="AI34" s="1">
        <v>4</v>
      </c>
      <c r="AJ34" s="1">
        <v>16</v>
      </c>
      <c r="AK34" s="1">
        <v>14</v>
      </c>
      <c r="AL34" s="1">
        <v>135</v>
      </c>
      <c r="AM34" s="1">
        <v>25</v>
      </c>
      <c r="AN34" s="1">
        <v>2</v>
      </c>
      <c r="AO34" s="1">
        <v>2</v>
      </c>
      <c r="AP34" s="1">
        <v>1</v>
      </c>
      <c r="AQ34" s="1">
        <v>1</v>
      </c>
      <c r="AR34" s="1">
        <v>2</v>
      </c>
      <c r="AS34" s="1">
        <v>8</v>
      </c>
      <c r="AT34" s="1">
        <v>4</v>
      </c>
      <c r="AU34" s="1">
        <v>9</v>
      </c>
      <c r="AV34" s="1">
        <v>3</v>
      </c>
      <c r="AW34" s="1">
        <v>1</v>
      </c>
      <c r="AX34" s="1">
        <v>0</v>
      </c>
      <c r="AY34" s="1">
        <v>2</v>
      </c>
      <c r="AZ34" s="1">
        <v>2</v>
      </c>
      <c r="BA34" s="1">
        <v>5</v>
      </c>
      <c r="BB34" s="1">
        <v>2</v>
      </c>
      <c r="BC34" s="1">
        <v>1</v>
      </c>
      <c r="BD34" s="1">
        <v>0</v>
      </c>
      <c r="BE34" s="1">
        <v>0</v>
      </c>
      <c r="BF34" s="1">
        <v>4</v>
      </c>
      <c r="BG34" s="1">
        <v>2</v>
      </c>
      <c r="BH34" s="1">
        <v>0</v>
      </c>
      <c r="BI34" s="1">
        <v>0</v>
      </c>
      <c r="BJ34" s="1">
        <v>0</v>
      </c>
      <c r="BK34" s="1">
        <v>2</v>
      </c>
      <c r="BL34" s="1">
        <v>1</v>
      </c>
      <c r="BM34" s="1">
        <v>3</v>
      </c>
      <c r="BN34" s="1">
        <v>1</v>
      </c>
      <c r="BO34" s="1">
        <v>1</v>
      </c>
      <c r="BP34" s="1">
        <v>0</v>
      </c>
      <c r="BQ34" s="1">
        <v>1</v>
      </c>
      <c r="BR34" s="1">
        <v>1</v>
      </c>
      <c r="BS34" s="1">
        <v>3</v>
      </c>
      <c r="BT34" s="1">
        <v>1</v>
      </c>
      <c r="BU34" s="79">
        <v>1</v>
      </c>
    </row>
    <row r="35" spans="1:73" x14ac:dyDescent="0.15">
      <c r="A35" s="1" t="s">
        <v>61</v>
      </c>
      <c r="B35" s="1" t="s">
        <v>310</v>
      </c>
      <c r="C35" s="1" t="s">
        <v>62</v>
      </c>
      <c r="D35" s="41">
        <f t="shared" si="3"/>
        <v>6.1381074168797956E-2</v>
      </c>
      <c r="E35" s="43">
        <f t="shared" si="4"/>
        <v>0.62148337595907932</v>
      </c>
      <c r="F35" s="43">
        <f t="shared" si="5"/>
        <v>0.11381074168797954</v>
      </c>
      <c r="G35" s="43">
        <f t="shared" si="6"/>
        <v>3.8363171355498722E-2</v>
      </c>
      <c r="H35" s="43">
        <f t="shared" si="7"/>
        <v>2.8132992327365727E-2</v>
      </c>
      <c r="I35" s="43">
        <f t="shared" si="8"/>
        <v>1.6624040920716114E-2</v>
      </c>
      <c r="J35" s="43">
        <f t="shared" si="9"/>
        <v>6.9053708439897693E-2</v>
      </c>
      <c r="K35" s="44">
        <f t="shared" si="10"/>
        <v>5.1150895140664961E-2</v>
      </c>
      <c r="L35" s="28">
        <f t="shared" si="11"/>
        <v>1.2787723785166241E-3</v>
      </c>
      <c r="M35" s="24">
        <f t="shared" si="12"/>
        <v>43</v>
      </c>
      <c r="N35" s="10"/>
      <c r="O35" s="72" t="s">
        <v>62</v>
      </c>
      <c r="P35" s="67">
        <f t="shared" si="13"/>
        <v>782</v>
      </c>
      <c r="Q35" s="13">
        <v>48</v>
      </c>
      <c r="R35" s="34">
        <v>486</v>
      </c>
      <c r="S35" s="34">
        <v>89</v>
      </c>
      <c r="T35" s="34">
        <v>30</v>
      </c>
      <c r="U35" s="34">
        <v>22</v>
      </c>
      <c r="V35" s="34">
        <v>13</v>
      </c>
      <c r="W35" s="34">
        <v>54</v>
      </c>
      <c r="X35" s="34">
        <v>40</v>
      </c>
      <c r="Y35" s="34">
        <v>1</v>
      </c>
      <c r="Z35" s="72">
        <v>12</v>
      </c>
      <c r="AA35" s="1">
        <v>3</v>
      </c>
      <c r="AB35" s="1">
        <v>3</v>
      </c>
      <c r="AC35" s="1">
        <v>12</v>
      </c>
      <c r="AD35" s="1">
        <v>2</v>
      </c>
      <c r="AE35" s="1">
        <v>4</v>
      </c>
      <c r="AF35" s="1">
        <v>12</v>
      </c>
      <c r="AG35" s="1">
        <v>20</v>
      </c>
      <c r="AH35" s="1">
        <v>12</v>
      </c>
      <c r="AI35" s="1">
        <v>15</v>
      </c>
      <c r="AJ35" s="1">
        <v>69</v>
      </c>
      <c r="AK35" s="1">
        <v>44</v>
      </c>
      <c r="AL35" s="1">
        <v>235</v>
      </c>
      <c r="AM35" s="1">
        <v>91</v>
      </c>
      <c r="AN35" s="1">
        <v>8</v>
      </c>
      <c r="AO35" s="1">
        <v>5</v>
      </c>
      <c r="AP35" s="1">
        <v>10</v>
      </c>
      <c r="AQ35" s="1">
        <v>4</v>
      </c>
      <c r="AR35" s="1">
        <v>2</v>
      </c>
      <c r="AS35" s="1">
        <v>7</v>
      </c>
      <c r="AT35" s="1">
        <v>9</v>
      </c>
      <c r="AU35" s="1">
        <v>24</v>
      </c>
      <c r="AV35" s="1">
        <v>20</v>
      </c>
      <c r="AW35" s="1">
        <v>3</v>
      </c>
      <c r="AX35" s="1">
        <v>3</v>
      </c>
      <c r="AY35" s="1">
        <v>8</v>
      </c>
      <c r="AZ35" s="1">
        <v>6</v>
      </c>
      <c r="BA35" s="1">
        <v>6</v>
      </c>
      <c r="BB35" s="1">
        <v>3</v>
      </c>
      <c r="BC35" s="1">
        <v>1</v>
      </c>
      <c r="BD35" s="1">
        <v>1</v>
      </c>
      <c r="BE35" s="1">
        <v>1</v>
      </c>
      <c r="BF35" s="1">
        <v>5</v>
      </c>
      <c r="BG35" s="1">
        <v>12</v>
      </c>
      <c r="BH35" s="1">
        <v>3</v>
      </c>
      <c r="BI35" s="1">
        <v>4</v>
      </c>
      <c r="BJ35" s="1">
        <v>4</v>
      </c>
      <c r="BK35" s="1">
        <v>4</v>
      </c>
      <c r="BL35" s="1">
        <v>1</v>
      </c>
      <c r="BM35" s="1">
        <v>27</v>
      </c>
      <c r="BN35" s="1">
        <v>1</v>
      </c>
      <c r="BO35" s="1">
        <v>3</v>
      </c>
      <c r="BP35" s="1">
        <v>4</v>
      </c>
      <c r="BQ35" s="1">
        <v>3</v>
      </c>
      <c r="BR35" s="1">
        <v>2</v>
      </c>
      <c r="BS35" s="1">
        <v>5</v>
      </c>
      <c r="BT35" s="1">
        <v>9</v>
      </c>
      <c r="BU35" s="79">
        <v>40</v>
      </c>
    </row>
    <row r="36" spans="1:73" x14ac:dyDescent="0.15">
      <c r="A36" s="1" t="s">
        <v>63</v>
      </c>
      <c r="B36" s="1" t="s">
        <v>310</v>
      </c>
      <c r="C36" s="1" t="s">
        <v>64</v>
      </c>
      <c r="D36" s="41">
        <f t="shared" si="3"/>
        <v>4.9040511727078892E-2</v>
      </c>
      <c r="E36" s="43">
        <f t="shared" si="4"/>
        <v>0.61620469083155649</v>
      </c>
      <c r="F36" s="43">
        <f t="shared" si="5"/>
        <v>0.13219616204690832</v>
      </c>
      <c r="G36" s="43">
        <f t="shared" si="6"/>
        <v>6.6098081023454158E-2</v>
      </c>
      <c r="H36" s="43">
        <f t="shared" si="7"/>
        <v>2.3454157782515993E-2</v>
      </c>
      <c r="I36" s="43">
        <f t="shared" si="8"/>
        <v>2.3454157782515993E-2</v>
      </c>
      <c r="J36" s="43">
        <f t="shared" si="9"/>
        <v>6.6098081023454158E-2</v>
      </c>
      <c r="K36" s="44">
        <f t="shared" si="10"/>
        <v>2.3454157782515993E-2</v>
      </c>
      <c r="L36" s="28">
        <f t="shared" si="11"/>
        <v>2.1321961620469083E-3</v>
      </c>
      <c r="M36" s="24">
        <f t="shared" si="12"/>
        <v>37</v>
      </c>
      <c r="N36" s="10"/>
      <c r="O36" s="72" t="s">
        <v>64</v>
      </c>
      <c r="P36" s="67">
        <f t="shared" si="13"/>
        <v>469</v>
      </c>
      <c r="Q36" s="13">
        <v>23</v>
      </c>
      <c r="R36" s="34">
        <v>289</v>
      </c>
      <c r="S36" s="34">
        <v>62</v>
      </c>
      <c r="T36" s="34">
        <v>31</v>
      </c>
      <c r="U36" s="34">
        <v>11</v>
      </c>
      <c r="V36" s="34">
        <v>11</v>
      </c>
      <c r="W36" s="34">
        <v>31</v>
      </c>
      <c r="X36" s="34">
        <v>11</v>
      </c>
      <c r="Y36" s="34">
        <v>1</v>
      </c>
      <c r="Z36" s="72">
        <v>10</v>
      </c>
      <c r="AA36" s="1">
        <v>1</v>
      </c>
      <c r="AB36" s="1">
        <v>3</v>
      </c>
      <c r="AC36" s="1">
        <v>3</v>
      </c>
      <c r="AD36" s="1">
        <v>1</v>
      </c>
      <c r="AE36" s="1">
        <v>1</v>
      </c>
      <c r="AF36" s="1">
        <v>4</v>
      </c>
      <c r="AG36" s="1">
        <v>9</v>
      </c>
      <c r="AH36" s="1">
        <v>5</v>
      </c>
      <c r="AI36" s="1">
        <v>3</v>
      </c>
      <c r="AJ36" s="1">
        <v>34</v>
      </c>
      <c r="AK36" s="1">
        <v>34</v>
      </c>
      <c r="AL36" s="1">
        <v>161</v>
      </c>
      <c r="AM36" s="1">
        <v>43</v>
      </c>
      <c r="AN36" s="1">
        <v>3</v>
      </c>
      <c r="AO36" s="1">
        <v>4</v>
      </c>
      <c r="AP36" s="1">
        <v>3</v>
      </c>
      <c r="AQ36" s="1">
        <v>0</v>
      </c>
      <c r="AR36" s="1">
        <v>2</v>
      </c>
      <c r="AS36" s="1">
        <v>3</v>
      </c>
      <c r="AT36" s="1">
        <v>11</v>
      </c>
      <c r="AU36" s="1">
        <v>7</v>
      </c>
      <c r="AV36" s="1">
        <v>29</v>
      </c>
      <c r="AW36" s="1">
        <v>1</v>
      </c>
      <c r="AX36" s="1">
        <v>1</v>
      </c>
      <c r="AY36" s="1">
        <v>12</v>
      </c>
      <c r="AZ36" s="1">
        <v>8</v>
      </c>
      <c r="BA36" s="1">
        <v>5</v>
      </c>
      <c r="BB36" s="1">
        <v>4</v>
      </c>
      <c r="BC36" s="1">
        <v>0</v>
      </c>
      <c r="BD36" s="1">
        <v>0</v>
      </c>
      <c r="BE36" s="1">
        <v>2</v>
      </c>
      <c r="BF36" s="1">
        <v>4</v>
      </c>
      <c r="BG36" s="1">
        <v>4</v>
      </c>
      <c r="BH36" s="1">
        <v>1</v>
      </c>
      <c r="BI36" s="1">
        <v>2</v>
      </c>
      <c r="BJ36" s="1">
        <v>6</v>
      </c>
      <c r="BK36" s="1">
        <v>2</v>
      </c>
      <c r="BL36" s="1">
        <v>1</v>
      </c>
      <c r="BM36" s="1">
        <v>11</v>
      </c>
      <c r="BN36" s="1">
        <v>1</v>
      </c>
      <c r="BO36" s="1">
        <v>0</v>
      </c>
      <c r="BP36" s="1">
        <v>4</v>
      </c>
      <c r="BQ36" s="1">
        <v>0</v>
      </c>
      <c r="BR36" s="1">
        <v>3</v>
      </c>
      <c r="BS36" s="1">
        <v>8</v>
      </c>
      <c r="BT36" s="1">
        <v>4</v>
      </c>
      <c r="BU36" s="79">
        <v>11</v>
      </c>
    </row>
    <row r="37" spans="1:73" x14ac:dyDescent="0.15">
      <c r="A37" s="1" t="s">
        <v>65</v>
      </c>
      <c r="B37" s="1" t="s">
        <v>309</v>
      </c>
      <c r="C37" s="1" t="s">
        <v>66</v>
      </c>
      <c r="D37" s="41">
        <f t="shared" si="3"/>
        <v>3.3598585322723251E-2</v>
      </c>
      <c r="E37" s="43">
        <f t="shared" si="4"/>
        <v>0.72325375773651635</v>
      </c>
      <c r="F37" s="43">
        <f t="shared" si="5"/>
        <v>9.4606542882404956E-2</v>
      </c>
      <c r="G37" s="43">
        <f t="shared" si="6"/>
        <v>3.9787798408488062E-2</v>
      </c>
      <c r="H37" s="43">
        <f t="shared" si="7"/>
        <v>2.1220159151193633E-2</v>
      </c>
      <c r="I37" s="43">
        <f t="shared" si="8"/>
        <v>6.18921308576481E-3</v>
      </c>
      <c r="J37" s="43">
        <f t="shared" si="9"/>
        <v>3.8903625110521665E-2</v>
      </c>
      <c r="K37" s="44">
        <f t="shared" si="10"/>
        <v>4.2440318302387266E-2</v>
      </c>
      <c r="L37" s="28">
        <f t="shared" si="11"/>
        <v>8.8417329796640137E-4</v>
      </c>
      <c r="M37" s="24">
        <f t="shared" si="12"/>
        <v>49</v>
      </c>
      <c r="N37" s="10"/>
      <c r="O37" s="72" t="s">
        <v>66</v>
      </c>
      <c r="P37" s="67">
        <f t="shared" si="13"/>
        <v>1131</v>
      </c>
      <c r="Q37" s="13">
        <v>38</v>
      </c>
      <c r="R37" s="34">
        <v>818</v>
      </c>
      <c r="S37" s="34">
        <v>107</v>
      </c>
      <c r="T37" s="34">
        <v>45</v>
      </c>
      <c r="U37" s="34">
        <v>24</v>
      </c>
      <c r="V37" s="34">
        <v>7</v>
      </c>
      <c r="W37" s="34">
        <v>44</v>
      </c>
      <c r="X37" s="34">
        <v>48</v>
      </c>
      <c r="Y37" s="34">
        <v>1</v>
      </c>
      <c r="Z37" s="72">
        <v>12</v>
      </c>
      <c r="AA37" s="1">
        <v>6</v>
      </c>
      <c r="AB37" s="1">
        <v>1</v>
      </c>
      <c r="AC37" s="1">
        <v>8</v>
      </c>
      <c r="AD37" s="1">
        <v>4</v>
      </c>
      <c r="AE37" s="1">
        <v>4</v>
      </c>
      <c r="AF37" s="1">
        <v>3</v>
      </c>
      <c r="AG37" s="1">
        <v>27</v>
      </c>
      <c r="AH37" s="1">
        <v>8</v>
      </c>
      <c r="AI37" s="1">
        <v>10</v>
      </c>
      <c r="AJ37" s="1">
        <v>75</v>
      </c>
      <c r="AK37" s="1">
        <v>108</v>
      </c>
      <c r="AL37" s="1">
        <v>372</v>
      </c>
      <c r="AM37" s="1">
        <v>218</v>
      </c>
      <c r="AN37" s="1">
        <v>10</v>
      </c>
      <c r="AO37" s="1">
        <v>9</v>
      </c>
      <c r="AP37" s="1">
        <v>4</v>
      </c>
      <c r="AQ37" s="1">
        <v>3</v>
      </c>
      <c r="AR37" s="1">
        <v>11</v>
      </c>
      <c r="AS37" s="1">
        <v>11</v>
      </c>
      <c r="AT37" s="1">
        <v>5</v>
      </c>
      <c r="AU37" s="1">
        <v>15</v>
      </c>
      <c r="AV37" s="1">
        <v>39</v>
      </c>
      <c r="AW37" s="1">
        <v>0</v>
      </c>
      <c r="AX37" s="1">
        <v>2</v>
      </c>
      <c r="AY37" s="1">
        <v>7</v>
      </c>
      <c r="AZ37" s="1">
        <v>10</v>
      </c>
      <c r="BA37" s="1">
        <v>23</v>
      </c>
      <c r="BB37" s="1">
        <v>3</v>
      </c>
      <c r="BC37" s="1">
        <v>0</v>
      </c>
      <c r="BD37" s="1">
        <v>2</v>
      </c>
      <c r="BE37" s="1">
        <v>1</v>
      </c>
      <c r="BF37" s="1">
        <v>1</v>
      </c>
      <c r="BG37" s="1">
        <v>14</v>
      </c>
      <c r="BH37" s="1">
        <v>6</v>
      </c>
      <c r="BI37" s="1">
        <v>0</v>
      </c>
      <c r="BJ37" s="1">
        <v>2</v>
      </c>
      <c r="BK37" s="1">
        <v>4</v>
      </c>
      <c r="BL37" s="1">
        <v>1</v>
      </c>
      <c r="BM37" s="1">
        <v>14</v>
      </c>
      <c r="BN37" s="1">
        <v>3</v>
      </c>
      <c r="BO37" s="1">
        <v>3</v>
      </c>
      <c r="BP37" s="1">
        <v>3</v>
      </c>
      <c r="BQ37" s="1">
        <v>3</v>
      </c>
      <c r="BR37" s="1">
        <v>4</v>
      </c>
      <c r="BS37" s="1">
        <v>5</v>
      </c>
      <c r="BT37" s="1">
        <v>9</v>
      </c>
      <c r="BU37" s="79">
        <v>48</v>
      </c>
    </row>
    <row r="38" spans="1:73" x14ac:dyDescent="0.15">
      <c r="A38" s="1" t="s">
        <v>67</v>
      </c>
      <c r="B38" s="1" t="s">
        <v>313</v>
      </c>
      <c r="C38" s="1" t="s">
        <v>68</v>
      </c>
      <c r="D38" s="41">
        <f t="shared" si="3"/>
        <v>5.2104208416833664E-2</v>
      </c>
      <c r="E38" s="43">
        <f t="shared" si="4"/>
        <v>0.63927855711422843</v>
      </c>
      <c r="F38" s="43">
        <f t="shared" si="5"/>
        <v>0.13026052104208416</v>
      </c>
      <c r="G38" s="43">
        <f t="shared" si="6"/>
        <v>3.6072144288577156E-2</v>
      </c>
      <c r="H38" s="43">
        <f t="shared" si="7"/>
        <v>3.8076152304609222E-2</v>
      </c>
      <c r="I38" s="43">
        <f t="shared" si="8"/>
        <v>2.2044088176352707E-2</v>
      </c>
      <c r="J38" s="43">
        <f t="shared" si="9"/>
        <v>6.6132264529058113E-2</v>
      </c>
      <c r="K38" s="44">
        <f t="shared" si="10"/>
        <v>1.6032064128256512E-2</v>
      </c>
      <c r="L38" s="28">
        <f t="shared" si="11"/>
        <v>4.0080160320641279E-3</v>
      </c>
      <c r="M38" s="24">
        <f t="shared" si="12"/>
        <v>25</v>
      </c>
      <c r="N38" s="10"/>
      <c r="O38" s="72" t="s">
        <v>68</v>
      </c>
      <c r="P38" s="67">
        <f t="shared" si="13"/>
        <v>499</v>
      </c>
      <c r="Q38" s="13">
        <v>26</v>
      </c>
      <c r="R38" s="34">
        <v>319</v>
      </c>
      <c r="S38" s="34">
        <v>65</v>
      </c>
      <c r="T38" s="34">
        <v>18</v>
      </c>
      <c r="U38" s="34">
        <v>19</v>
      </c>
      <c r="V38" s="34">
        <v>11</v>
      </c>
      <c r="W38" s="34">
        <v>33</v>
      </c>
      <c r="X38" s="34">
        <v>8</v>
      </c>
      <c r="Y38" s="34">
        <v>2</v>
      </c>
      <c r="Z38" s="72">
        <v>7</v>
      </c>
      <c r="AA38" s="1">
        <v>3</v>
      </c>
      <c r="AB38" s="1">
        <v>4</v>
      </c>
      <c r="AC38" s="1">
        <v>5</v>
      </c>
      <c r="AD38" s="1">
        <v>1</v>
      </c>
      <c r="AE38" s="1">
        <v>3</v>
      </c>
      <c r="AF38" s="1">
        <v>3</v>
      </c>
      <c r="AG38" s="1">
        <v>24</v>
      </c>
      <c r="AH38" s="1">
        <v>8</v>
      </c>
      <c r="AI38" s="1">
        <v>7</v>
      </c>
      <c r="AJ38" s="1">
        <v>49</v>
      </c>
      <c r="AK38" s="1">
        <v>36</v>
      </c>
      <c r="AL38" s="1">
        <v>145</v>
      </c>
      <c r="AM38" s="1">
        <v>50</v>
      </c>
      <c r="AN38" s="1">
        <v>5</v>
      </c>
      <c r="AO38" s="1">
        <v>5</v>
      </c>
      <c r="AP38" s="1">
        <v>7</v>
      </c>
      <c r="AQ38" s="1">
        <v>1</v>
      </c>
      <c r="AR38" s="1">
        <v>6</v>
      </c>
      <c r="AS38" s="1">
        <v>9</v>
      </c>
      <c r="AT38" s="1">
        <v>2</v>
      </c>
      <c r="AU38" s="1">
        <v>11</v>
      </c>
      <c r="AV38" s="1">
        <v>19</v>
      </c>
      <c r="AW38" s="1">
        <v>3</v>
      </c>
      <c r="AX38" s="1">
        <v>1</v>
      </c>
      <c r="AY38" s="1">
        <v>1</v>
      </c>
      <c r="AZ38" s="1">
        <v>4</v>
      </c>
      <c r="BA38" s="1">
        <v>5</v>
      </c>
      <c r="BB38" s="1">
        <v>3</v>
      </c>
      <c r="BC38" s="1">
        <v>1</v>
      </c>
      <c r="BD38" s="1">
        <v>0</v>
      </c>
      <c r="BE38" s="1">
        <v>0</v>
      </c>
      <c r="BF38" s="1">
        <v>10</v>
      </c>
      <c r="BG38" s="1">
        <v>6</v>
      </c>
      <c r="BH38" s="1">
        <v>3</v>
      </c>
      <c r="BI38" s="1">
        <v>1</v>
      </c>
      <c r="BJ38" s="1">
        <v>5</v>
      </c>
      <c r="BK38" s="1">
        <v>3</v>
      </c>
      <c r="BL38" s="1">
        <v>2</v>
      </c>
      <c r="BM38" s="1">
        <v>8</v>
      </c>
      <c r="BN38" s="1">
        <v>2</v>
      </c>
      <c r="BO38" s="1">
        <v>2</v>
      </c>
      <c r="BP38" s="1">
        <v>3</v>
      </c>
      <c r="BQ38" s="1">
        <v>2</v>
      </c>
      <c r="BR38" s="1">
        <v>6</v>
      </c>
      <c r="BS38" s="1">
        <v>8</v>
      </c>
      <c r="BT38" s="1">
        <v>2</v>
      </c>
      <c r="BU38" s="79">
        <v>8</v>
      </c>
    </row>
    <row r="39" spans="1:73" x14ac:dyDescent="0.15">
      <c r="A39" s="1" t="s">
        <v>69</v>
      </c>
      <c r="B39" s="1" t="s">
        <v>308</v>
      </c>
      <c r="C39" s="1" t="s">
        <v>70</v>
      </c>
      <c r="D39" s="41">
        <f t="shared" si="3"/>
        <v>0.13006597549481622</v>
      </c>
      <c r="E39" s="43">
        <f t="shared" si="4"/>
        <v>0.60603204524033927</v>
      </c>
      <c r="F39" s="43">
        <f t="shared" si="5"/>
        <v>0.16682375117813383</v>
      </c>
      <c r="G39" s="43">
        <f t="shared" si="6"/>
        <v>1.6965127238454288E-2</v>
      </c>
      <c r="H39" s="43">
        <f t="shared" si="7"/>
        <v>1.8850141376060319E-2</v>
      </c>
      <c r="I39" s="43">
        <f t="shared" si="8"/>
        <v>1.6022620169651274E-2</v>
      </c>
      <c r="J39" s="43">
        <f t="shared" si="9"/>
        <v>3.581526861451461E-2</v>
      </c>
      <c r="K39" s="44">
        <f t="shared" si="10"/>
        <v>9.4250706880301596E-3</v>
      </c>
      <c r="L39" s="28">
        <f t="shared" si="11"/>
        <v>6.5975494816211122E-3</v>
      </c>
      <c r="M39" s="24">
        <f t="shared" si="12"/>
        <v>14</v>
      </c>
      <c r="N39" s="10"/>
      <c r="O39" s="72" t="s">
        <v>70</v>
      </c>
      <c r="P39" s="67">
        <f t="shared" si="13"/>
        <v>1061</v>
      </c>
      <c r="Q39" s="13">
        <v>138</v>
      </c>
      <c r="R39" s="34">
        <v>643</v>
      </c>
      <c r="S39" s="34">
        <v>177</v>
      </c>
      <c r="T39" s="34">
        <v>18</v>
      </c>
      <c r="U39" s="34">
        <v>20</v>
      </c>
      <c r="V39" s="34">
        <v>17</v>
      </c>
      <c r="W39" s="34">
        <v>38</v>
      </c>
      <c r="X39" s="34">
        <v>10</v>
      </c>
      <c r="Y39" s="34">
        <v>7</v>
      </c>
      <c r="Z39" s="72">
        <v>25</v>
      </c>
      <c r="AA39" s="1">
        <v>12</v>
      </c>
      <c r="AB39" s="1">
        <v>21</v>
      </c>
      <c r="AC39" s="1">
        <v>20</v>
      </c>
      <c r="AD39" s="1">
        <v>17</v>
      </c>
      <c r="AE39" s="1">
        <v>13</v>
      </c>
      <c r="AF39" s="1">
        <v>30</v>
      </c>
      <c r="AG39" s="1">
        <v>32</v>
      </c>
      <c r="AH39" s="1">
        <v>20</v>
      </c>
      <c r="AI39" s="1">
        <v>32</v>
      </c>
      <c r="AJ39" s="1">
        <v>106</v>
      </c>
      <c r="AK39" s="1">
        <v>48</v>
      </c>
      <c r="AL39" s="1">
        <v>331</v>
      </c>
      <c r="AM39" s="1">
        <v>74</v>
      </c>
      <c r="AN39" s="1">
        <v>18</v>
      </c>
      <c r="AO39" s="1">
        <v>10</v>
      </c>
      <c r="AP39" s="1">
        <v>8</v>
      </c>
      <c r="AQ39" s="1">
        <v>17</v>
      </c>
      <c r="AR39" s="1">
        <v>12</v>
      </c>
      <c r="AS39" s="1">
        <v>31</v>
      </c>
      <c r="AT39" s="1">
        <v>8</v>
      </c>
      <c r="AU39" s="1">
        <v>49</v>
      </c>
      <c r="AV39" s="1">
        <v>24</v>
      </c>
      <c r="AW39" s="1">
        <v>1</v>
      </c>
      <c r="AX39" s="1">
        <v>3</v>
      </c>
      <c r="AY39" s="1">
        <v>3</v>
      </c>
      <c r="AZ39" s="1">
        <v>0</v>
      </c>
      <c r="BA39" s="1">
        <v>7</v>
      </c>
      <c r="BB39" s="1">
        <v>2</v>
      </c>
      <c r="BC39" s="1">
        <v>2</v>
      </c>
      <c r="BD39" s="1">
        <v>1</v>
      </c>
      <c r="BE39" s="1">
        <v>4</v>
      </c>
      <c r="BF39" s="1">
        <v>5</v>
      </c>
      <c r="BG39" s="1">
        <v>8</v>
      </c>
      <c r="BH39" s="1">
        <v>2</v>
      </c>
      <c r="BI39" s="1">
        <v>1</v>
      </c>
      <c r="BJ39" s="1">
        <v>6</v>
      </c>
      <c r="BK39" s="1">
        <v>3</v>
      </c>
      <c r="BL39" s="1">
        <v>7</v>
      </c>
      <c r="BM39" s="1">
        <v>6</v>
      </c>
      <c r="BN39" s="1">
        <v>0</v>
      </c>
      <c r="BO39" s="1">
        <v>1</v>
      </c>
      <c r="BP39" s="1">
        <v>6</v>
      </c>
      <c r="BQ39" s="1">
        <v>3</v>
      </c>
      <c r="BR39" s="1">
        <v>3</v>
      </c>
      <c r="BS39" s="1">
        <v>11</v>
      </c>
      <c r="BT39" s="1">
        <v>8</v>
      </c>
      <c r="BU39" s="79">
        <v>10</v>
      </c>
    </row>
    <row r="40" spans="1:73" x14ac:dyDescent="0.15">
      <c r="A40" s="1" t="s">
        <v>71</v>
      </c>
      <c r="B40" s="1" t="s">
        <v>309</v>
      </c>
      <c r="C40" s="1" t="s">
        <v>72</v>
      </c>
      <c r="D40" s="41">
        <f t="shared" si="3"/>
        <v>6.7757009345794386E-2</v>
      </c>
      <c r="E40" s="43">
        <f t="shared" si="4"/>
        <v>0.69859813084112155</v>
      </c>
      <c r="F40" s="43">
        <f t="shared" si="5"/>
        <v>0.13785046728971961</v>
      </c>
      <c r="G40" s="43">
        <f t="shared" si="6"/>
        <v>2.9205607476635514E-2</v>
      </c>
      <c r="H40" s="43">
        <f t="shared" si="7"/>
        <v>2.4532710280373831E-2</v>
      </c>
      <c r="I40" s="43">
        <f t="shared" si="8"/>
        <v>1.0514018691588784E-2</v>
      </c>
      <c r="J40" s="43">
        <f t="shared" si="9"/>
        <v>1.8691588785046728E-2</v>
      </c>
      <c r="K40" s="44">
        <f t="shared" si="10"/>
        <v>1.2850467289719626E-2</v>
      </c>
      <c r="L40" s="28">
        <f t="shared" si="11"/>
        <v>4.6728971962616819E-3</v>
      </c>
      <c r="M40" s="24">
        <f t="shared" si="12"/>
        <v>21</v>
      </c>
      <c r="N40" s="10"/>
      <c r="O40" s="72" t="s">
        <v>72</v>
      </c>
      <c r="P40" s="67">
        <f t="shared" si="13"/>
        <v>856</v>
      </c>
      <c r="Q40" s="13">
        <v>58</v>
      </c>
      <c r="R40" s="34">
        <v>598</v>
      </c>
      <c r="S40" s="34">
        <v>118</v>
      </c>
      <c r="T40" s="34">
        <v>25</v>
      </c>
      <c r="U40" s="34">
        <v>21</v>
      </c>
      <c r="V40" s="34">
        <v>9</v>
      </c>
      <c r="W40" s="34">
        <v>16</v>
      </c>
      <c r="X40" s="34">
        <v>11</v>
      </c>
      <c r="Y40" s="34">
        <v>4</v>
      </c>
      <c r="Z40" s="72">
        <v>13</v>
      </c>
      <c r="AA40" s="1">
        <v>3</v>
      </c>
      <c r="AB40" s="1">
        <v>3</v>
      </c>
      <c r="AC40" s="1">
        <v>21</v>
      </c>
      <c r="AD40" s="1">
        <v>5</v>
      </c>
      <c r="AE40" s="1">
        <v>2</v>
      </c>
      <c r="AF40" s="1">
        <v>11</v>
      </c>
      <c r="AG40" s="1">
        <v>21</v>
      </c>
      <c r="AH40" s="1">
        <v>19</v>
      </c>
      <c r="AI40" s="1">
        <v>9</v>
      </c>
      <c r="AJ40" s="1">
        <v>103</v>
      </c>
      <c r="AK40" s="1">
        <v>27</v>
      </c>
      <c r="AL40" s="1">
        <v>327</v>
      </c>
      <c r="AM40" s="1">
        <v>92</v>
      </c>
      <c r="AN40" s="1">
        <v>12</v>
      </c>
      <c r="AO40" s="1">
        <v>7</v>
      </c>
      <c r="AP40" s="1">
        <v>12</v>
      </c>
      <c r="AQ40" s="1">
        <v>0</v>
      </c>
      <c r="AR40" s="1">
        <v>12</v>
      </c>
      <c r="AS40" s="1">
        <v>13</v>
      </c>
      <c r="AT40" s="1">
        <v>5</v>
      </c>
      <c r="AU40" s="1">
        <v>32</v>
      </c>
      <c r="AV40" s="1">
        <v>25</v>
      </c>
      <c r="AW40" s="1">
        <v>2</v>
      </c>
      <c r="AX40" s="1">
        <v>0</v>
      </c>
      <c r="AY40" s="1">
        <v>1</v>
      </c>
      <c r="AZ40" s="1">
        <v>6</v>
      </c>
      <c r="BA40" s="1">
        <v>9</v>
      </c>
      <c r="BB40" s="1">
        <v>3</v>
      </c>
      <c r="BC40" s="1">
        <v>4</v>
      </c>
      <c r="BD40" s="1">
        <v>1</v>
      </c>
      <c r="BE40" s="1">
        <v>0</v>
      </c>
      <c r="BF40" s="1">
        <v>7</v>
      </c>
      <c r="BG40" s="1">
        <v>9</v>
      </c>
      <c r="BH40" s="1">
        <v>4</v>
      </c>
      <c r="BI40" s="1">
        <v>0</v>
      </c>
      <c r="BJ40" s="1">
        <v>2</v>
      </c>
      <c r="BK40" s="1">
        <v>3</v>
      </c>
      <c r="BL40" s="1">
        <v>4</v>
      </c>
      <c r="BM40" s="1">
        <v>1</v>
      </c>
      <c r="BN40" s="1">
        <v>2</v>
      </c>
      <c r="BO40" s="1">
        <v>1</v>
      </c>
      <c r="BP40" s="1">
        <v>3</v>
      </c>
      <c r="BQ40" s="1">
        <v>0</v>
      </c>
      <c r="BR40" s="1">
        <v>3</v>
      </c>
      <c r="BS40" s="1">
        <v>4</v>
      </c>
      <c r="BT40" s="1">
        <v>2</v>
      </c>
      <c r="BU40" s="79">
        <v>11</v>
      </c>
    </row>
    <row r="41" spans="1:73" x14ac:dyDescent="0.15">
      <c r="A41" s="1" t="s">
        <v>73</v>
      </c>
      <c r="B41" s="1" t="s">
        <v>309</v>
      </c>
      <c r="C41" s="1" t="s">
        <v>74</v>
      </c>
      <c r="D41" s="41">
        <f t="shared" si="3"/>
        <v>8.7968952134540757E-2</v>
      </c>
      <c r="E41" s="43">
        <f t="shared" si="4"/>
        <v>0.6196636481241915</v>
      </c>
      <c r="F41" s="43">
        <f t="shared" si="5"/>
        <v>0.13195342820181113</v>
      </c>
      <c r="G41" s="43">
        <f t="shared" si="6"/>
        <v>4.6571798188874518E-2</v>
      </c>
      <c r="H41" s="43">
        <f t="shared" si="7"/>
        <v>1.5523932729624839E-2</v>
      </c>
      <c r="I41" s="43">
        <f t="shared" si="8"/>
        <v>1.6817593790426907E-2</v>
      </c>
      <c r="J41" s="43">
        <f t="shared" si="9"/>
        <v>5.1746442432082797E-2</v>
      </c>
      <c r="K41" s="44">
        <f t="shared" si="10"/>
        <v>2.9754204398447608E-2</v>
      </c>
      <c r="L41" s="28">
        <f t="shared" si="11"/>
        <v>1.29366106080207E-3</v>
      </c>
      <c r="M41" s="24">
        <f t="shared" si="12"/>
        <v>42</v>
      </c>
      <c r="N41" s="10"/>
      <c r="O41" s="72" t="s">
        <v>74</v>
      </c>
      <c r="P41" s="67">
        <f t="shared" si="13"/>
        <v>773</v>
      </c>
      <c r="Q41" s="13">
        <v>68</v>
      </c>
      <c r="R41" s="34">
        <v>479</v>
      </c>
      <c r="S41" s="34">
        <v>102</v>
      </c>
      <c r="T41" s="34">
        <v>36</v>
      </c>
      <c r="U41" s="34">
        <v>12</v>
      </c>
      <c r="V41" s="34">
        <v>13</v>
      </c>
      <c r="W41" s="34">
        <v>40</v>
      </c>
      <c r="X41" s="34">
        <v>23</v>
      </c>
      <c r="Y41" s="34">
        <v>1</v>
      </c>
      <c r="Z41" s="72">
        <v>25</v>
      </c>
      <c r="AA41" s="1">
        <v>4</v>
      </c>
      <c r="AB41" s="1">
        <v>6</v>
      </c>
      <c r="AC41" s="1">
        <v>13</v>
      </c>
      <c r="AD41" s="1">
        <v>6</v>
      </c>
      <c r="AE41" s="1">
        <v>3</v>
      </c>
      <c r="AF41" s="1">
        <v>11</v>
      </c>
      <c r="AG41" s="1">
        <v>16</v>
      </c>
      <c r="AH41" s="1">
        <v>21</v>
      </c>
      <c r="AI41" s="1">
        <v>15</v>
      </c>
      <c r="AJ41" s="1">
        <v>63</v>
      </c>
      <c r="AK41" s="1">
        <v>26</v>
      </c>
      <c r="AL41" s="1">
        <v>219</v>
      </c>
      <c r="AM41" s="1">
        <v>119</v>
      </c>
      <c r="AN41" s="1">
        <v>7</v>
      </c>
      <c r="AO41" s="1">
        <v>3</v>
      </c>
      <c r="AP41" s="1">
        <v>5</v>
      </c>
      <c r="AQ41" s="1">
        <v>2</v>
      </c>
      <c r="AR41" s="1">
        <v>8</v>
      </c>
      <c r="AS41" s="1">
        <v>15</v>
      </c>
      <c r="AT41" s="1">
        <v>4</v>
      </c>
      <c r="AU41" s="1">
        <v>40</v>
      </c>
      <c r="AV41" s="1">
        <v>18</v>
      </c>
      <c r="AW41" s="1">
        <v>4</v>
      </c>
      <c r="AX41" s="1">
        <v>1</v>
      </c>
      <c r="AY41" s="1">
        <v>8</v>
      </c>
      <c r="AZ41" s="1">
        <v>9</v>
      </c>
      <c r="BA41" s="1">
        <v>10</v>
      </c>
      <c r="BB41" s="1">
        <v>4</v>
      </c>
      <c r="BC41" s="1">
        <v>0</v>
      </c>
      <c r="BD41" s="1">
        <v>1</v>
      </c>
      <c r="BE41" s="1">
        <v>1</v>
      </c>
      <c r="BF41" s="1">
        <v>6</v>
      </c>
      <c r="BG41" s="1">
        <v>2</v>
      </c>
      <c r="BH41" s="1">
        <v>2</v>
      </c>
      <c r="BI41" s="1">
        <v>3</v>
      </c>
      <c r="BJ41" s="1">
        <v>5</v>
      </c>
      <c r="BK41" s="1">
        <v>4</v>
      </c>
      <c r="BL41" s="1">
        <v>1</v>
      </c>
      <c r="BM41" s="1">
        <v>6</v>
      </c>
      <c r="BN41" s="1">
        <v>1</v>
      </c>
      <c r="BO41" s="1">
        <v>5</v>
      </c>
      <c r="BP41" s="1">
        <v>5</v>
      </c>
      <c r="BQ41" s="1">
        <v>3</v>
      </c>
      <c r="BR41" s="1">
        <v>3</v>
      </c>
      <c r="BS41" s="1">
        <v>6</v>
      </c>
      <c r="BT41" s="1">
        <v>11</v>
      </c>
      <c r="BU41" s="79">
        <v>23</v>
      </c>
    </row>
    <row r="42" spans="1:73" x14ac:dyDescent="0.15">
      <c r="A42" s="1" t="s">
        <v>75</v>
      </c>
      <c r="B42" s="1" t="s">
        <v>310</v>
      </c>
      <c r="C42" s="1" t="s">
        <v>76</v>
      </c>
      <c r="D42" s="41">
        <f t="shared" si="3"/>
        <v>3.3530571992110451E-2</v>
      </c>
      <c r="E42" s="43">
        <f t="shared" si="4"/>
        <v>0.69921104536489154</v>
      </c>
      <c r="F42" s="43">
        <f t="shared" si="5"/>
        <v>9.3688362919132157E-2</v>
      </c>
      <c r="G42" s="43">
        <f t="shared" si="6"/>
        <v>5.6213017751479293E-2</v>
      </c>
      <c r="H42" s="43">
        <f t="shared" si="7"/>
        <v>2.3668639053254437E-2</v>
      </c>
      <c r="I42" s="43">
        <f t="shared" si="8"/>
        <v>1.1834319526627219E-2</v>
      </c>
      <c r="J42" s="43">
        <f t="shared" si="9"/>
        <v>3.6489151873767257E-2</v>
      </c>
      <c r="K42" s="44">
        <f t="shared" si="10"/>
        <v>4.5364891518737675E-2</v>
      </c>
      <c r="L42" s="28">
        <f t="shared" si="11"/>
        <v>4.9309664694280079E-3</v>
      </c>
      <c r="M42" s="24">
        <f t="shared" si="12"/>
        <v>18</v>
      </c>
      <c r="N42" s="10"/>
      <c r="O42" s="72" t="s">
        <v>76</v>
      </c>
      <c r="P42" s="67">
        <f t="shared" si="13"/>
        <v>1014</v>
      </c>
      <c r="Q42" s="13">
        <v>34</v>
      </c>
      <c r="R42" s="34">
        <v>709</v>
      </c>
      <c r="S42" s="34">
        <v>95</v>
      </c>
      <c r="T42" s="34">
        <v>57</v>
      </c>
      <c r="U42" s="34">
        <v>24</v>
      </c>
      <c r="V42" s="34">
        <v>12</v>
      </c>
      <c r="W42" s="34">
        <v>37</v>
      </c>
      <c r="X42" s="34">
        <v>46</v>
      </c>
      <c r="Y42" s="34">
        <v>5</v>
      </c>
      <c r="Z42" s="72">
        <v>18</v>
      </c>
      <c r="AA42" s="1">
        <v>0</v>
      </c>
      <c r="AB42" s="1">
        <v>4</v>
      </c>
      <c r="AC42" s="1">
        <v>7</v>
      </c>
      <c r="AD42" s="1">
        <v>2</v>
      </c>
      <c r="AE42" s="1">
        <v>1</v>
      </c>
      <c r="AF42" s="1">
        <v>2</v>
      </c>
      <c r="AG42" s="1">
        <v>13</v>
      </c>
      <c r="AH42" s="1">
        <v>9</v>
      </c>
      <c r="AI42" s="1">
        <v>10</v>
      </c>
      <c r="AJ42" s="1">
        <v>69</v>
      </c>
      <c r="AK42" s="1">
        <v>82</v>
      </c>
      <c r="AL42" s="1">
        <v>368</v>
      </c>
      <c r="AM42" s="1">
        <v>158</v>
      </c>
      <c r="AN42" s="1">
        <v>5</v>
      </c>
      <c r="AO42" s="1">
        <v>1</v>
      </c>
      <c r="AP42" s="1">
        <v>4</v>
      </c>
      <c r="AQ42" s="1">
        <v>1</v>
      </c>
      <c r="AR42" s="1">
        <v>3</v>
      </c>
      <c r="AS42" s="1">
        <v>9</v>
      </c>
      <c r="AT42" s="1">
        <v>4</v>
      </c>
      <c r="AU42" s="1">
        <v>20</v>
      </c>
      <c r="AV42" s="1">
        <v>48</v>
      </c>
      <c r="AW42" s="1">
        <v>2</v>
      </c>
      <c r="AX42" s="1">
        <v>5</v>
      </c>
      <c r="AY42" s="1">
        <v>9</v>
      </c>
      <c r="AZ42" s="1">
        <v>15</v>
      </c>
      <c r="BA42" s="1">
        <v>18</v>
      </c>
      <c r="BB42" s="1">
        <v>6</v>
      </c>
      <c r="BC42" s="1">
        <v>2</v>
      </c>
      <c r="BD42" s="1">
        <v>2</v>
      </c>
      <c r="BE42" s="1">
        <v>2</v>
      </c>
      <c r="BF42" s="1">
        <v>7</v>
      </c>
      <c r="BG42" s="1">
        <v>10</v>
      </c>
      <c r="BH42" s="1">
        <v>3</v>
      </c>
      <c r="BI42" s="1">
        <v>0</v>
      </c>
      <c r="BJ42" s="1">
        <v>2</v>
      </c>
      <c r="BK42" s="1">
        <v>5</v>
      </c>
      <c r="BL42" s="1">
        <v>5</v>
      </c>
      <c r="BM42" s="1">
        <v>14</v>
      </c>
      <c r="BN42" s="1">
        <v>1</v>
      </c>
      <c r="BO42" s="1">
        <v>0</v>
      </c>
      <c r="BP42" s="1">
        <v>6</v>
      </c>
      <c r="BQ42" s="1">
        <v>1</v>
      </c>
      <c r="BR42" s="1">
        <v>2</v>
      </c>
      <c r="BS42" s="1">
        <v>11</v>
      </c>
      <c r="BT42" s="1">
        <v>2</v>
      </c>
      <c r="BU42" s="79">
        <v>46</v>
      </c>
    </row>
    <row r="43" spans="1:73" x14ac:dyDescent="0.15">
      <c r="A43" s="21" t="s">
        <v>77</v>
      </c>
      <c r="B43" s="21" t="s">
        <v>314</v>
      </c>
      <c r="C43" s="21" t="s">
        <v>78</v>
      </c>
      <c r="D43" s="61"/>
      <c r="E43" s="62"/>
      <c r="F43" s="62"/>
      <c r="G43" s="62"/>
      <c r="H43" s="62"/>
      <c r="I43" s="62"/>
      <c r="J43" s="62"/>
      <c r="K43" s="63"/>
      <c r="L43" s="33"/>
      <c r="M43" s="25"/>
      <c r="N43" s="10"/>
      <c r="O43" s="73" t="s">
        <v>78</v>
      </c>
      <c r="P43" s="69"/>
      <c r="Q43" s="18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73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1"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1"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  <c r="AZ43" s="21">
        <v>0</v>
      </c>
      <c r="BA43" s="21">
        <v>0</v>
      </c>
      <c r="BB43" s="21">
        <v>0</v>
      </c>
      <c r="BC43" s="21">
        <v>0</v>
      </c>
      <c r="BD43" s="21">
        <v>0</v>
      </c>
      <c r="BE43" s="21">
        <v>0</v>
      </c>
      <c r="BF43" s="21">
        <v>0</v>
      </c>
      <c r="BG43" s="21">
        <v>0</v>
      </c>
      <c r="BH43" s="21">
        <v>0</v>
      </c>
      <c r="BI43" s="21">
        <v>0</v>
      </c>
      <c r="BJ43" s="21">
        <v>0</v>
      </c>
      <c r="BK43" s="21">
        <v>0</v>
      </c>
      <c r="BL43" s="21">
        <v>0</v>
      </c>
      <c r="BM43" s="21">
        <v>0</v>
      </c>
      <c r="BN43" s="21">
        <v>0</v>
      </c>
      <c r="BO43" s="21">
        <v>0</v>
      </c>
      <c r="BP43" s="21">
        <v>0</v>
      </c>
      <c r="BQ43" s="21">
        <v>0</v>
      </c>
      <c r="BR43" s="21">
        <v>0</v>
      </c>
      <c r="BS43" s="21">
        <v>0</v>
      </c>
      <c r="BT43" s="21">
        <v>0</v>
      </c>
      <c r="BU43" s="83">
        <v>0</v>
      </c>
    </row>
    <row r="44" spans="1:73" x14ac:dyDescent="0.15">
      <c r="A44" s="1" t="s">
        <v>79</v>
      </c>
      <c r="B44" s="1" t="s">
        <v>309</v>
      </c>
      <c r="C44" s="1" t="s">
        <v>80</v>
      </c>
      <c r="D44" s="41">
        <f>Q44/P44</f>
        <v>4.708520179372197E-2</v>
      </c>
      <c r="E44" s="43">
        <f>R44/P44</f>
        <v>0.61659192825112108</v>
      </c>
      <c r="F44" s="43">
        <f>S44/P44</f>
        <v>0.11659192825112108</v>
      </c>
      <c r="G44" s="43">
        <f>T44/P44</f>
        <v>8.2959641255605385E-2</v>
      </c>
      <c r="H44" s="43">
        <f>U44/P44</f>
        <v>4.2600896860986545E-2</v>
      </c>
      <c r="I44" s="43">
        <f>V44/P44</f>
        <v>2.0179372197309416E-2</v>
      </c>
      <c r="J44" s="43">
        <f>W44/P44</f>
        <v>6.0538116591928252E-2</v>
      </c>
      <c r="K44" s="44">
        <f>X44/P44</f>
        <v>1.3452914798206279E-2</v>
      </c>
      <c r="L44" s="28">
        <f>Y44/P44</f>
        <v>0</v>
      </c>
      <c r="M44" s="24">
        <f>_xlfn.RANK.EQ(L44,$L$12:$L$97,0)</f>
        <v>56</v>
      </c>
      <c r="N44" s="10"/>
      <c r="O44" s="72" t="s">
        <v>80</v>
      </c>
      <c r="P44" s="67">
        <f>SUM(Q44:X44)</f>
        <v>446</v>
      </c>
      <c r="Q44" s="13">
        <v>21</v>
      </c>
      <c r="R44" s="34">
        <v>275</v>
      </c>
      <c r="S44" s="34">
        <v>52</v>
      </c>
      <c r="T44" s="34">
        <v>37</v>
      </c>
      <c r="U44" s="34">
        <v>19</v>
      </c>
      <c r="V44" s="34">
        <v>9</v>
      </c>
      <c r="W44" s="34">
        <v>27</v>
      </c>
      <c r="X44" s="34">
        <v>6</v>
      </c>
      <c r="Y44" s="34">
        <v>0</v>
      </c>
      <c r="Z44" s="72">
        <v>9</v>
      </c>
      <c r="AA44" s="1">
        <v>2</v>
      </c>
      <c r="AB44" s="1">
        <v>0</v>
      </c>
      <c r="AC44" s="1">
        <v>7</v>
      </c>
      <c r="AD44" s="1">
        <v>1</v>
      </c>
      <c r="AE44" s="1">
        <v>2</v>
      </c>
      <c r="AF44" s="1">
        <v>0</v>
      </c>
      <c r="AG44" s="1">
        <v>15</v>
      </c>
      <c r="AH44" s="1">
        <v>7</v>
      </c>
      <c r="AI44" s="1">
        <v>10</v>
      </c>
      <c r="AJ44" s="1">
        <v>36</v>
      </c>
      <c r="AK44" s="1">
        <v>44</v>
      </c>
      <c r="AL44" s="1">
        <v>96</v>
      </c>
      <c r="AM44" s="1">
        <v>67</v>
      </c>
      <c r="AN44" s="1">
        <v>4</v>
      </c>
      <c r="AO44" s="1">
        <v>5</v>
      </c>
      <c r="AP44" s="1">
        <v>3</v>
      </c>
      <c r="AQ44" s="1">
        <v>0</v>
      </c>
      <c r="AR44" s="1">
        <v>5</v>
      </c>
      <c r="AS44" s="1">
        <v>4</v>
      </c>
      <c r="AT44" s="1">
        <v>4</v>
      </c>
      <c r="AU44" s="1">
        <v>14</v>
      </c>
      <c r="AV44" s="1">
        <v>13</v>
      </c>
      <c r="AW44" s="1">
        <v>1</v>
      </c>
      <c r="AX44" s="1">
        <v>4</v>
      </c>
      <c r="AY44" s="1">
        <v>4</v>
      </c>
      <c r="AZ44" s="1">
        <v>12</v>
      </c>
      <c r="BA44" s="1">
        <v>10</v>
      </c>
      <c r="BB44" s="1">
        <v>2</v>
      </c>
      <c r="BC44" s="1">
        <v>4</v>
      </c>
      <c r="BD44" s="1">
        <v>2</v>
      </c>
      <c r="BE44" s="1">
        <v>2</v>
      </c>
      <c r="BF44" s="1">
        <v>2</v>
      </c>
      <c r="BG44" s="1">
        <v>12</v>
      </c>
      <c r="BH44" s="1">
        <v>1</v>
      </c>
      <c r="BI44" s="1">
        <v>0</v>
      </c>
      <c r="BJ44" s="1">
        <v>4</v>
      </c>
      <c r="BK44" s="1">
        <v>5</v>
      </c>
      <c r="BL44" s="1">
        <v>0</v>
      </c>
      <c r="BM44" s="1">
        <v>11</v>
      </c>
      <c r="BN44" s="1">
        <v>1</v>
      </c>
      <c r="BO44" s="1">
        <v>5</v>
      </c>
      <c r="BP44" s="1">
        <v>1</v>
      </c>
      <c r="BQ44" s="1">
        <v>2</v>
      </c>
      <c r="BR44" s="1">
        <v>3</v>
      </c>
      <c r="BS44" s="1">
        <v>0</v>
      </c>
      <c r="BT44" s="1">
        <v>4</v>
      </c>
      <c r="BU44" s="79">
        <v>6</v>
      </c>
    </row>
    <row r="45" spans="1:73" x14ac:dyDescent="0.15">
      <c r="A45" s="1" t="s">
        <v>81</v>
      </c>
      <c r="B45" s="1" t="s">
        <v>313</v>
      </c>
      <c r="C45" s="1" t="s">
        <v>82</v>
      </c>
      <c r="D45" s="41">
        <f>Q45/P45</f>
        <v>5.6561085972850679E-2</v>
      </c>
      <c r="E45" s="43">
        <f>R45/P45</f>
        <v>0.62386877828054299</v>
      </c>
      <c r="F45" s="43">
        <f>S45/P45</f>
        <v>0.1425339366515837</v>
      </c>
      <c r="G45" s="43">
        <f>T45/P45</f>
        <v>5.7126696832579184E-2</v>
      </c>
      <c r="H45" s="43">
        <f>U45/P45</f>
        <v>2.0361990950226245E-2</v>
      </c>
      <c r="I45" s="43">
        <f>V45/P45</f>
        <v>1.8099547511312219E-2</v>
      </c>
      <c r="J45" s="43">
        <f>W45/P45</f>
        <v>4.9773755656108594E-2</v>
      </c>
      <c r="K45" s="44">
        <f>X45/P45</f>
        <v>3.1674208144796379E-2</v>
      </c>
      <c r="L45" s="28">
        <f>Y45/P45</f>
        <v>4.5248868778280547E-3</v>
      </c>
      <c r="M45" s="24">
        <f>_xlfn.RANK.EQ(L45,$L$12:$L$97,0)</f>
        <v>23</v>
      </c>
      <c r="N45" s="10"/>
      <c r="O45" s="72" t="s">
        <v>82</v>
      </c>
      <c r="P45" s="67">
        <f>SUM(Q45:X45)</f>
        <v>1768</v>
      </c>
      <c r="Q45" s="13">
        <v>100</v>
      </c>
      <c r="R45" s="34">
        <v>1103</v>
      </c>
      <c r="S45" s="34">
        <v>252</v>
      </c>
      <c r="T45" s="34">
        <v>101</v>
      </c>
      <c r="U45" s="34">
        <v>36</v>
      </c>
      <c r="V45" s="34">
        <v>32</v>
      </c>
      <c r="W45" s="34">
        <v>88</v>
      </c>
      <c r="X45" s="34">
        <v>56</v>
      </c>
      <c r="Y45" s="34">
        <v>8</v>
      </c>
      <c r="Z45" s="72">
        <v>33</v>
      </c>
      <c r="AA45" s="1">
        <v>8</v>
      </c>
      <c r="AB45" s="1">
        <v>9</v>
      </c>
      <c r="AC45" s="1">
        <v>17</v>
      </c>
      <c r="AD45" s="1">
        <v>5</v>
      </c>
      <c r="AE45" s="1">
        <v>12</v>
      </c>
      <c r="AF45" s="1">
        <v>16</v>
      </c>
      <c r="AG45" s="1">
        <v>23</v>
      </c>
      <c r="AH45" s="1">
        <v>17</v>
      </c>
      <c r="AI45" s="1">
        <v>22</v>
      </c>
      <c r="AJ45" s="1">
        <v>87</v>
      </c>
      <c r="AK45" s="1">
        <v>53</v>
      </c>
      <c r="AL45" s="1">
        <v>336</v>
      </c>
      <c r="AM45" s="1">
        <v>565</v>
      </c>
      <c r="AN45" s="1">
        <v>21</v>
      </c>
      <c r="AO45" s="1">
        <v>9</v>
      </c>
      <c r="AP45" s="1">
        <v>8</v>
      </c>
      <c r="AQ45" s="1">
        <v>9</v>
      </c>
      <c r="AR45" s="1">
        <v>11</v>
      </c>
      <c r="AS45" s="1">
        <v>31</v>
      </c>
      <c r="AT45" s="1">
        <v>13</v>
      </c>
      <c r="AU45" s="1">
        <v>62</v>
      </c>
      <c r="AV45" s="1">
        <v>88</v>
      </c>
      <c r="AW45" s="1">
        <v>9</v>
      </c>
      <c r="AX45" s="1">
        <v>9</v>
      </c>
      <c r="AY45" s="1">
        <v>12</v>
      </c>
      <c r="AZ45" s="1">
        <v>28</v>
      </c>
      <c r="BA45" s="1">
        <v>25</v>
      </c>
      <c r="BB45" s="1">
        <v>15</v>
      </c>
      <c r="BC45" s="1">
        <v>3</v>
      </c>
      <c r="BD45" s="1">
        <v>2</v>
      </c>
      <c r="BE45" s="1">
        <v>1</v>
      </c>
      <c r="BF45" s="1">
        <v>12</v>
      </c>
      <c r="BG45" s="1">
        <v>17</v>
      </c>
      <c r="BH45" s="1">
        <v>4</v>
      </c>
      <c r="BI45" s="1">
        <v>5</v>
      </c>
      <c r="BJ45" s="1">
        <v>6</v>
      </c>
      <c r="BK45" s="1">
        <v>13</v>
      </c>
      <c r="BL45" s="1">
        <v>8</v>
      </c>
      <c r="BM45" s="1">
        <v>20</v>
      </c>
      <c r="BN45" s="1">
        <v>0</v>
      </c>
      <c r="BO45" s="1">
        <v>4</v>
      </c>
      <c r="BP45" s="1">
        <v>14</v>
      </c>
      <c r="BQ45" s="1">
        <v>5</v>
      </c>
      <c r="BR45" s="1">
        <v>9</v>
      </c>
      <c r="BS45" s="1">
        <v>17</v>
      </c>
      <c r="BT45" s="1">
        <v>19</v>
      </c>
      <c r="BU45" s="79">
        <v>56</v>
      </c>
    </row>
    <row r="46" spans="1:73" x14ac:dyDescent="0.15">
      <c r="A46" s="21" t="s">
        <v>83</v>
      </c>
      <c r="B46" s="21" t="s">
        <v>314</v>
      </c>
      <c r="C46" s="21" t="s">
        <v>84</v>
      </c>
      <c r="D46" s="61"/>
      <c r="E46" s="62"/>
      <c r="F46" s="62"/>
      <c r="G46" s="62"/>
      <c r="H46" s="62"/>
      <c r="I46" s="62"/>
      <c r="J46" s="62"/>
      <c r="K46" s="63"/>
      <c r="L46" s="33"/>
      <c r="M46" s="25"/>
      <c r="N46" s="10"/>
      <c r="O46" s="73" t="s">
        <v>84</v>
      </c>
      <c r="P46" s="69"/>
      <c r="Q46" s="18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73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1"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1"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  <c r="AZ46" s="21">
        <v>0</v>
      </c>
      <c r="BA46" s="21">
        <v>0</v>
      </c>
      <c r="BB46" s="21">
        <v>0</v>
      </c>
      <c r="BC46" s="21">
        <v>0</v>
      </c>
      <c r="BD46" s="21">
        <v>0</v>
      </c>
      <c r="BE46" s="21">
        <v>0</v>
      </c>
      <c r="BF46" s="21">
        <v>0</v>
      </c>
      <c r="BG46" s="21">
        <v>0</v>
      </c>
      <c r="BH46" s="21">
        <v>0</v>
      </c>
      <c r="BI46" s="21">
        <v>0</v>
      </c>
      <c r="BJ46" s="21">
        <v>0</v>
      </c>
      <c r="BK46" s="21">
        <v>0</v>
      </c>
      <c r="BL46" s="21">
        <v>0</v>
      </c>
      <c r="BM46" s="21">
        <v>0</v>
      </c>
      <c r="BN46" s="21">
        <v>0</v>
      </c>
      <c r="BO46" s="21">
        <v>0</v>
      </c>
      <c r="BP46" s="21">
        <v>0</v>
      </c>
      <c r="BQ46" s="21">
        <v>0</v>
      </c>
      <c r="BR46" s="21">
        <v>0</v>
      </c>
      <c r="BS46" s="21">
        <v>0</v>
      </c>
      <c r="BT46" s="21">
        <v>0</v>
      </c>
      <c r="BU46" s="83">
        <v>0</v>
      </c>
    </row>
    <row r="47" spans="1:73" x14ac:dyDescent="0.15">
      <c r="A47" s="1" t="s">
        <v>85</v>
      </c>
      <c r="B47" s="1" t="s">
        <v>307</v>
      </c>
      <c r="C47" s="1" t="s">
        <v>86</v>
      </c>
      <c r="D47" s="41">
        <f>Q47/P47</f>
        <v>0.27649367640645445</v>
      </c>
      <c r="E47" s="43">
        <f>R47/P47</f>
        <v>0.15787178368948976</v>
      </c>
      <c r="F47" s="43">
        <f>S47/P47</f>
        <v>0.53205407762756218</v>
      </c>
      <c r="G47" s="43">
        <f>T47/P47</f>
        <v>1.3083296990841693E-2</v>
      </c>
      <c r="H47" s="43">
        <f>U47/P47</f>
        <v>8.2860880941997388E-3</v>
      </c>
      <c r="I47" s="43">
        <f>V47/P47</f>
        <v>3.9249890972525075E-3</v>
      </c>
      <c r="J47" s="43">
        <f>W47/P47</f>
        <v>6.1055385957261227E-3</v>
      </c>
      <c r="K47" s="44">
        <f>X47/P47</f>
        <v>2.1805494984736152E-3</v>
      </c>
      <c r="L47" s="28">
        <f>Y47/P47</f>
        <v>4.3610989969472308E-4</v>
      </c>
      <c r="M47" s="24">
        <f>_xlfn.RANK.EQ(L47,$L$12:$L$97,0)</f>
        <v>55</v>
      </c>
      <c r="N47" s="10"/>
      <c r="O47" s="72" t="s">
        <v>86</v>
      </c>
      <c r="P47" s="67">
        <f>SUM(Q47:X47)</f>
        <v>2293</v>
      </c>
      <c r="Q47" s="13">
        <v>634</v>
      </c>
      <c r="R47" s="34">
        <v>362</v>
      </c>
      <c r="S47" s="34">
        <v>1220</v>
      </c>
      <c r="T47" s="34">
        <v>30</v>
      </c>
      <c r="U47" s="34">
        <v>19</v>
      </c>
      <c r="V47" s="34">
        <v>9</v>
      </c>
      <c r="W47" s="34">
        <v>14</v>
      </c>
      <c r="X47" s="34">
        <v>5</v>
      </c>
      <c r="Y47" s="34">
        <v>1</v>
      </c>
      <c r="Z47" s="72">
        <v>50</v>
      </c>
      <c r="AA47" s="1">
        <v>30</v>
      </c>
      <c r="AB47" s="1">
        <v>21</v>
      </c>
      <c r="AC47" s="1">
        <v>75</v>
      </c>
      <c r="AD47" s="1">
        <v>130</v>
      </c>
      <c r="AE47" s="1">
        <v>177</v>
      </c>
      <c r="AF47" s="1">
        <v>151</v>
      </c>
      <c r="AG47" s="1">
        <v>33</v>
      </c>
      <c r="AH47" s="1">
        <v>86</v>
      </c>
      <c r="AI47" s="1">
        <v>103</v>
      </c>
      <c r="AJ47" s="1">
        <v>34</v>
      </c>
      <c r="AK47" s="1">
        <v>13</v>
      </c>
      <c r="AL47" s="1">
        <v>66</v>
      </c>
      <c r="AM47" s="1">
        <v>27</v>
      </c>
      <c r="AN47" s="1">
        <v>956</v>
      </c>
      <c r="AO47" s="1">
        <v>81</v>
      </c>
      <c r="AP47" s="1">
        <v>22</v>
      </c>
      <c r="AQ47" s="1">
        <v>14</v>
      </c>
      <c r="AR47" s="1">
        <v>12</v>
      </c>
      <c r="AS47" s="1">
        <v>76</v>
      </c>
      <c r="AT47" s="1">
        <v>15</v>
      </c>
      <c r="AU47" s="1">
        <v>24</v>
      </c>
      <c r="AV47" s="1">
        <v>20</v>
      </c>
      <c r="AW47" s="1">
        <v>6</v>
      </c>
      <c r="AX47" s="1">
        <v>1</v>
      </c>
      <c r="AY47" s="1">
        <v>3</v>
      </c>
      <c r="AZ47" s="1">
        <v>10</v>
      </c>
      <c r="BA47" s="1">
        <v>8</v>
      </c>
      <c r="BB47" s="1">
        <v>1</v>
      </c>
      <c r="BC47" s="1">
        <v>1</v>
      </c>
      <c r="BD47" s="1">
        <v>1</v>
      </c>
      <c r="BE47" s="1">
        <v>4</v>
      </c>
      <c r="BF47" s="1">
        <v>7</v>
      </c>
      <c r="BG47" s="1">
        <v>7</v>
      </c>
      <c r="BH47" s="1">
        <v>0</v>
      </c>
      <c r="BI47" s="1">
        <v>3</v>
      </c>
      <c r="BJ47" s="1">
        <v>1</v>
      </c>
      <c r="BK47" s="1">
        <v>4</v>
      </c>
      <c r="BL47" s="1">
        <v>1</v>
      </c>
      <c r="BM47" s="1">
        <v>4</v>
      </c>
      <c r="BN47" s="1">
        <v>0</v>
      </c>
      <c r="BO47" s="1">
        <v>1</v>
      </c>
      <c r="BP47" s="1">
        <v>1</v>
      </c>
      <c r="BQ47" s="1">
        <v>0</v>
      </c>
      <c r="BR47" s="1">
        <v>0</v>
      </c>
      <c r="BS47" s="1">
        <v>3</v>
      </c>
      <c r="BT47" s="1">
        <v>5</v>
      </c>
      <c r="BU47" s="79">
        <v>5</v>
      </c>
    </row>
    <row r="48" spans="1:73" x14ac:dyDescent="0.15">
      <c r="A48" s="1" t="s">
        <v>87</v>
      </c>
      <c r="B48" s="1" t="s">
        <v>309</v>
      </c>
      <c r="C48" s="1" t="s">
        <v>88</v>
      </c>
      <c r="D48" s="41">
        <f>Q48/P48</f>
        <v>2.2988505747126436E-2</v>
      </c>
      <c r="E48" s="43">
        <f>R48/P48</f>
        <v>0.13793103448275862</v>
      </c>
      <c r="F48" s="43">
        <f>S48/P48</f>
        <v>0.74712643678160917</v>
      </c>
      <c r="G48" s="43">
        <f>T48/P48</f>
        <v>4.5977011494252873E-2</v>
      </c>
      <c r="H48" s="43">
        <f>U48/P48</f>
        <v>0</v>
      </c>
      <c r="I48" s="43">
        <f>V48/P48</f>
        <v>0</v>
      </c>
      <c r="J48" s="43">
        <f>W48/P48</f>
        <v>3.4482758620689655E-2</v>
      </c>
      <c r="K48" s="44">
        <f>X48/P48</f>
        <v>1.1494252873563218E-2</v>
      </c>
      <c r="L48" s="28">
        <f>Y48/P48</f>
        <v>0</v>
      </c>
      <c r="M48" s="24">
        <f>_xlfn.RANK.EQ(L48,$L$12:$L$97,0)</f>
        <v>56</v>
      </c>
      <c r="N48" s="10"/>
      <c r="O48" s="72" t="s">
        <v>88</v>
      </c>
      <c r="P48" s="67">
        <f>SUM(Q48:X48)</f>
        <v>87</v>
      </c>
      <c r="Q48" s="13">
        <v>2</v>
      </c>
      <c r="R48" s="34">
        <v>12</v>
      </c>
      <c r="S48" s="34">
        <v>65</v>
      </c>
      <c r="T48" s="34">
        <v>4</v>
      </c>
      <c r="U48" s="34">
        <v>0</v>
      </c>
      <c r="V48" s="34">
        <v>0</v>
      </c>
      <c r="W48" s="34">
        <v>3</v>
      </c>
      <c r="X48" s="34">
        <v>1</v>
      </c>
      <c r="Y48" s="34">
        <v>0</v>
      </c>
      <c r="Z48" s="72">
        <v>0</v>
      </c>
      <c r="AA48" s="1">
        <v>0</v>
      </c>
      <c r="AB48" s="1">
        <v>1</v>
      </c>
      <c r="AC48" s="1">
        <v>0</v>
      </c>
      <c r="AD48" s="1">
        <v>1</v>
      </c>
      <c r="AE48" s="1">
        <v>0</v>
      </c>
      <c r="AF48" s="1">
        <v>0</v>
      </c>
      <c r="AG48" s="1">
        <v>0</v>
      </c>
      <c r="AH48" s="1">
        <v>2</v>
      </c>
      <c r="AI48" s="1">
        <v>1</v>
      </c>
      <c r="AJ48" s="1">
        <v>3</v>
      </c>
      <c r="AK48" s="1">
        <v>2</v>
      </c>
      <c r="AL48" s="1">
        <v>2</v>
      </c>
      <c r="AM48" s="1">
        <v>2</v>
      </c>
      <c r="AN48" s="1">
        <v>47</v>
      </c>
      <c r="AO48" s="1">
        <v>5</v>
      </c>
      <c r="AP48" s="1">
        <v>0</v>
      </c>
      <c r="AQ48" s="1">
        <v>0</v>
      </c>
      <c r="AR48" s="1">
        <v>0</v>
      </c>
      <c r="AS48" s="1">
        <v>4</v>
      </c>
      <c r="AT48" s="1">
        <v>0</v>
      </c>
      <c r="AU48" s="1">
        <v>2</v>
      </c>
      <c r="AV48" s="1">
        <v>7</v>
      </c>
      <c r="AW48" s="1">
        <v>0</v>
      </c>
      <c r="AX48" s="1">
        <v>0</v>
      </c>
      <c r="AY48" s="1">
        <v>3</v>
      </c>
      <c r="AZ48" s="1">
        <v>1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1</v>
      </c>
      <c r="BN48" s="1">
        <v>0</v>
      </c>
      <c r="BO48" s="1">
        <v>0</v>
      </c>
      <c r="BP48" s="1">
        <v>0</v>
      </c>
      <c r="BQ48" s="1">
        <v>1</v>
      </c>
      <c r="BR48" s="1">
        <v>0</v>
      </c>
      <c r="BS48" s="1">
        <v>1</v>
      </c>
      <c r="BT48" s="1">
        <v>0</v>
      </c>
      <c r="BU48" s="79">
        <v>1</v>
      </c>
    </row>
    <row r="49" spans="1:73" x14ac:dyDescent="0.15">
      <c r="A49" s="1" t="s">
        <v>89</v>
      </c>
      <c r="B49" s="1" t="s">
        <v>308</v>
      </c>
      <c r="C49" s="1" t="s">
        <v>90</v>
      </c>
      <c r="D49" s="41">
        <f>Q49/P49</f>
        <v>4.142011834319527E-2</v>
      </c>
      <c r="E49" s="43">
        <f>R49/P49</f>
        <v>0.13609467455621302</v>
      </c>
      <c r="F49" s="43">
        <f>S49/P49</f>
        <v>0.79881656804733725</v>
      </c>
      <c r="G49" s="43">
        <f>T49/P49</f>
        <v>1.1834319526627219E-2</v>
      </c>
      <c r="H49" s="43">
        <f>U49/P49</f>
        <v>5.9171597633136093E-3</v>
      </c>
      <c r="I49" s="43">
        <f>V49/P49</f>
        <v>5.9171597633136093E-3</v>
      </c>
      <c r="J49" s="43">
        <f>W49/P49</f>
        <v>0</v>
      </c>
      <c r="K49" s="44">
        <f>X49/P49</f>
        <v>0</v>
      </c>
      <c r="L49" s="28">
        <f>Y49/P49</f>
        <v>5.9171597633136093E-3</v>
      </c>
      <c r="M49" s="24">
        <f>_xlfn.RANK.EQ(L49,$L$12:$L$97,0)</f>
        <v>16</v>
      </c>
      <c r="N49" s="10"/>
      <c r="O49" s="72" t="s">
        <v>90</v>
      </c>
      <c r="P49" s="67">
        <f>SUM(Q49:X49)</f>
        <v>169</v>
      </c>
      <c r="Q49" s="13">
        <v>7</v>
      </c>
      <c r="R49" s="34">
        <v>23</v>
      </c>
      <c r="S49" s="34">
        <v>135</v>
      </c>
      <c r="T49" s="34">
        <v>2</v>
      </c>
      <c r="U49" s="34">
        <v>1</v>
      </c>
      <c r="V49" s="34">
        <v>1</v>
      </c>
      <c r="W49" s="34">
        <v>0</v>
      </c>
      <c r="X49" s="34">
        <v>0</v>
      </c>
      <c r="Y49" s="34">
        <v>1</v>
      </c>
      <c r="Z49" s="72">
        <v>1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6</v>
      </c>
      <c r="AG49" s="1">
        <v>3</v>
      </c>
      <c r="AH49" s="1">
        <v>7</v>
      </c>
      <c r="AI49" s="1">
        <v>11</v>
      </c>
      <c r="AJ49" s="1">
        <v>1</v>
      </c>
      <c r="AK49" s="1">
        <v>0</v>
      </c>
      <c r="AL49" s="1">
        <v>0</v>
      </c>
      <c r="AM49" s="1">
        <v>1</v>
      </c>
      <c r="AN49" s="1">
        <v>59</v>
      </c>
      <c r="AO49" s="1">
        <v>16</v>
      </c>
      <c r="AP49" s="1">
        <v>14</v>
      </c>
      <c r="AQ49" s="1">
        <v>3</v>
      </c>
      <c r="AR49" s="1">
        <v>1</v>
      </c>
      <c r="AS49" s="1">
        <v>31</v>
      </c>
      <c r="AT49" s="1">
        <v>2</v>
      </c>
      <c r="AU49" s="1">
        <v>9</v>
      </c>
      <c r="AV49" s="1">
        <v>0</v>
      </c>
      <c r="AW49" s="1">
        <v>0</v>
      </c>
      <c r="AX49" s="1">
        <v>0</v>
      </c>
      <c r="AY49" s="1">
        <v>1</v>
      </c>
      <c r="AZ49" s="1">
        <v>0</v>
      </c>
      <c r="BA49" s="1">
        <v>1</v>
      </c>
      <c r="BB49" s="1">
        <v>0</v>
      </c>
      <c r="BC49" s="1">
        <v>0</v>
      </c>
      <c r="BD49" s="1">
        <v>1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1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0</v>
      </c>
      <c r="BT49" s="1">
        <v>0</v>
      </c>
      <c r="BU49" s="79">
        <v>0</v>
      </c>
    </row>
    <row r="50" spans="1:73" x14ac:dyDescent="0.15">
      <c r="A50" s="1" t="s">
        <v>91</v>
      </c>
      <c r="B50" s="1" t="s">
        <v>312</v>
      </c>
      <c r="C50" s="1" t="s">
        <v>92</v>
      </c>
      <c r="D50" s="41">
        <f>Q50/P50</f>
        <v>4.2377545404512933E-2</v>
      </c>
      <c r="E50" s="43">
        <f>R50/P50</f>
        <v>9.3010456796917995E-2</v>
      </c>
      <c r="F50" s="43">
        <f>S50/P50</f>
        <v>0.75894331315354979</v>
      </c>
      <c r="G50" s="43">
        <f>T50/P50</f>
        <v>6.7694001100715467E-2</v>
      </c>
      <c r="H50" s="43">
        <f>U50/P50</f>
        <v>1.100715465052284E-2</v>
      </c>
      <c r="I50" s="43">
        <f>V50/P50</f>
        <v>4.4028618602091358E-3</v>
      </c>
      <c r="J50" s="43">
        <f>W50/P50</f>
        <v>1.2107870115575124E-2</v>
      </c>
      <c r="K50" s="44">
        <f>X50/P50</f>
        <v>1.0456796917996699E-2</v>
      </c>
      <c r="L50" s="28">
        <f>Y50/P50</f>
        <v>1.1007154650522839E-3</v>
      </c>
      <c r="M50" s="24">
        <f>_xlfn.RANK.EQ(L50,$L$12:$L$97,0)</f>
        <v>46</v>
      </c>
      <c r="N50" s="10"/>
      <c r="O50" s="72" t="s">
        <v>92</v>
      </c>
      <c r="P50" s="67">
        <f>SUM(Q50:X50)</f>
        <v>1817</v>
      </c>
      <c r="Q50" s="13">
        <v>77</v>
      </c>
      <c r="R50" s="34">
        <v>169</v>
      </c>
      <c r="S50" s="34">
        <v>1379</v>
      </c>
      <c r="T50" s="34">
        <v>123</v>
      </c>
      <c r="U50" s="34">
        <v>20</v>
      </c>
      <c r="V50" s="34">
        <v>8</v>
      </c>
      <c r="W50" s="34">
        <v>22</v>
      </c>
      <c r="X50" s="34">
        <v>19</v>
      </c>
      <c r="Y50" s="34">
        <v>2</v>
      </c>
      <c r="Z50" s="72">
        <v>27</v>
      </c>
      <c r="AA50" s="1">
        <v>5</v>
      </c>
      <c r="AB50" s="1">
        <v>4</v>
      </c>
      <c r="AC50" s="1">
        <v>5</v>
      </c>
      <c r="AD50" s="1">
        <v>15</v>
      </c>
      <c r="AE50" s="1">
        <v>16</v>
      </c>
      <c r="AF50" s="1">
        <v>5</v>
      </c>
      <c r="AG50" s="1">
        <v>13</v>
      </c>
      <c r="AH50" s="1">
        <v>17</v>
      </c>
      <c r="AI50" s="1">
        <v>27</v>
      </c>
      <c r="AJ50" s="1">
        <v>29</v>
      </c>
      <c r="AK50" s="1">
        <v>21</v>
      </c>
      <c r="AL50" s="1">
        <v>45</v>
      </c>
      <c r="AM50" s="1">
        <v>17</v>
      </c>
      <c r="AN50" s="1">
        <v>66</v>
      </c>
      <c r="AO50" s="1">
        <v>450</v>
      </c>
      <c r="AP50" s="1">
        <v>288</v>
      </c>
      <c r="AQ50" s="1">
        <v>90</v>
      </c>
      <c r="AR50" s="1">
        <v>8</v>
      </c>
      <c r="AS50" s="1">
        <v>126</v>
      </c>
      <c r="AT50" s="1">
        <v>111</v>
      </c>
      <c r="AU50" s="1">
        <v>40</v>
      </c>
      <c r="AV50" s="1">
        <v>200</v>
      </c>
      <c r="AW50" s="1">
        <v>17</v>
      </c>
      <c r="AX50" s="1">
        <v>14</v>
      </c>
      <c r="AY50" s="1">
        <v>28</v>
      </c>
      <c r="AZ50" s="1">
        <v>21</v>
      </c>
      <c r="BA50" s="1">
        <v>26</v>
      </c>
      <c r="BB50" s="1">
        <v>9</v>
      </c>
      <c r="BC50" s="1">
        <v>8</v>
      </c>
      <c r="BD50" s="1">
        <v>4</v>
      </c>
      <c r="BE50" s="1">
        <v>1</v>
      </c>
      <c r="BF50" s="1">
        <v>6</v>
      </c>
      <c r="BG50" s="1">
        <v>8</v>
      </c>
      <c r="BH50" s="1">
        <v>1</v>
      </c>
      <c r="BI50" s="1">
        <v>1</v>
      </c>
      <c r="BJ50" s="1">
        <v>1</v>
      </c>
      <c r="BK50" s="1">
        <v>4</v>
      </c>
      <c r="BL50" s="1">
        <v>2</v>
      </c>
      <c r="BM50" s="1">
        <v>4</v>
      </c>
      <c r="BN50" s="1">
        <v>1</v>
      </c>
      <c r="BO50" s="1">
        <v>4</v>
      </c>
      <c r="BP50" s="1">
        <v>2</v>
      </c>
      <c r="BQ50" s="1">
        <v>1</v>
      </c>
      <c r="BR50" s="1">
        <v>2</v>
      </c>
      <c r="BS50" s="1">
        <v>1</v>
      </c>
      <c r="BT50" s="1">
        <v>7</v>
      </c>
      <c r="BU50" s="79">
        <v>19</v>
      </c>
    </row>
    <row r="51" spans="1:73" x14ac:dyDescent="0.15">
      <c r="A51" s="1" t="s">
        <v>93</v>
      </c>
      <c r="B51" s="1" t="s">
        <v>312</v>
      </c>
      <c r="C51" s="1" t="s">
        <v>94</v>
      </c>
      <c r="D51" s="41">
        <f>Q51/P51</f>
        <v>5.3543307086614172E-2</v>
      </c>
      <c r="E51" s="43">
        <f>R51/P51</f>
        <v>0.11916010498687664</v>
      </c>
      <c r="F51" s="43">
        <f>S51/P51</f>
        <v>0.69448818897637798</v>
      </c>
      <c r="G51" s="43">
        <f>T51/P51</f>
        <v>8.9238845144356954E-2</v>
      </c>
      <c r="H51" s="43">
        <f>U51/P51</f>
        <v>1.889763779527559E-2</v>
      </c>
      <c r="I51" s="43">
        <f>V51/P51</f>
        <v>2.6246719160104987E-3</v>
      </c>
      <c r="J51" s="43">
        <f>W51/P51</f>
        <v>1.2598425196850394E-2</v>
      </c>
      <c r="K51" s="44">
        <f>X51/P51</f>
        <v>9.4488188976377951E-3</v>
      </c>
      <c r="L51" s="28">
        <f>Y51/P51</f>
        <v>0</v>
      </c>
      <c r="M51" s="24">
        <f>_xlfn.RANK.EQ(L51,$L$12:$L$97,0)</f>
        <v>56</v>
      </c>
      <c r="N51" s="10"/>
      <c r="O51" s="72" t="s">
        <v>94</v>
      </c>
      <c r="P51" s="67">
        <f>SUM(Q51:X51)</f>
        <v>1905</v>
      </c>
      <c r="Q51" s="13">
        <v>102</v>
      </c>
      <c r="R51" s="34">
        <v>227</v>
      </c>
      <c r="S51" s="34">
        <v>1323</v>
      </c>
      <c r="T51" s="34">
        <v>170</v>
      </c>
      <c r="U51" s="34">
        <v>36</v>
      </c>
      <c r="V51" s="34">
        <v>5</v>
      </c>
      <c r="W51" s="34">
        <v>24</v>
      </c>
      <c r="X51" s="34">
        <v>18</v>
      </c>
      <c r="Y51" s="34">
        <v>0</v>
      </c>
      <c r="Z51" s="72">
        <v>39</v>
      </c>
      <c r="AA51" s="1">
        <v>7</v>
      </c>
      <c r="AB51" s="1">
        <v>7</v>
      </c>
      <c r="AC51" s="1">
        <v>16</v>
      </c>
      <c r="AD51" s="1">
        <v>15</v>
      </c>
      <c r="AE51" s="1">
        <v>7</v>
      </c>
      <c r="AF51" s="1">
        <v>11</v>
      </c>
      <c r="AG51" s="1">
        <v>26</v>
      </c>
      <c r="AH51" s="1">
        <v>17</v>
      </c>
      <c r="AI51" s="1">
        <v>63</v>
      </c>
      <c r="AJ51" s="1">
        <v>31</v>
      </c>
      <c r="AK51" s="1">
        <v>21</v>
      </c>
      <c r="AL51" s="1">
        <v>48</v>
      </c>
      <c r="AM51" s="1">
        <v>21</v>
      </c>
      <c r="AN51" s="1">
        <v>82</v>
      </c>
      <c r="AO51" s="1">
        <v>206</v>
      </c>
      <c r="AP51" s="1">
        <v>515</v>
      </c>
      <c r="AQ51" s="1">
        <v>144</v>
      </c>
      <c r="AR51" s="1">
        <v>16</v>
      </c>
      <c r="AS51" s="1">
        <v>95</v>
      </c>
      <c r="AT51" s="1">
        <v>80</v>
      </c>
      <c r="AU51" s="1">
        <v>63</v>
      </c>
      <c r="AV51" s="1">
        <v>122</v>
      </c>
      <c r="AW51" s="1">
        <v>21</v>
      </c>
      <c r="AX51" s="1">
        <v>38</v>
      </c>
      <c r="AY51" s="1">
        <v>24</v>
      </c>
      <c r="AZ51" s="1">
        <v>38</v>
      </c>
      <c r="BA51" s="1">
        <v>35</v>
      </c>
      <c r="BB51" s="1">
        <v>6</v>
      </c>
      <c r="BC51" s="1">
        <v>8</v>
      </c>
      <c r="BD51" s="1">
        <v>10</v>
      </c>
      <c r="BE51" s="1">
        <v>4</v>
      </c>
      <c r="BF51" s="1">
        <v>11</v>
      </c>
      <c r="BG51" s="1">
        <v>11</v>
      </c>
      <c r="BH51" s="1">
        <v>0</v>
      </c>
      <c r="BI51" s="1">
        <v>1</v>
      </c>
      <c r="BJ51" s="1">
        <v>2</v>
      </c>
      <c r="BK51" s="1">
        <v>2</v>
      </c>
      <c r="BL51" s="1">
        <v>0</v>
      </c>
      <c r="BM51" s="1">
        <v>7</v>
      </c>
      <c r="BN51" s="1">
        <v>4</v>
      </c>
      <c r="BO51" s="1">
        <v>2</v>
      </c>
      <c r="BP51" s="1">
        <v>1</v>
      </c>
      <c r="BQ51" s="1">
        <v>0</v>
      </c>
      <c r="BR51" s="1">
        <v>2</v>
      </c>
      <c r="BS51" s="1">
        <v>6</v>
      </c>
      <c r="BT51" s="1">
        <v>2</v>
      </c>
      <c r="BU51" s="79">
        <v>18</v>
      </c>
    </row>
    <row r="52" spans="1:73" x14ac:dyDescent="0.15">
      <c r="A52" s="21" t="s">
        <v>95</v>
      </c>
      <c r="B52" s="21" t="s">
        <v>314</v>
      </c>
      <c r="C52" s="21" t="s">
        <v>96</v>
      </c>
      <c r="D52" s="61"/>
      <c r="E52" s="62"/>
      <c r="F52" s="62"/>
      <c r="G52" s="62"/>
      <c r="H52" s="62"/>
      <c r="I52" s="62"/>
      <c r="J52" s="62"/>
      <c r="K52" s="63"/>
      <c r="L52" s="33"/>
      <c r="M52" s="25"/>
      <c r="N52" s="10"/>
      <c r="O52" s="73" t="s">
        <v>96</v>
      </c>
      <c r="P52" s="69"/>
      <c r="Q52" s="18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73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1"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1"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1"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  <c r="AZ52" s="21">
        <v>0</v>
      </c>
      <c r="BA52" s="21">
        <v>0</v>
      </c>
      <c r="BB52" s="21">
        <v>0</v>
      </c>
      <c r="BC52" s="21">
        <v>0</v>
      </c>
      <c r="BD52" s="21">
        <v>0</v>
      </c>
      <c r="BE52" s="21">
        <v>0</v>
      </c>
      <c r="BF52" s="21">
        <v>0</v>
      </c>
      <c r="BG52" s="21">
        <v>0</v>
      </c>
      <c r="BH52" s="21">
        <v>0</v>
      </c>
      <c r="BI52" s="21">
        <v>0</v>
      </c>
      <c r="BJ52" s="21">
        <v>0</v>
      </c>
      <c r="BK52" s="21">
        <v>0</v>
      </c>
      <c r="BL52" s="21">
        <v>0</v>
      </c>
      <c r="BM52" s="21">
        <v>0</v>
      </c>
      <c r="BN52" s="21">
        <v>0</v>
      </c>
      <c r="BO52" s="21">
        <v>0</v>
      </c>
      <c r="BP52" s="21">
        <v>0</v>
      </c>
      <c r="BQ52" s="21">
        <v>0</v>
      </c>
      <c r="BR52" s="21">
        <v>0</v>
      </c>
      <c r="BS52" s="21">
        <v>0</v>
      </c>
      <c r="BT52" s="21">
        <v>0</v>
      </c>
      <c r="BU52" s="83">
        <v>0</v>
      </c>
    </row>
    <row r="53" spans="1:73" x14ac:dyDescent="0.15">
      <c r="A53" s="1" t="s">
        <v>97</v>
      </c>
      <c r="B53" s="1" t="s">
        <v>312</v>
      </c>
      <c r="C53" s="1" t="s">
        <v>98</v>
      </c>
      <c r="D53" s="41">
        <f t="shared" ref="D53:D74" si="14">Q53/P53</f>
        <v>9.0600226500566258E-3</v>
      </c>
      <c r="E53" s="43">
        <f t="shared" ref="E53:E74" si="15">R53/P53</f>
        <v>2.3782559456398639E-2</v>
      </c>
      <c r="F53" s="43">
        <f t="shared" ref="F53:F74" si="16">S53/P53</f>
        <v>0.80294450736126843</v>
      </c>
      <c r="G53" s="43">
        <f t="shared" ref="G53:G74" si="17">T53/P53</f>
        <v>0.13816534541336353</v>
      </c>
      <c r="H53" s="43">
        <f t="shared" ref="H53:H74" si="18">U53/P53</f>
        <v>4.5300113250283129E-3</v>
      </c>
      <c r="I53" s="43">
        <f t="shared" ref="I53:I74" si="19">V53/P53</f>
        <v>3.3975084937712344E-3</v>
      </c>
      <c r="J53" s="43">
        <f t="shared" ref="J53:J74" si="20">W53/P53</f>
        <v>5.6625141562853904E-3</v>
      </c>
      <c r="K53" s="44">
        <f t="shared" ref="K53:K74" si="21">X53/P53</f>
        <v>1.245753114382786E-2</v>
      </c>
      <c r="L53" s="28">
        <f t="shared" ref="L53:L74" si="22">Y53/P53</f>
        <v>0</v>
      </c>
      <c r="M53" s="24">
        <f t="shared" ref="M53:M74" si="23">_xlfn.RANK.EQ(L53,$L$12:$L$97,0)</f>
        <v>56</v>
      </c>
      <c r="N53" s="10"/>
      <c r="O53" s="72" t="s">
        <v>98</v>
      </c>
      <c r="P53" s="67">
        <f t="shared" ref="P53:P74" si="24">SUM(Q53:X53)</f>
        <v>883</v>
      </c>
      <c r="Q53" s="13">
        <v>8</v>
      </c>
      <c r="R53" s="34">
        <v>21</v>
      </c>
      <c r="S53" s="34">
        <v>709</v>
      </c>
      <c r="T53" s="34">
        <v>122</v>
      </c>
      <c r="U53" s="34">
        <v>4</v>
      </c>
      <c r="V53" s="34">
        <v>3</v>
      </c>
      <c r="W53" s="34">
        <v>5</v>
      </c>
      <c r="X53" s="34">
        <v>11</v>
      </c>
      <c r="Y53" s="34">
        <v>0</v>
      </c>
      <c r="Z53" s="72">
        <v>5</v>
      </c>
      <c r="AA53" s="1">
        <v>0</v>
      </c>
      <c r="AB53" s="1">
        <v>0</v>
      </c>
      <c r="AC53" s="1">
        <v>2</v>
      </c>
      <c r="AD53" s="1">
        <v>1</v>
      </c>
      <c r="AE53" s="1">
        <v>0</v>
      </c>
      <c r="AF53" s="1">
        <v>0</v>
      </c>
      <c r="AG53" s="1">
        <v>2</v>
      </c>
      <c r="AH53" s="1">
        <v>2</v>
      </c>
      <c r="AI53" s="1">
        <v>2</v>
      </c>
      <c r="AJ53" s="1">
        <v>2</v>
      </c>
      <c r="AK53" s="1">
        <v>1</v>
      </c>
      <c r="AL53" s="1">
        <v>8</v>
      </c>
      <c r="AM53" s="1">
        <v>4</v>
      </c>
      <c r="AN53" s="1">
        <v>7</v>
      </c>
      <c r="AO53" s="1">
        <v>23</v>
      </c>
      <c r="AP53" s="1">
        <v>82</v>
      </c>
      <c r="AQ53" s="1">
        <v>334</v>
      </c>
      <c r="AR53" s="1">
        <v>1</v>
      </c>
      <c r="AS53" s="1">
        <v>10</v>
      </c>
      <c r="AT53" s="1">
        <v>69</v>
      </c>
      <c r="AU53" s="1">
        <v>15</v>
      </c>
      <c r="AV53" s="1">
        <v>168</v>
      </c>
      <c r="AW53" s="1">
        <v>14</v>
      </c>
      <c r="AX53" s="1">
        <v>14</v>
      </c>
      <c r="AY53" s="1">
        <v>41</v>
      </c>
      <c r="AZ53" s="1">
        <v>28</v>
      </c>
      <c r="BA53" s="1">
        <v>13</v>
      </c>
      <c r="BB53" s="1">
        <v>4</v>
      </c>
      <c r="BC53" s="1">
        <v>8</v>
      </c>
      <c r="BD53" s="1">
        <v>1</v>
      </c>
      <c r="BE53" s="1">
        <v>0</v>
      </c>
      <c r="BF53" s="1">
        <v>3</v>
      </c>
      <c r="BG53" s="1">
        <v>0</v>
      </c>
      <c r="BH53" s="1">
        <v>0</v>
      </c>
      <c r="BI53" s="1">
        <v>1</v>
      </c>
      <c r="BJ53" s="1">
        <v>1</v>
      </c>
      <c r="BK53" s="1">
        <v>1</v>
      </c>
      <c r="BL53" s="1">
        <v>0</v>
      </c>
      <c r="BM53" s="1">
        <v>1</v>
      </c>
      <c r="BN53" s="1">
        <v>1</v>
      </c>
      <c r="BO53" s="1">
        <v>2</v>
      </c>
      <c r="BP53" s="1">
        <v>0</v>
      </c>
      <c r="BQ53" s="1">
        <v>0</v>
      </c>
      <c r="BR53" s="1">
        <v>0</v>
      </c>
      <c r="BS53" s="1">
        <v>1</v>
      </c>
      <c r="BT53" s="1">
        <v>0</v>
      </c>
      <c r="BU53" s="79">
        <v>11</v>
      </c>
    </row>
    <row r="54" spans="1:73" x14ac:dyDescent="0.15">
      <c r="A54" s="1" t="s">
        <v>99</v>
      </c>
      <c r="B54" s="1" t="s">
        <v>312</v>
      </c>
      <c r="C54" s="1" t="s">
        <v>100</v>
      </c>
      <c r="D54" s="41">
        <f t="shared" si="14"/>
        <v>3.6739380022962113E-2</v>
      </c>
      <c r="E54" s="43">
        <f t="shared" si="15"/>
        <v>0.19288174512055109</v>
      </c>
      <c r="F54" s="43">
        <f t="shared" si="16"/>
        <v>0.68427095292766937</v>
      </c>
      <c r="G54" s="43">
        <f t="shared" si="17"/>
        <v>2.7554535017221583E-2</v>
      </c>
      <c r="H54" s="43">
        <f t="shared" si="18"/>
        <v>1.9517795637198621E-2</v>
      </c>
      <c r="I54" s="43">
        <f t="shared" si="19"/>
        <v>1.2629161882893225E-2</v>
      </c>
      <c r="J54" s="43">
        <f t="shared" si="20"/>
        <v>1.9517795637198621E-2</v>
      </c>
      <c r="K54" s="44">
        <f t="shared" si="21"/>
        <v>6.8886337543053958E-3</v>
      </c>
      <c r="L54" s="28">
        <f t="shared" si="22"/>
        <v>0</v>
      </c>
      <c r="M54" s="24">
        <f t="shared" si="23"/>
        <v>56</v>
      </c>
      <c r="N54" s="10"/>
      <c r="O54" s="72" t="s">
        <v>100</v>
      </c>
      <c r="P54" s="67">
        <f t="shared" si="24"/>
        <v>871</v>
      </c>
      <c r="Q54" s="13">
        <v>32</v>
      </c>
      <c r="R54" s="34">
        <v>168</v>
      </c>
      <c r="S54" s="34">
        <v>596</v>
      </c>
      <c r="T54" s="34">
        <v>24</v>
      </c>
      <c r="U54" s="34">
        <v>17</v>
      </c>
      <c r="V54" s="34">
        <v>11</v>
      </c>
      <c r="W54" s="34">
        <v>17</v>
      </c>
      <c r="X54" s="34">
        <v>6</v>
      </c>
      <c r="Y54" s="34">
        <v>0</v>
      </c>
      <c r="Z54" s="72">
        <v>12</v>
      </c>
      <c r="AA54" s="1">
        <v>0</v>
      </c>
      <c r="AB54" s="1">
        <v>4</v>
      </c>
      <c r="AC54" s="1">
        <v>3</v>
      </c>
      <c r="AD54" s="1">
        <v>1</v>
      </c>
      <c r="AE54" s="1">
        <v>6</v>
      </c>
      <c r="AF54" s="1">
        <v>6</v>
      </c>
      <c r="AG54" s="1">
        <v>11</v>
      </c>
      <c r="AH54" s="1">
        <v>7</v>
      </c>
      <c r="AI54" s="1">
        <v>8</v>
      </c>
      <c r="AJ54" s="1">
        <v>21</v>
      </c>
      <c r="AK54" s="1">
        <v>11</v>
      </c>
      <c r="AL54" s="1">
        <v>91</v>
      </c>
      <c r="AM54" s="1">
        <v>19</v>
      </c>
      <c r="AN54" s="1">
        <v>8</v>
      </c>
      <c r="AO54" s="1">
        <v>6</v>
      </c>
      <c r="AP54" s="1">
        <v>4</v>
      </c>
      <c r="AQ54" s="1">
        <v>3</v>
      </c>
      <c r="AR54" s="1">
        <v>330</v>
      </c>
      <c r="AS54" s="1">
        <v>59</v>
      </c>
      <c r="AT54" s="1">
        <v>10</v>
      </c>
      <c r="AU54" s="1">
        <v>139</v>
      </c>
      <c r="AV54" s="1">
        <v>37</v>
      </c>
      <c r="AW54" s="1">
        <v>2</v>
      </c>
      <c r="AX54" s="1">
        <v>1</v>
      </c>
      <c r="AY54" s="1">
        <v>4</v>
      </c>
      <c r="AZ54" s="1">
        <v>8</v>
      </c>
      <c r="BA54" s="1">
        <v>6</v>
      </c>
      <c r="BB54" s="1">
        <v>1</v>
      </c>
      <c r="BC54" s="1">
        <v>2</v>
      </c>
      <c r="BD54" s="1">
        <v>2</v>
      </c>
      <c r="BE54" s="1">
        <v>3</v>
      </c>
      <c r="BF54" s="1">
        <v>6</v>
      </c>
      <c r="BG54" s="1">
        <v>5</v>
      </c>
      <c r="BH54" s="1">
        <v>1</v>
      </c>
      <c r="BI54" s="1">
        <v>0</v>
      </c>
      <c r="BJ54" s="1">
        <v>6</v>
      </c>
      <c r="BK54" s="1">
        <v>5</v>
      </c>
      <c r="BL54" s="1">
        <v>0</v>
      </c>
      <c r="BM54" s="1">
        <v>3</v>
      </c>
      <c r="BN54" s="1">
        <v>1</v>
      </c>
      <c r="BO54" s="1">
        <v>1</v>
      </c>
      <c r="BP54" s="1">
        <v>3</v>
      </c>
      <c r="BQ54" s="1">
        <v>2</v>
      </c>
      <c r="BR54" s="1">
        <v>2</v>
      </c>
      <c r="BS54" s="1">
        <v>2</v>
      </c>
      <c r="BT54" s="1">
        <v>3</v>
      </c>
      <c r="BU54" s="79">
        <v>6</v>
      </c>
    </row>
    <row r="55" spans="1:73" x14ac:dyDescent="0.15">
      <c r="A55" s="1" t="s">
        <v>101</v>
      </c>
      <c r="B55" s="1" t="s">
        <v>312</v>
      </c>
      <c r="C55" s="1" t="s">
        <v>102</v>
      </c>
      <c r="D55" s="41">
        <f t="shared" si="14"/>
        <v>5.8280718795531809E-2</v>
      </c>
      <c r="E55" s="43">
        <f t="shared" si="15"/>
        <v>0.24040796503156872</v>
      </c>
      <c r="F55" s="43">
        <f t="shared" si="16"/>
        <v>0.54346770276833412</v>
      </c>
      <c r="G55" s="43">
        <f t="shared" si="17"/>
        <v>9.8105876639145217E-2</v>
      </c>
      <c r="H55" s="43">
        <f t="shared" si="18"/>
        <v>1.5541525012141816E-2</v>
      </c>
      <c r="I55" s="43">
        <f t="shared" si="19"/>
        <v>3.885381253035454E-3</v>
      </c>
      <c r="J55" s="43">
        <f t="shared" si="20"/>
        <v>2.5740650801359885E-2</v>
      </c>
      <c r="K55" s="44">
        <f t="shared" si="21"/>
        <v>1.4570179698882952E-2</v>
      </c>
      <c r="L55" s="28">
        <f t="shared" si="22"/>
        <v>4.8567265662943174E-4</v>
      </c>
      <c r="M55" s="24">
        <f t="shared" si="23"/>
        <v>54</v>
      </c>
      <c r="N55" s="10"/>
      <c r="O55" s="72" t="s">
        <v>102</v>
      </c>
      <c r="P55" s="67">
        <f t="shared" si="24"/>
        <v>2059</v>
      </c>
      <c r="Q55" s="13">
        <v>120</v>
      </c>
      <c r="R55" s="34">
        <v>495</v>
      </c>
      <c r="S55" s="34">
        <v>1119</v>
      </c>
      <c r="T55" s="34">
        <v>202</v>
      </c>
      <c r="U55" s="34">
        <v>32</v>
      </c>
      <c r="V55" s="34">
        <v>8</v>
      </c>
      <c r="W55" s="34">
        <v>53</v>
      </c>
      <c r="X55" s="34">
        <v>30</v>
      </c>
      <c r="Y55" s="34">
        <v>1</v>
      </c>
      <c r="Z55" s="72">
        <v>63</v>
      </c>
      <c r="AA55" s="1">
        <v>7</v>
      </c>
      <c r="AB55" s="1">
        <v>9</v>
      </c>
      <c r="AC55" s="1">
        <v>13</v>
      </c>
      <c r="AD55" s="1">
        <v>7</v>
      </c>
      <c r="AE55" s="1">
        <v>12</v>
      </c>
      <c r="AF55" s="1">
        <v>9</v>
      </c>
      <c r="AG55" s="1">
        <v>52</v>
      </c>
      <c r="AH55" s="1">
        <v>42</v>
      </c>
      <c r="AI55" s="1">
        <v>57</v>
      </c>
      <c r="AJ55" s="1">
        <v>80</v>
      </c>
      <c r="AK55" s="1">
        <v>40</v>
      </c>
      <c r="AL55" s="1">
        <v>149</v>
      </c>
      <c r="AM55" s="1">
        <v>75</v>
      </c>
      <c r="AN55" s="1">
        <v>55</v>
      </c>
      <c r="AO55" s="1">
        <v>45</v>
      </c>
      <c r="AP55" s="1">
        <v>32</v>
      </c>
      <c r="AQ55" s="1">
        <v>19</v>
      </c>
      <c r="AR55" s="1">
        <v>63</v>
      </c>
      <c r="AS55" s="1">
        <v>527</v>
      </c>
      <c r="AT55" s="1">
        <v>63</v>
      </c>
      <c r="AU55" s="1">
        <v>116</v>
      </c>
      <c r="AV55" s="1">
        <v>199</v>
      </c>
      <c r="AW55" s="1">
        <v>32</v>
      </c>
      <c r="AX55" s="1">
        <v>16</v>
      </c>
      <c r="AY55" s="1">
        <v>33</v>
      </c>
      <c r="AZ55" s="1">
        <v>45</v>
      </c>
      <c r="BA55" s="1">
        <v>56</v>
      </c>
      <c r="BB55" s="1">
        <v>10</v>
      </c>
      <c r="BC55" s="1">
        <v>10</v>
      </c>
      <c r="BD55" s="1">
        <v>6</v>
      </c>
      <c r="BE55" s="1">
        <v>3</v>
      </c>
      <c r="BF55" s="1">
        <v>10</v>
      </c>
      <c r="BG55" s="1">
        <v>9</v>
      </c>
      <c r="BH55" s="1">
        <v>4</v>
      </c>
      <c r="BI55" s="1">
        <v>1</v>
      </c>
      <c r="BJ55" s="1">
        <v>2</v>
      </c>
      <c r="BK55" s="1">
        <v>4</v>
      </c>
      <c r="BL55" s="1">
        <v>1</v>
      </c>
      <c r="BM55" s="1">
        <v>9</v>
      </c>
      <c r="BN55" s="1">
        <v>2</v>
      </c>
      <c r="BO55" s="1">
        <v>5</v>
      </c>
      <c r="BP55" s="1">
        <v>4</v>
      </c>
      <c r="BQ55" s="1">
        <v>5</v>
      </c>
      <c r="BR55" s="1">
        <v>5</v>
      </c>
      <c r="BS55" s="1">
        <v>10</v>
      </c>
      <c r="BT55" s="1">
        <v>13</v>
      </c>
      <c r="BU55" s="79">
        <v>30</v>
      </c>
    </row>
    <row r="56" spans="1:73" x14ac:dyDescent="0.15">
      <c r="A56" s="1" t="s">
        <v>103</v>
      </c>
      <c r="B56" s="1" t="s">
        <v>312</v>
      </c>
      <c r="C56" s="1" t="s">
        <v>104</v>
      </c>
      <c r="D56" s="41">
        <f t="shared" si="14"/>
        <v>6.2208398133748056E-3</v>
      </c>
      <c r="E56" s="43">
        <f t="shared" si="15"/>
        <v>2.4883359253499222E-2</v>
      </c>
      <c r="F56" s="43">
        <f t="shared" si="16"/>
        <v>0.87325038880248829</v>
      </c>
      <c r="G56" s="43">
        <f t="shared" si="17"/>
        <v>6.4541213063763606E-2</v>
      </c>
      <c r="H56" s="43">
        <f t="shared" si="18"/>
        <v>8.553654743390357E-3</v>
      </c>
      <c r="I56" s="43">
        <f t="shared" si="19"/>
        <v>4.6656298600311046E-3</v>
      </c>
      <c r="J56" s="43">
        <f t="shared" si="20"/>
        <v>1.1664074650077761E-2</v>
      </c>
      <c r="K56" s="44">
        <f t="shared" si="21"/>
        <v>6.2208398133748056E-3</v>
      </c>
      <c r="L56" s="28">
        <f t="shared" si="22"/>
        <v>2.3328149300155523E-3</v>
      </c>
      <c r="M56" s="24">
        <f t="shared" si="23"/>
        <v>35</v>
      </c>
      <c r="N56" s="10"/>
      <c r="O56" s="72" t="s">
        <v>104</v>
      </c>
      <c r="P56" s="67">
        <f t="shared" si="24"/>
        <v>1286</v>
      </c>
      <c r="Q56" s="13">
        <v>8</v>
      </c>
      <c r="R56" s="34">
        <v>32</v>
      </c>
      <c r="S56" s="34">
        <v>1123</v>
      </c>
      <c r="T56" s="34">
        <v>83</v>
      </c>
      <c r="U56" s="34">
        <v>11</v>
      </c>
      <c r="V56" s="34">
        <v>6</v>
      </c>
      <c r="W56" s="34">
        <v>15</v>
      </c>
      <c r="X56" s="34">
        <v>8</v>
      </c>
      <c r="Y56" s="34">
        <v>3</v>
      </c>
      <c r="Z56" s="72">
        <v>2</v>
      </c>
      <c r="AA56" s="1">
        <v>0</v>
      </c>
      <c r="AB56" s="1">
        <v>0</v>
      </c>
      <c r="AC56" s="1">
        <v>1</v>
      </c>
      <c r="AD56" s="1">
        <v>1</v>
      </c>
      <c r="AE56" s="1">
        <v>0</v>
      </c>
      <c r="AF56" s="1">
        <v>4</v>
      </c>
      <c r="AG56" s="1">
        <v>2</v>
      </c>
      <c r="AH56" s="1">
        <v>0</v>
      </c>
      <c r="AI56" s="1">
        <v>0</v>
      </c>
      <c r="AJ56" s="1">
        <v>5</v>
      </c>
      <c r="AK56" s="1">
        <v>2</v>
      </c>
      <c r="AL56" s="1">
        <v>15</v>
      </c>
      <c r="AM56" s="1">
        <v>8</v>
      </c>
      <c r="AN56" s="1">
        <v>4</v>
      </c>
      <c r="AO56" s="1">
        <v>7</v>
      </c>
      <c r="AP56" s="1">
        <v>6</v>
      </c>
      <c r="AQ56" s="1">
        <v>7</v>
      </c>
      <c r="AR56" s="1">
        <v>3</v>
      </c>
      <c r="AS56" s="1">
        <v>10</v>
      </c>
      <c r="AT56" s="1">
        <v>469</v>
      </c>
      <c r="AU56" s="1">
        <v>18</v>
      </c>
      <c r="AV56" s="1">
        <v>599</v>
      </c>
      <c r="AW56" s="1">
        <v>32</v>
      </c>
      <c r="AX56" s="1">
        <v>21</v>
      </c>
      <c r="AY56" s="1">
        <v>10</v>
      </c>
      <c r="AZ56" s="1">
        <v>11</v>
      </c>
      <c r="BA56" s="1">
        <v>5</v>
      </c>
      <c r="BB56" s="1">
        <v>3</v>
      </c>
      <c r="BC56" s="1">
        <v>1</v>
      </c>
      <c r="BD56" s="1">
        <v>0</v>
      </c>
      <c r="BE56" s="1">
        <v>2</v>
      </c>
      <c r="BF56" s="1">
        <v>2</v>
      </c>
      <c r="BG56" s="1">
        <v>7</v>
      </c>
      <c r="BH56" s="1">
        <v>0</v>
      </c>
      <c r="BI56" s="1">
        <v>0</v>
      </c>
      <c r="BJ56" s="1">
        <v>1</v>
      </c>
      <c r="BK56" s="1">
        <v>2</v>
      </c>
      <c r="BL56" s="1">
        <v>3</v>
      </c>
      <c r="BM56" s="1">
        <v>4</v>
      </c>
      <c r="BN56" s="1">
        <v>1</v>
      </c>
      <c r="BO56" s="1">
        <v>1</v>
      </c>
      <c r="BP56" s="1">
        <v>1</v>
      </c>
      <c r="BQ56" s="1">
        <v>1</v>
      </c>
      <c r="BR56" s="1">
        <v>2</v>
      </c>
      <c r="BS56" s="1">
        <v>3</v>
      </c>
      <c r="BT56" s="1">
        <v>2</v>
      </c>
      <c r="BU56" s="79">
        <v>8</v>
      </c>
    </row>
    <row r="57" spans="1:73" x14ac:dyDescent="0.15">
      <c r="A57" s="1" t="s">
        <v>105</v>
      </c>
      <c r="B57" s="1" t="s">
        <v>313</v>
      </c>
      <c r="C57" s="1" t="s">
        <v>106</v>
      </c>
      <c r="D57" s="41">
        <f t="shared" si="14"/>
        <v>4.3564356435643561E-2</v>
      </c>
      <c r="E57" s="43">
        <f t="shared" si="15"/>
        <v>8.7128712871287123E-2</v>
      </c>
      <c r="F57" s="43">
        <f t="shared" si="16"/>
        <v>0.69158415841584153</v>
      </c>
      <c r="G57" s="43">
        <f t="shared" si="17"/>
        <v>0.10148514851485149</v>
      </c>
      <c r="H57" s="43">
        <f t="shared" si="18"/>
        <v>2.7227722772277228E-2</v>
      </c>
      <c r="I57" s="43">
        <f t="shared" si="19"/>
        <v>1.9801980198019802E-2</v>
      </c>
      <c r="J57" s="43">
        <f t="shared" si="20"/>
        <v>2.0792079207920793E-2</v>
      </c>
      <c r="K57" s="44">
        <f t="shared" si="21"/>
        <v>8.4158415841584164E-3</v>
      </c>
      <c r="L57" s="28">
        <f t="shared" si="22"/>
        <v>1.9801980198019802E-3</v>
      </c>
      <c r="M57" s="24">
        <f t="shared" si="23"/>
        <v>38</v>
      </c>
      <c r="N57" s="10"/>
      <c r="O57" s="72" t="s">
        <v>106</v>
      </c>
      <c r="P57" s="67">
        <f t="shared" si="24"/>
        <v>2020</v>
      </c>
      <c r="Q57" s="13">
        <v>88</v>
      </c>
      <c r="R57" s="34">
        <v>176</v>
      </c>
      <c r="S57" s="34">
        <v>1397</v>
      </c>
      <c r="T57" s="34">
        <v>205</v>
      </c>
      <c r="U57" s="34">
        <v>55</v>
      </c>
      <c r="V57" s="34">
        <v>40</v>
      </c>
      <c r="W57" s="34">
        <v>42</v>
      </c>
      <c r="X57" s="34">
        <v>17</v>
      </c>
      <c r="Y57" s="34">
        <v>4</v>
      </c>
      <c r="Z57" s="72">
        <v>51</v>
      </c>
      <c r="AA57" s="1">
        <v>4</v>
      </c>
      <c r="AB57" s="1">
        <v>7</v>
      </c>
      <c r="AC57" s="1">
        <v>13</v>
      </c>
      <c r="AD57" s="1">
        <v>5</v>
      </c>
      <c r="AE57" s="1">
        <v>4</v>
      </c>
      <c r="AF57" s="1">
        <v>4</v>
      </c>
      <c r="AG57" s="1">
        <v>27</v>
      </c>
      <c r="AH57" s="1">
        <v>20</v>
      </c>
      <c r="AI57" s="1">
        <v>6</v>
      </c>
      <c r="AJ57" s="1">
        <v>23</v>
      </c>
      <c r="AK57" s="1">
        <v>18</v>
      </c>
      <c r="AL57" s="1">
        <v>41</v>
      </c>
      <c r="AM57" s="1">
        <v>41</v>
      </c>
      <c r="AN57" s="1">
        <v>17</v>
      </c>
      <c r="AO57" s="1">
        <v>20</v>
      </c>
      <c r="AP57" s="1">
        <v>15</v>
      </c>
      <c r="AQ57" s="1">
        <v>25</v>
      </c>
      <c r="AR57" s="1">
        <v>45</v>
      </c>
      <c r="AS57" s="1">
        <v>39</v>
      </c>
      <c r="AT57" s="1">
        <v>81</v>
      </c>
      <c r="AU57" s="1">
        <v>710</v>
      </c>
      <c r="AV57" s="1">
        <v>445</v>
      </c>
      <c r="AW57" s="1">
        <v>53</v>
      </c>
      <c r="AX57" s="1">
        <v>24</v>
      </c>
      <c r="AY57" s="1">
        <v>27</v>
      </c>
      <c r="AZ57" s="1">
        <v>28</v>
      </c>
      <c r="BA57" s="1">
        <v>49</v>
      </c>
      <c r="BB57" s="1">
        <v>11</v>
      </c>
      <c r="BC57" s="1">
        <v>13</v>
      </c>
      <c r="BD57" s="1">
        <v>6</v>
      </c>
      <c r="BE57" s="1">
        <v>5</v>
      </c>
      <c r="BF57" s="1">
        <v>15</v>
      </c>
      <c r="BG57" s="1">
        <v>23</v>
      </c>
      <c r="BH57" s="1">
        <v>6</v>
      </c>
      <c r="BI57" s="1">
        <v>11</v>
      </c>
      <c r="BJ57" s="1">
        <v>2</v>
      </c>
      <c r="BK57" s="1">
        <v>23</v>
      </c>
      <c r="BL57" s="1">
        <v>4</v>
      </c>
      <c r="BM57" s="1">
        <v>11</v>
      </c>
      <c r="BN57" s="1">
        <v>3</v>
      </c>
      <c r="BO57" s="1">
        <v>2</v>
      </c>
      <c r="BP57" s="1">
        <v>1</v>
      </c>
      <c r="BQ57" s="1">
        <v>6</v>
      </c>
      <c r="BR57" s="1">
        <v>3</v>
      </c>
      <c r="BS57" s="1">
        <v>4</v>
      </c>
      <c r="BT57" s="1">
        <v>12</v>
      </c>
      <c r="BU57" s="79">
        <v>17</v>
      </c>
    </row>
    <row r="58" spans="1:73" x14ac:dyDescent="0.15">
      <c r="A58" s="1" t="s">
        <v>107</v>
      </c>
      <c r="B58" s="1" t="s">
        <v>311</v>
      </c>
      <c r="C58" s="1" t="s">
        <v>108</v>
      </c>
      <c r="D58" s="41">
        <f t="shared" si="14"/>
        <v>5.7803468208092483E-3</v>
      </c>
      <c r="E58" s="43">
        <f t="shared" si="15"/>
        <v>0.16184971098265896</v>
      </c>
      <c r="F58" s="43">
        <f t="shared" si="16"/>
        <v>0.73988439306358378</v>
      </c>
      <c r="G58" s="43">
        <f t="shared" si="17"/>
        <v>6.358381502890173E-2</v>
      </c>
      <c r="H58" s="43">
        <f t="shared" si="18"/>
        <v>5.7803468208092483E-3</v>
      </c>
      <c r="I58" s="43">
        <f t="shared" si="19"/>
        <v>0</v>
      </c>
      <c r="J58" s="43">
        <f t="shared" si="20"/>
        <v>2.3121387283236993E-2</v>
      </c>
      <c r="K58" s="44">
        <f t="shared" si="21"/>
        <v>0</v>
      </c>
      <c r="L58" s="28">
        <f t="shared" si="22"/>
        <v>0</v>
      </c>
      <c r="M58" s="24">
        <f t="shared" si="23"/>
        <v>56</v>
      </c>
      <c r="N58" s="10"/>
      <c r="O58" s="72" t="s">
        <v>108</v>
      </c>
      <c r="P58" s="67">
        <f t="shared" si="24"/>
        <v>173</v>
      </c>
      <c r="Q58" s="13">
        <v>1</v>
      </c>
      <c r="R58" s="34">
        <v>28</v>
      </c>
      <c r="S58" s="34">
        <v>128</v>
      </c>
      <c r="T58" s="34">
        <v>11</v>
      </c>
      <c r="U58" s="34">
        <v>1</v>
      </c>
      <c r="V58" s="34">
        <v>0</v>
      </c>
      <c r="W58" s="34">
        <v>4</v>
      </c>
      <c r="X58" s="34">
        <v>0</v>
      </c>
      <c r="Y58" s="34">
        <v>0</v>
      </c>
      <c r="Z58" s="72">
        <v>1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1</v>
      </c>
      <c r="AI58" s="1">
        <v>0</v>
      </c>
      <c r="AJ58" s="1">
        <v>0</v>
      </c>
      <c r="AK58" s="1">
        <v>4</v>
      </c>
      <c r="AL58" s="1">
        <v>15</v>
      </c>
      <c r="AM58" s="1">
        <v>8</v>
      </c>
      <c r="AN58" s="1">
        <v>0</v>
      </c>
      <c r="AO58" s="1">
        <v>0</v>
      </c>
      <c r="AP58" s="1">
        <v>0</v>
      </c>
      <c r="AQ58" s="1">
        <v>0</v>
      </c>
      <c r="AR58" s="1">
        <v>1</v>
      </c>
      <c r="AS58" s="1">
        <v>1</v>
      </c>
      <c r="AT58" s="1">
        <v>0</v>
      </c>
      <c r="AU58" s="1">
        <v>107</v>
      </c>
      <c r="AV58" s="1">
        <v>19</v>
      </c>
      <c r="AW58" s="1">
        <v>0</v>
      </c>
      <c r="AX58" s="1">
        <v>2</v>
      </c>
      <c r="AY58" s="1">
        <v>4</v>
      </c>
      <c r="AZ58" s="1">
        <v>1</v>
      </c>
      <c r="BA58" s="1">
        <v>2</v>
      </c>
      <c r="BB58" s="1">
        <v>2</v>
      </c>
      <c r="BC58" s="1">
        <v>0</v>
      </c>
      <c r="BD58" s="1">
        <v>0</v>
      </c>
      <c r="BE58" s="1">
        <v>0</v>
      </c>
      <c r="BF58" s="1">
        <v>1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2</v>
      </c>
      <c r="BN58" s="1">
        <v>0</v>
      </c>
      <c r="BO58" s="1">
        <v>0</v>
      </c>
      <c r="BP58" s="1">
        <v>0</v>
      </c>
      <c r="BQ58" s="1">
        <v>0</v>
      </c>
      <c r="BR58" s="1">
        <v>1</v>
      </c>
      <c r="BS58" s="1">
        <v>1</v>
      </c>
      <c r="BT58" s="1">
        <v>0</v>
      </c>
      <c r="BU58" s="79">
        <v>0</v>
      </c>
    </row>
    <row r="59" spans="1:73" x14ac:dyDescent="0.15">
      <c r="A59" s="1" t="s">
        <v>109</v>
      </c>
      <c r="B59" s="1" t="s">
        <v>307</v>
      </c>
      <c r="C59" s="1" t="s">
        <v>110</v>
      </c>
      <c r="D59" s="41">
        <f t="shared" si="14"/>
        <v>9.7674418604651158E-3</v>
      </c>
      <c r="E59" s="43">
        <f t="shared" si="15"/>
        <v>5.8139534883720929E-2</v>
      </c>
      <c r="F59" s="43">
        <f t="shared" si="16"/>
        <v>0.75348837209302322</v>
      </c>
      <c r="G59" s="43">
        <f t="shared" si="17"/>
        <v>0.10232558139534884</v>
      </c>
      <c r="H59" s="43">
        <f t="shared" si="18"/>
        <v>2.7441860465116281E-2</v>
      </c>
      <c r="I59" s="43">
        <f t="shared" si="19"/>
        <v>1.7209302325581394E-2</v>
      </c>
      <c r="J59" s="43">
        <f t="shared" si="20"/>
        <v>1.9534883720930232E-2</v>
      </c>
      <c r="K59" s="44">
        <f t="shared" si="21"/>
        <v>1.2093023255813953E-2</v>
      </c>
      <c r="L59" s="28">
        <f t="shared" si="22"/>
        <v>2.7906976744186047E-3</v>
      </c>
      <c r="M59" s="24">
        <f t="shared" si="23"/>
        <v>31</v>
      </c>
      <c r="N59" s="10"/>
      <c r="O59" s="72" t="s">
        <v>110</v>
      </c>
      <c r="P59" s="67">
        <f t="shared" si="24"/>
        <v>2150</v>
      </c>
      <c r="Q59" s="13">
        <v>21</v>
      </c>
      <c r="R59" s="34">
        <v>125</v>
      </c>
      <c r="S59" s="34">
        <v>1620</v>
      </c>
      <c r="T59" s="34">
        <v>220</v>
      </c>
      <c r="U59" s="34">
        <v>59</v>
      </c>
      <c r="V59" s="34">
        <v>37</v>
      </c>
      <c r="W59" s="34">
        <v>42</v>
      </c>
      <c r="X59" s="34">
        <v>26</v>
      </c>
      <c r="Y59" s="34">
        <v>6</v>
      </c>
      <c r="Z59" s="72">
        <v>14</v>
      </c>
      <c r="AA59" s="1">
        <v>0</v>
      </c>
      <c r="AB59" s="1">
        <v>1</v>
      </c>
      <c r="AC59" s="1">
        <v>3</v>
      </c>
      <c r="AD59" s="1">
        <v>0</v>
      </c>
      <c r="AE59" s="1">
        <v>1</v>
      </c>
      <c r="AF59" s="1">
        <v>2</v>
      </c>
      <c r="AG59" s="1">
        <v>13</v>
      </c>
      <c r="AH59" s="1">
        <v>7</v>
      </c>
      <c r="AI59" s="1">
        <v>3</v>
      </c>
      <c r="AJ59" s="1">
        <v>21</v>
      </c>
      <c r="AK59" s="1">
        <v>12</v>
      </c>
      <c r="AL59" s="1">
        <v>32</v>
      </c>
      <c r="AM59" s="1">
        <v>37</v>
      </c>
      <c r="AN59" s="1">
        <v>8</v>
      </c>
      <c r="AO59" s="1">
        <v>30</v>
      </c>
      <c r="AP59" s="1">
        <v>42</v>
      </c>
      <c r="AQ59" s="1">
        <v>20</v>
      </c>
      <c r="AR59" s="1">
        <v>14</v>
      </c>
      <c r="AS59" s="1">
        <v>41</v>
      </c>
      <c r="AT59" s="1">
        <v>209</v>
      </c>
      <c r="AU59" s="1">
        <v>164</v>
      </c>
      <c r="AV59" s="1">
        <v>1092</v>
      </c>
      <c r="AW59" s="1">
        <v>105</v>
      </c>
      <c r="AX59" s="1">
        <v>21</v>
      </c>
      <c r="AY59" s="1">
        <v>9</v>
      </c>
      <c r="AZ59" s="1">
        <v>24</v>
      </c>
      <c r="BA59" s="1">
        <v>37</v>
      </c>
      <c r="BB59" s="1">
        <v>10</v>
      </c>
      <c r="BC59" s="1">
        <v>14</v>
      </c>
      <c r="BD59" s="1">
        <v>3</v>
      </c>
      <c r="BE59" s="1">
        <v>4</v>
      </c>
      <c r="BF59" s="1">
        <v>21</v>
      </c>
      <c r="BG59" s="1">
        <v>22</v>
      </c>
      <c r="BH59" s="1">
        <v>9</v>
      </c>
      <c r="BI59" s="1">
        <v>6</v>
      </c>
      <c r="BJ59" s="1">
        <v>7</v>
      </c>
      <c r="BK59" s="1">
        <v>18</v>
      </c>
      <c r="BL59" s="1">
        <v>6</v>
      </c>
      <c r="BM59" s="1">
        <v>16</v>
      </c>
      <c r="BN59" s="1">
        <v>4</v>
      </c>
      <c r="BO59" s="1">
        <v>1</v>
      </c>
      <c r="BP59" s="1">
        <v>4</v>
      </c>
      <c r="BQ59" s="1">
        <v>1</v>
      </c>
      <c r="BR59" s="1">
        <v>4</v>
      </c>
      <c r="BS59" s="1">
        <v>7</v>
      </c>
      <c r="BT59" s="1">
        <v>5</v>
      </c>
      <c r="BU59" s="79">
        <v>26</v>
      </c>
    </row>
    <row r="60" spans="1:73" x14ac:dyDescent="0.15">
      <c r="A60" s="1" t="s">
        <v>111</v>
      </c>
      <c r="B60" s="1" t="s">
        <v>309</v>
      </c>
      <c r="C60" s="1" t="s">
        <v>112</v>
      </c>
      <c r="D60" s="41">
        <f t="shared" si="14"/>
        <v>1.1305241521068859E-2</v>
      </c>
      <c r="E60" s="43">
        <f t="shared" si="15"/>
        <v>2.5693730729701953E-2</v>
      </c>
      <c r="F60" s="43">
        <f t="shared" si="16"/>
        <v>0.77389516957862281</v>
      </c>
      <c r="G60" s="43">
        <f t="shared" si="17"/>
        <v>0.13257965056526208</v>
      </c>
      <c r="H60" s="43">
        <f t="shared" si="18"/>
        <v>1.8499486125385406E-2</v>
      </c>
      <c r="I60" s="43">
        <f t="shared" si="19"/>
        <v>9.249743062692703E-3</v>
      </c>
      <c r="J60" s="43">
        <f t="shared" si="20"/>
        <v>1.3360739979445015E-2</v>
      </c>
      <c r="K60" s="44">
        <f t="shared" si="21"/>
        <v>1.5416238437821172E-2</v>
      </c>
      <c r="L60" s="28">
        <f t="shared" si="22"/>
        <v>1.0277492291880781E-3</v>
      </c>
      <c r="M60" s="24">
        <f t="shared" si="23"/>
        <v>47</v>
      </c>
      <c r="N60" s="10"/>
      <c r="O60" s="72" t="s">
        <v>112</v>
      </c>
      <c r="P60" s="67">
        <f t="shared" si="24"/>
        <v>973</v>
      </c>
      <c r="Q60" s="13">
        <v>11</v>
      </c>
      <c r="R60" s="34">
        <v>25</v>
      </c>
      <c r="S60" s="34">
        <v>753</v>
      </c>
      <c r="T60" s="34">
        <v>129</v>
      </c>
      <c r="U60" s="34">
        <v>18</v>
      </c>
      <c r="V60" s="34">
        <v>9</v>
      </c>
      <c r="W60" s="34">
        <v>13</v>
      </c>
      <c r="X60" s="34">
        <v>15</v>
      </c>
      <c r="Y60" s="34">
        <v>1</v>
      </c>
      <c r="Z60" s="72">
        <v>3</v>
      </c>
      <c r="AA60" s="1">
        <v>1</v>
      </c>
      <c r="AB60" s="1">
        <v>2</v>
      </c>
      <c r="AC60" s="1">
        <v>2</v>
      </c>
      <c r="AD60" s="1">
        <v>1</v>
      </c>
      <c r="AE60" s="1">
        <v>0</v>
      </c>
      <c r="AF60" s="1">
        <v>2</v>
      </c>
      <c r="AG60" s="1">
        <v>3</v>
      </c>
      <c r="AH60" s="1">
        <v>0</v>
      </c>
      <c r="AI60" s="1">
        <v>3</v>
      </c>
      <c r="AJ60" s="1">
        <v>2</v>
      </c>
      <c r="AK60" s="1">
        <v>3</v>
      </c>
      <c r="AL60" s="1">
        <v>9</v>
      </c>
      <c r="AM60" s="1">
        <v>5</v>
      </c>
      <c r="AN60" s="1">
        <v>3</v>
      </c>
      <c r="AO60" s="1">
        <v>6</v>
      </c>
      <c r="AP60" s="1">
        <v>11</v>
      </c>
      <c r="AQ60" s="1">
        <v>8</v>
      </c>
      <c r="AR60" s="1">
        <v>0</v>
      </c>
      <c r="AS60" s="1">
        <v>3</v>
      </c>
      <c r="AT60" s="1">
        <v>77</v>
      </c>
      <c r="AU60" s="1">
        <v>50</v>
      </c>
      <c r="AV60" s="1">
        <v>595</v>
      </c>
      <c r="AW60" s="1">
        <v>49</v>
      </c>
      <c r="AX60" s="1">
        <v>18</v>
      </c>
      <c r="AY60" s="1">
        <v>5</v>
      </c>
      <c r="AZ60" s="1">
        <v>18</v>
      </c>
      <c r="BA60" s="1">
        <v>26</v>
      </c>
      <c r="BB60" s="1">
        <v>6</v>
      </c>
      <c r="BC60" s="1">
        <v>7</v>
      </c>
      <c r="BD60" s="1">
        <v>0</v>
      </c>
      <c r="BE60" s="1">
        <v>3</v>
      </c>
      <c r="BF60" s="1">
        <v>10</v>
      </c>
      <c r="BG60" s="1">
        <v>4</v>
      </c>
      <c r="BH60" s="1">
        <v>1</v>
      </c>
      <c r="BI60" s="1">
        <v>4</v>
      </c>
      <c r="BJ60" s="1">
        <v>1</v>
      </c>
      <c r="BK60" s="1">
        <v>3</v>
      </c>
      <c r="BL60" s="1">
        <v>1</v>
      </c>
      <c r="BM60" s="1">
        <v>5</v>
      </c>
      <c r="BN60" s="1">
        <v>0</v>
      </c>
      <c r="BO60" s="1">
        <v>2</v>
      </c>
      <c r="BP60" s="1">
        <v>2</v>
      </c>
      <c r="BQ60" s="1">
        <v>1</v>
      </c>
      <c r="BR60" s="1">
        <v>0</v>
      </c>
      <c r="BS60" s="1">
        <v>2</v>
      </c>
      <c r="BT60" s="1">
        <v>1</v>
      </c>
      <c r="BU60" s="79">
        <v>15</v>
      </c>
    </row>
    <row r="61" spans="1:73" x14ac:dyDescent="0.15">
      <c r="A61" s="1" t="s">
        <v>113</v>
      </c>
      <c r="B61" s="1" t="s">
        <v>308</v>
      </c>
      <c r="C61" s="1" t="s">
        <v>114</v>
      </c>
      <c r="D61" s="41">
        <f t="shared" si="14"/>
        <v>8.8202866593164279E-3</v>
      </c>
      <c r="E61" s="43">
        <f t="shared" si="15"/>
        <v>1.4332965821389196E-2</v>
      </c>
      <c r="F61" s="43">
        <f t="shared" si="16"/>
        <v>0.92502756339581038</v>
      </c>
      <c r="G61" s="43">
        <f t="shared" si="17"/>
        <v>3.4178610804851156E-2</v>
      </c>
      <c r="H61" s="43">
        <f t="shared" si="18"/>
        <v>3.3076074972436605E-3</v>
      </c>
      <c r="I61" s="43">
        <f t="shared" si="19"/>
        <v>5.512679162072767E-3</v>
      </c>
      <c r="J61" s="43">
        <f t="shared" si="20"/>
        <v>7.717750826901874E-3</v>
      </c>
      <c r="K61" s="44">
        <f t="shared" si="21"/>
        <v>1.1025358324145535E-3</v>
      </c>
      <c r="L61" s="28">
        <f t="shared" si="22"/>
        <v>0</v>
      </c>
      <c r="M61" s="24">
        <f t="shared" si="23"/>
        <v>56</v>
      </c>
      <c r="N61" s="10"/>
      <c r="O61" s="72" t="s">
        <v>114</v>
      </c>
      <c r="P61" s="67">
        <f t="shared" si="24"/>
        <v>907</v>
      </c>
      <c r="Q61" s="13">
        <v>8</v>
      </c>
      <c r="R61" s="34">
        <v>13</v>
      </c>
      <c r="S61" s="34">
        <v>839</v>
      </c>
      <c r="T61" s="34">
        <v>31</v>
      </c>
      <c r="U61" s="34">
        <v>3</v>
      </c>
      <c r="V61" s="34">
        <v>5</v>
      </c>
      <c r="W61" s="34">
        <v>7</v>
      </c>
      <c r="X61" s="34">
        <v>1</v>
      </c>
      <c r="Y61" s="34">
        <v>0</v>
      </c>
      <c r="Z61" s="72">
        <v>2</v>
      </c>
      <c r="AA61" s="1">
        <v>1</v>
      </c>
      <c r="AB61" s="1">
        <v>1</v>
      </c>
      <c r="AC61" s="1">
        <v>3</v>
      </c>
      <c r="AD61" s="1">
        <v>1</v>
      </c>
      <c r="AE61" s="1">
        <v>0</v>
      </c>
      <c r="AF61" s="1">
        <v>0</v>
      </c>
      <c r="AG61" s="1">
        <v>4</v>
      </c>
      <c r="AH61" s="1">
        <v>2</v>
      </c>
      <c r="AI61" s="1">
        <v>1</v>
      </c>
      <c r="AJ61" s="1">
        <v>1</v>
      </c>
      <c r="AK61" s="1">
        <v>1</v>
      </c>
      <c r="AL61" s="1">
        <v>1</v>
      </c>
      <c r="AM61" s="1">
        <v>3</v>
      </c>
      <c r="AN61" s="1">
        <v>1</v>
      </c>
      <c r="AO61" s="1">
        <v>6</v>
      </c>
      <c r="AP61" s="1">
        <v>3</v>
      </c>
      <c r="AQ61" s="1">
        <v>1</v>
      </c>
      <c r="AR61" s="1">
        <v>0</v>
      </c>
      <c r="AS61" s="1">
        <v>6</v>
      </c>
      <c r="AT61" s="1">
        <v>30</v>
      </c>
      <c r="AU61" s="1">
        <v>27</v>
      </c>
      <c r="AV61" s="1">
        <v>765</v>
      </c>
      <c r="AW61" s="1">
        <v>25</v>
      </c>
      <c r="AX61" s="1">
        <v>1</v>
      </c>
      <c r="AY61" s="1">
        <v>1</v>
      </c>
      <c r="AZ61" s="1">
        <v>1</v>
      </c>
      <c r="BA61" s="1">
        <v>1</v>
      </c>
      <c r="BB61" s="1">
        <v>0</v>
      </c>
      <c r="BC61" s="1">
        <v>2</v>
      </c>
      <c r="BD61" s="1">
        <v>0</v>
      </c>
      <c r="BE61" s="1">
        <v>1</v>
      </c>
      <c r="BF61" s="1">
        <v>2</v>
      </c>
      <c r="BG61" s="1">
        <v>0</v>
      </c>
      <c r="BH61" s="1">
        <v>0</v>
      </c>
      <c r="BI61" s="1">
        <v>1</v>
      </c>
      <c r="BJ61" s="1">
        <v>3</v>
      </c>
      <c r="BK61" s="1">
        <v>1</v>
      </c>
      <c r="BL61" s="1">
        <v>0</v>
      </c>
      <c r="BM61" s="1">
        <v>2</v>
      </c>
      <c r="BN61" s="1">
        <v>0</v>
      </c>
      <c r="BO61" s="1">
        <v>0</v>
      </c>
      <c r="BP61" s="1">
        <v>0</v>
      </c>
      <c r="BQ61" s="1">
        <v>0</v>
      </c>
      <c r="BR61" s="1">
        <v>2</v>
      </c>
      <c r="BS61" s="1">
        <v>1</v>
      </c>
      <c r="BT61" s="1">
        <v>2</v>
      </c>
      <c r="BU61" s="79">
        <v>1</v>
      </c>
    </row>
    <row r="62" spans="1:73" x14ac:dyDescent="0.15">
      <c r="A62" s="1" t="s">
        <v>115</v>
      </c>
      <c r="B62" s="1" t="s">
        <v>309</v>
      </c>
      <c r="C62" s="1" t="s">
        <v>116</v>
      </c>
      <c r="D62" s="41">
        <f t="shared" si="14"/>
        <v>1.1111111111111112E-2</v>
      </c>
      <c r="E62" s="43">
        <f t="shared" si="15"/>
        <v>3.3333333333333333E-2</v>
      </c>
      <c r="F62" s="43">
        <f t="shared" si="16"/>
        <v>0.74444444444444446</v>
      </c>
      <c r="G62" s="43">
        <f t="shared" si="17"/>
        <v>0.1</v>
      </c>
      <c r="H62" s="43">
        <f t="shared" si="18"/>
        <v>4.4444444444444446E-2</v>
      </c>
      <c r="I62" s="43">
        <f t="shared" si="19"/>
        <v>2.2222222222222223E-2</v>
      </c>
      <c r="J62" s="43">
        <f t="shared" si="20"/>
        <v>2.2222222222222223E-2</v>
      </c>
      <c r="K62" s="44">
        <f t="shared" si="21"/>
        <v>2.2222222222222223E-2</v>
      </c>
      <c r="L62" s="28">
        <f t="shared" si="22"/>
        <v>0</v>
      </c>
      <c r="M62" s="24">
        <f t="shared" si="23"/>
        <v>56</v>
      </c>
      <c r="N62" s="10"/>
      <c r="O62" s="72" t="s">
        <v>116</v>
      </c>
      <c r="P62" s="67">
        <f t="shared" si="24"/>
        <v>90</v>
      </c>
      <c r="Q62" s="13">
        <v>1</v>
      </c>
      <c r="R62" s="34">
        <v>3</v>
      </c>
      <c r="S62" s="34">
        <v>67</v>
      </c>
      <c r="T62" s="34">
        <v>9</v>
      </c>
      <c r="U62" s="34">
        <v>4</v>
      </c>
      <c r="V62" s="34">
        <v>2</v>
      </c>
      <c r="W62" s="34">
        <v>2</v>
      </c>
      <c r="X62" s="34">
        <v>2</v>
      </c>
      <c r="Y62" s="34">
        <v>0</v>
      </c>
      <c r="Z62" s="72">
        <v>1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2</v>
      </c>
      <c r="AM62" s="1">
        <v>1</v>
      </c>
      <c r="AN62" s="1">
        <v>0</v>
      </c>
      <c r="AO62" s="1">
        <v>0</v>
      </c>
      <c r="AP62" s="1">
        <v>1</v>
      </c>
      <c r="AQ62" s="1">
        <v>0</v>
      </c>
      <c r="AR62" s="1">
        <v>0</v>
      </c>
      <c r="AS62" s="1">
        <v>1</v>
      </c>
      <c r="AT62" s="1">
        <v>6</v>
      </c>
      <c r="AU62" s="1">
        <v>15</v>
      </c>
      <c r="AV62" s="1">
        <v>44</v>
      </c>
      <c r="AW62" s="1">
        <v>3</v>
      </c>
      <c r="AX62" s="1">
        <v>0</v>
      </c>
      <c r="AY62" s="1">
        <v>0</v>
      </c>
      <c r="AZ62" s="1">
        <v>2</v>
      </c>
      <c r="BA62" s="1">
        <v>3</v>
      </c>
      <c r="BB62" s="1">
        <v>0</v>
      </c>
      <c r="BC62" s="1">
        <v>1</v>
      </c>
      <c r="BD62" s="1">
        <v>1</v>
      </c>
      <c r="BE62" s="1">
        <v>0</v>
      </c>
      <c r="BF62" s="1">
        <v>1</v>
      </c>
      <c r="BG62" s="1">
        <v>1</v>
      </c>
      <c r="BH62" s="1">
        <v>1</v>
      </c>
      <c r="BI62" s="1">
        <v>2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1</v>
      </c>
      <c r="BP62" s="1">
        <v>0</v>
      </c>
      <c r="BQ62" s="1">
        <v>1</v>
      </c>
      <c r="BR62" s="1">
        <v>0</v>
      </c>
      <c r="BS62" s="1">
        <v>0</v>
      </c>
      <c r="BT62" s="1">
        <v>0</v>
      </c>
      <c r="BU62" s="79">
        <v>2</v>
      </c>
    </row>
    <row r="63" spans="1:73" x14ac:dyDescent="0.15">
      <c r="A63" s="1" t="s">
        <v>117</v>
      </c>
      <c r="B63" s="1" t="s">
        <v>312</v>
      </c>
      <c r="C63" s="1" t="s">
        <v>118</v>
      </c>
      <c r="D63" s="41">
        <f t="shared" si="14"/>
        <v>5.9259259259259256E-3</v>
      </c>
      <c r="E63" s="43">
        <f t="shared" si="15"/>
        <v>2.074074074074074E-2</v>
      </c>
      <c r="F63" s="43">
        <f t="shared" si="16"/>
        <v>0.3674074074074074</v>
      </c>
      <c r="G63" s="43">
        <f t="shared" si="17"/>
        <v>0.5755555555555556</v>
      </c>
      <c r="H63" s="43">
        <f t="shared" si="18"/>
        <v>1.037037037037037E-2</v>
      </c>
      <c r="I63" s="43">
        <f t="shared" si="19"/>
        <v>4.4444444444444444E-3</v>
      </c>
      <c r="J63" s="43">
        <f t="shared" si="20"/>
        <v>9.6296296296296303E-3</v>
      </c>
      <c r="K63" s="44">
        <f t="shared" si="21"/>
        <v>5.9259259259259256E-3</v>
      </c>
      <c r="L63" s="28">
        <f t="shared" si="22"/>
        <v>0</v>
      </c>
      <c r="M63" s="24">
        <f t="shared" si="23"/>
        <v>56</v>
      </c>
      <c r="N63" s="10"/>
      <c r="O63" s="72" t="s">
        <v>118</v>
      </c>
      <c r="P63" s="67">
        <f t="shared" si="24"/>
        <v>1350</v>
      </c>
      <c r="Q63" s="13">
        <v>8</v>
      </c>
      <c r="R63" s="34">
        <v>28</v>
      </c>
      <c r="S63" s="34">
        <v>496</v>
      </c>
      <c r="T63" s="34">
        <v>777</v>
      </c>
      <c r="U63" s="34">
        <v>14</v>
      </c>
      <c r="V63" s="34">
        <v>6</v>
      </c>
      <c r="W63" s="34">
        <v>13</v>
      </c>
      <c r="X63" s="34">
        <v>8</v>
      </c>
      <c r="Y63" s="34">
        <v>0</v>
      </c>
      <c r="Z63" s="72">
        <v>5</v>
      </c>
      <c r="AA63" s="1">
        <v>0</v>
      </c>
      <c r="AB63" s="1">
        <v>0</v>
      </c>
      <c r="AC63" s="1">
        <v>0</v>
      </c>
      <c r="AD63" s="1">
        <v>1</v>
      </c>
      <c r="AE63" s="1">
        <v>1</v>
      </c>
      <c r="AF63" s="1">
        <v>1</v>
      </c>
      <c r="AG63" s="1">
        <v>1</v>
      </c>
      <c r="AH63" s="1">
        <v>2</v>
      </c>
      <c r="AI63" s="1">
        <v>2</v>
      </c>
      <c r="AJ63" s="1">
        <v>6</v>
      </c>
      <c r="AK63" s="1">
        <v>5</v>
      </c>
      <c r="AL63" s="1">
        <v>4</v>
      </c>
      <c r="AM63" s="1">
        <v>8</v>
      </c>
      <c r="AN63" s="1">
        <v>0</v>
      </c>
      <c r="AO63" s="1">
        <v>3</v>
      </c>
      <c r="AP63" s="1">
        <v>2</v>
      </c>
      <c r="AQ63" s="1">
        <v>2</v>
      </c>
      <c r="AR63" s="1">
        <v>3</v>
      </c>
      <c r="AS63" s="1">
        <v>5</v>
      </c>
      <c r="AT63" s="1">
        <v>36</v>
      </c>
      <c r="AU63" s="1">
        <v>30</v>
      </c>
      <c r="AV63" s="1">
        <v>415</v>
      </c>
      <c r="AW63" s="1">
        <v>574</v>
      </c>
      <c r="AX63" s="1">
        <v>9</v>
      </c>
      <c r="AY63" s="1">
        <v>25</v>
      </c>
      <c r="AZ63" s="1">
        <v>75</v>
      </c>
      <c r="BA63" s="1">
        <v>28</v>
      </c>
      <c r="BB63" s="1">
        <v>43</v>
      </c>
      <c r="BC63" s="1">
        <v>23</v>
      </c>
      <c r="BD63" s="1">
        <v>4</v>
      </c>
      <c r="BE63" s="1">
        <v>2</v>
      </c>
      <c r="BF63" s="1">
        <v>4</v>
      </c>
      <c r="BG63" s="1">
        <v>3</v>
      </c>
      <c r="BH63" s="1">
        <v>1</v>
      </c>
      <c r="BI63" s="1">
        <v>1</v>
      </c>
      <c r="BJ63" s="1">
        <v>1</v>
      </c>
      <c r="BK63" s="1">
        <v>4</v>
      </c>
      <c r="BL63" s="1">
        <v>0</v>
      </c>
      <c r="BM63" s="1">
        <v>2</v>
      </c>
      <c r="BN63" s="1">
        <v>1</v>
      </c>
      <c r="BO63" s="1">
        <v>1</v>
      </c>
      <c r="BP63" s="1">
        <v>0</v>
      </c>
      <c r="BQ63" s="1">
        <v>2</v>
      </c>
      <c r="BR63" s="1">
        <v>1</v>
      </c>
      <c r="BS63" s="1">
        <v>3</v>
      </c>
      <c r="BT63" s="1">
        <v>3</v>
      </c>
      <c r="BU63" s="79">
        <v>8</v>
      </c>
    </row>
    <row r="64" spans="1:73" x14ac:dyDescent="0.15">
      <c r="A64" s="1" t="s">
        <v>119</v>
      </c>
      <c r="B64" s="1" t="s">
        <v>310</v>
      </c>
      <c r="C64" s="1" t="s">
        <v>120</v>
      </c>
      <c r="D64" s="41">
        <f t="shared" si="14"/>
        <v>2.2974607013301087E-2</v>
      </c>
      <c r="E64" s="43">
        <f t="shared" si="15"/>
        <v>3.143893591293833E-2</v>
      </c>
      <c r="F64" s="43">
        <f t="shared" si="16"/>
        <v>0.2478839177750907</v>
      </c>
      <c r="G64" s="43">
        <f t="shared" si="17"/>
        <v>0.55743651753325274</v>
      </c>
      <c r="H64" s="43">
        <f t="shared" si="18"/>
        <v>5.1995163240628778E-2</v>
      </c>
      <c r="I64" s="43">
        <f t="shared" si="19"/>
        <v>3.3857315598548973E-2</v>
      </c>
      <c r="J64" s="43">
        <f t="shared" si="20"/>
        <v>3.5066505441354291E-2</v>
      </c>
      <c r="K64" s="44">
        <f t="shared" si="21"/>
        <v>1.9347037484885126E-2</v>
      </c>
      <c r="L64" s="28">
        <f t="shared" si="22"/>
        <v>4.8367593712212815E-3</v>
      </c>
      <c r="M64" s="24">
        <f t="shared" si="23"/>
        <v>19</v>
      </c>
      <c r="N64" s="10"/>
      <c r="O64" s="72" t="s">
        <v>120</v>
      </c>
      <c r="P64" s="67">
        <f t="shared" si="24"/>
        <v>827</v>
      </c>
      <c r="Q64" s="13">
        <v>19</v>
      </c>
      <c r="R64" s="34">
        <v>26</v>
      </c>
      <c r="S64" s="34">
        <v>205</v>
      </c>
      <c r="T64" s="34">
        <v>461</v>
      </c>
      <c r="U64" s="34">
        <v>43</v>
      </c>
      <c r="V64" s="34">
        <v>28</v>
      </c>
      <c r="W64" s="34">
        <v>29</v>
      </c>
      <c r="X64" s="34">
        <v>16</v>
      </c>
      <c r="Y64" s="34">
        <v>4</v>
      </c>
      <c r="Z64" s="72">
        <v>11</v>
      </c>
      <c r="AA64" s="1">
        <v>1</v>
      </c>
      <c r="AB64" s="1">
        <v>0</v>
      </c>
      <c r="AC64" s="1">
        <v>3</v>
      </c>
      <c r="AD64" s="1">
        <v>2</v>
      </c>
      <c r="AE64" s="1">
        <v>2</v>
      </c>
      <c r="AF64" s="1">
        <v>0</v>
      </c>
      <c r="AG64" s="1">
        <v>2</v>
      </c>
      <c r="AH64" s="1">
        <v>1</v>
      </c>
      <c r="AI64" s="1">
        <v>2</v>
      </c>
      <c r="AJ64" s="1">
        <v>3</v>
      </c>
      <c r="AK64" s="1">
        <v>6</v>
      </c>
      <c r="AL64" s="1">
        <v>9</v>
      </c>
      <c r="AM64" s="1">
        <v>3</v>
      </c>
      <c r="AN64" s="1">
        <v>2</v>
      </c>
      <c r="AO64" s="1">
        <v>7</v>
      </c>
      <c r="AP64" s="1">
        <v>8</v>
      </c>
      <c r="AQ64" s="1">
        <v>23</v>
      </c>
      <c r="AR64" s="1">
        <v>2</v>
      </c>
      <c r="AS64" s="1">
        <v>8</v>
      </c>
      <c r="AT64" s="1">
        <v>55</v>
      </c>
      <c r="AU64" s="1">
        <v>11</v>
      </c>
      <c r="AV64" s="1">
        <v>89</v>
      </c>
      <c r="AW64" s="1">
        <v>23</v>
      </c>
      <c r="AX64" s="1">
        <v>184</v>
      </c>
      <c r="AY64" s="1">
        <v>91</v>
      </c>
      <c r="AZ64" s="1">
        <v>85</v>
      </c>
      <c r="BA64" s="1">
        <v>53</v>
      </c>
      <c r="BB64" s="1">
        <v>17</v>
      </c>
      <c r="BC64" s="1">
        <v>8</v>
      </c>
      <c r="BD64" s="1">
        <v>7</v>
      </c>
      <c r="BE64" s="1">
        <v>1</v>
      </c>
      <c r="BF64" s="1">
        <v>23</v>
      </c>
      <c r="BG64" s="1">
        <v>9</v>
      </c>
      <c r="BH64" s="1">
        <v>3</v>
      </c>
      <c r="BI64" s="1">
        <v>5</v>
      </c>
      <c r="BJ64" s="1">
        <v>8</v>
      </c>
      <c r="BK64" s="1">
        <v>11</v>
      </c>
      <c r="BL64" s="1">
        <v>4</v>
      </c>
      <c r="BM64" s="1">
        <v>7</v>
      </c>
      <c r="BN64" s="1">
        <v>3</v>
      </c>
      <c r="BO64" s="1">
        <v>4</v>
      </c>
      <c r="BP64" s="1">
        <v>3</v>
      </c>
      <c r="BQ64" s="1">
        <v>1</v>
      </c>
      <c r="BR64" s="1">
        <v>0</v>
      </c>
      <c r="BS64" s="1">
        <v>2</v>
      </c>
      <c r="BT64" s="1">
        <v>9</v>
      </c>
      <c r="BU64" s="79">
        <v>16</v>
      </c>
    </row>
    <row r="65" spans="1:73" x14ac:dyDescent="0.15">
      <c r="A65" s="1" t="s">
        <v>121</v>
      </c>
      <c r="B65" s="1" t="s">
        <v>311</v>
      </c>
      <c r="C65" s="1" t="s">
        <v>122</v>
      </c>
      <c r="D65" s="41">
        <f t="shared" si="14"/>
        <v>0</v>
      </c>
      <c r="E65" s="43">
        <f t="shared" si="15"/>
        <v>3.2258064516129031E-2</v>
      </c>
      <c r="F65" s="43">
        <f t="shared" si="16"/>
        <v>2.5806451612903226E-2</v>
      </c>
      <c r="G65" s="43">
        <f t="shared" si="17"/>
        <v>0.90322580645161288</v>
      </c>
      <c r="H65" s="43">
        <f t="shared" si="18"/>
        <v>0</v>
      </c>
      <c r="I65" s="43">
        <f t="shared" si="19"/>
        <v>0</v>
      </c>
      <c r="J65" s="43">
        <f t="shared" si="20"/>
        <v>3.2258064516129031E-2</v>
      </c>
      <c r="K65" s="44">
        <f t="shared" si="21"/>
        <v>6.4516129032258064E-3</v>
      </c>
      <c r="L65" s="28">
        <f t="shared" si="22"/>
        <v>0</v>
      </c>
      <c r="M65" s="24">
        <f t="shared" si="23"/>
        <v>56</v>
      </c>
      <c r="N65" s="10"/>
      <c r="O65" s="72" t="s">
        <v>122</v>
      </c>
      <c r="P65" s="67">
        <f t="shared" si="24"/>
        <v>155</v>
      </c>
      <c r="Q65" s="13">
        <v>0</v>
      </c>
      <c r="R65" s="34">
        <v>5</v>
      </c>
      <c r="S65" s="34">
        <v>4</v>
      </c>
      <c r="T65" s="34">
        <v>140</v>
      </c>
      <c r="U65" s="34">
        <v>0</v>
      </c>
      <c r="V65" s="34">
        <v>0</v>
      </c>
      <c r="W65" s="34">
        <v>5</v>
      </c>
      <c r="X65" s="34">
        <v>1</v>
      </c>
      <c r="Y65" s="34">
        <v>0</v>
      </c>
      <c r="Z65" s="72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1</v>
      </c>
      <c r="AK65" s="1">
        <v>0</v>
      </c>
      <c r="AL65" s="1">
        <v>4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1</v>
      </c>
      <c r="AU65" s="1">
        <v>0</v>
      </c>
      <c r="AV65" s="1">
        <v>3</v>
      </c>
      <c r="AW65" s="1">
        <v>0</v>
      </c>
      <c r="AX65" s="1">
        <v>41</v>
      </c>
      <c r="AY65" s="1">
        <v>45</v>
      </c>
      <c r="AZ65" s="1">
        <v>31</v>
      </c>
      <c r="BA65" s="1">
        <v>16</v>
      </c>
      <c r="BB65" s="1">
        <v>6</v>
      </c>
      <c r="BC65" s="1">
        <v>1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3</v>
      </c>
      <c r="BN65" s="1">
        <v>0</v>
      </c>
      <c r="BO65" s="1">
        <v>0</v>
      </c>
      <c r="BP65" s="1">
        <v>0</v>
      </c>
      <c r="BQ65" s="1">
        <v>1</v>
      </c>
      <c r="BR65" s="1">
        <v>0</v>
      </c>
      <c r="BS65" s="1">
        <v>0</v>
      </c>
      <c r="BT65" s="1">
        <v>1</v>
      </c>
      <c r="BU65" s="79">
        <v>1</v>
      </c>
    </row>
    <row r="66" spans="1:73" x14ac:dyDescent="0.15">
      <c r="A66" s="1" t="s">
        <v>123</v>
      </c>
      <c r="B66" s="1" t="s">
        <v>307</v>
      </c>
      <c r="C66" s="1" t="s">
        <v>124</v>
      </c>
      <c r="D66" s="41">
        <f t="shared" si="14"/>
        <v>3.5367545076282939E-2</v>
      </c>
      <c r="E66" s="43">
        <f t="shared" si="15"/>
        <v>0.16816920943134536</v>
      </c>
      <c r="F66" s="43">
        <f t="shared" si="16"/>
        <v>0.16019417475728157</v>
      </c>
      <c r="G66" s="43">
        <f t="shared" si="17"/>
        <v>0.48370319001386963</v>
      </c>
      <c r="H66" s="43">
        <f t="shared" si="18"/>
        <v>4.8543689320388349E-2</v>
      </c>
      <c r="I66" s="43">
        <f t="shared" si="19"/>
        <v>2.1844660194174758E-2</v>
      </c>
      <c r="J66" s="43">
        <f t="shared" si="20"/>
        <v>6.0679611650485438E-2</v>
      </c>
      <c r="K66" s="44">
        <f t="shared" si="21"/>
        <v>2.1497919556171984E-2</v>
      </c>
      <c r="L66" s="28">
        <f t="shared" si="22"/>
        <v>3.8141470180305132E-3</v>
      </c>
      <c r="M66" s="24">
        <f t="shared" si="23"/>
        <v>26</v>
      </c>
      <c r="N66" s="10"/>
      <c r="O66" s="72" t="s">
        <v>124</v>
      </c>
      <c r="P66" s="67">
        <f t="shared" si="24"/>
        <v>2884</v>
      </c>
      <c r="Q66" s="13">
        <v>102</v>
      </c>
      <c r="R66" s="34">
        <v>485</v>
      </c>
      <c r="S66" s="34">
        <v>462</v>
      </c>
      <c r="T66" s="34">
        <v>1395</v>
      </c>
      <c r="U66" s="34">
        <v>140</v>
      </c>
      <c r="V66" s="34">
        <v>63</v>
      </c>
      <c r="W66" s="34">
        <v>175</v>
      </c>
      <c r="X66" s="34">
        <v>62</v>
      </c>
      <c r="Y66" s="34">
        <v>11</v>
      </c>
      <c r="Z66" s="72">
        <v>71</v>
      </c>
      <c r="AA66" s="1">
        <v>4</v>
      </c>
      <c r="AB66" s="1">
        <v>4</v>
      </c>
      <c r="AC66" s="1">
        <v>14</v>
      </c>
      <c r="AD66" s="1">
        <v>3</v>
      </c>
      <c r="AE66" s="1">
        <v>3</v>
      </c>
      <c r="AF66" s="1">
        <v>3</v>
      </c>
      <c r="AG66" s="1">
        <v>27</v>
      </c>
      <c r="AH66" s="1">
        <v>12</v>
      </c>
      <c r="AI66" s="1">
        <v>19</v>
      </c>
      <c r="AJ66" s="1">
        <v>50</v>
      </c>
      <c r="AK66" s="1">
        <v>49</v>
      </c>
      <c r="AL66" s="1">
        <v>249</v>
      </c>
      <c r="AM66" s="1">
        <v>79</v>
      </c>
      <c r="AN66" s="1">
        <v>8</v>
      </c>
      <c r="AO66" s="1">
        <v>21</v>
      </c>
      <c r="AP66" s="1">
        <v>35</v>
      </c>
      <c r="AQ66" s="1">
        <v>20</v>
      </c>
      <c r="AR66" s="1">
        <v>8</v>
      </c>
      <c r="AS66" s="1">
        <v>19</v>
      </c>
      <c r="AT66" s="1">
        <v>40</v>
      </c>
      <c r="AU66" s="1">
        <v>57</v>
      </c>
      <c r="AV66" s="1">
        <v>254</v>
      </c>
      <c r="AW66" s="1">
        <v>33</v>
      </c>
      <c r="AX66" s="1">
        <v>63</v>
      </c>
      <c r="AY66" s="1">
        <v>311</v>
      </c>
      <c r="AZ66" s="1">
        <v>482</v>
      </c>
      <c r="BA66" s="1">
        <v>315</v>
      </c>
      <c r="BB66" s="1">
        <v>166</v>
      </c>
      <c r="BC66" s="1">
        <v>25</v>
      </c>
      <c r="BD66" s="1">
        <v>13</v>
      </c>
      <c r="BE66" s="1">
        <v>9</v>
      </c>
      <c r="BF66" s="1">
        <v>21</v>
      </c>
      <c r="BG66" s="1">
        <v>82</v>
      </c>
      <c r="BH66" s="1">
        <v>15</v>
      </c>
      <c r="BI66" s="1">
        <v>6</v>
      </c>
      <c r="BJ66" s="1">
        <v>28</v>
      </c>
      <c r="BK66" s="1">
        <v>18</v>
      </c>
      <c r="BL66" s="1">
        <v>11</v>
      </c>
      <c r="BM66" s="1">
        <v>100</v>
      </c>
      <c r="BN66" s="1">
        <v>5</v>
      </c>
      <c r="BO66" s="1">
        <v>10</v>
      </c>
      <c r="BP66" s="1">
        <v>19</v>
      </c>
      <c r="BQ66" s="1">
        <v>5</v>
      </c>
      <c r="BR66" s="1">
        <v>6</v>
      </c>
      <c r="BS66" s="1">
        <v>22</v>
      </c>
      <c r="BT66" s="1">
        <v>8</v>
      </c>
      <c r="BU66" s="79">
        <v>62</v>
      </c>
    </row>
    <row r="67" spans="1:73" x14ac:dyDescent="0.15">
      <c r="A67" s="1" t="s">
        <v>125</v>
      </c>
      <c r="B67" s="1" t="s">
        <v>308</v>
      </c>
      <c r="C67" s="1" t="s">
        <v>126</v>
      </c>
      <c r="D67" s="41">
        <f t="shared" si="14"/>
        <v>1.2307692307692308E-2</v>
      </c>
      <c r="E67" s="43">
        <f t="shared" si="15"/>
        <v>9.2307692307692316E-3</v>
      </c>
      <c r="F67" s="43">
        <f t="shared" si="16"/>
        <v>0.1076923076923077</v>
      </c>
      <c r="G67" s="43">
        <f t="shared" si="17"/>
        <v>0.69846153846153847</v>
      </c>
      <c r="H67" s="43">
        <f t="shared" si="18"/>
        <v>7.0769230769230765E-2</v>
      </c>
      <c r="I67" s="43">
        <f t="shared" si="19"/>
        <v>5.5384615384615386E-2</v>
      </c>
      <c r="J67" s="43">
        <f t="shared" si="20"/>
        <v>4.6153846153846156E-2</v>
      </c>
      <c r="K67" s="44">
        <f t="shared" si="21"/>
        <v>0</v>
      </c>
      <c r="L67" s="28">
        <f t="shared" si="22"/>
        <v>6.1538461538461538E-3</v>
      </c>
      <c r="M67" s="24">
        <f t="shared" si="23"/>
        <v>15</v>
      </c>
      <c r="N67" s="10"/>
      <c r="O67" s="72" t="s">
        <v>126</v>
      </c>
      <c r="P67" s="67">
        <f t="shared" si="24"/>
        <v>325</v>
      </c>
      <c r="Q67" s="13">
        <v>4</v>
      </c>
      <c r="R67" s="34">
        <v>3</v>
      </c>
      <c r="S67" s="34">
        <v>35</v>
      </c>
      <c r="T67" s="34">
        <v>227</v>
      </c>
      <c r="U67" s="34">
        <v>23</v>
      </c>
      <c r="V67" s="34">
        <v>18</v>
      </c>
      <c r="W67" s="34">
        <v>15</v>
      </c>
      <c r="X67" s="34">
        <v>0</v>
      </c>
      <c r="Y67" s="34">
        <v>2</v>
      </c>
      <c r="Z67" s="72">
        <v>2</v>
      </c>
      <c r="AA67" s="1">
        <v>1</v>
      </c>
      <c r="AB67" s="1">
        <v>0</v>
      </c>
      <c r="AC67" s="1">
        <v>0</v>
      </c>
      <c r="AD67" s="1">
        <v>0</v>
      </c>
      <c r="AE67" s="1">
        <v>1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1</v>
      </c>
      <c r="AM67" s="1">
        <v>2</v>
      </c>
      <c r="AN67" s="1">
        <v>2</v>
      </c>
      <c r="AO67" s="1">
        <v>1</v>
      </c>
      <c r="AP67" s="1">
        <v>1</v>
      </c>
      <c r="AQ67" s="1">
        <v>6</v>
      </c>
      <c r="AR67" s="1">
        <v>3</v>
      </c>
      <c r="AS67" s="1">
        <v>6</v>
      </c>
      <c r="AT67" s="1">
        <v>3</v>
      </c>
      <c r="AU67" s="1">
        <v>9</v>
      </c>
      <c r="AV67" s="1">
        <v>4</v>
      </c>
      <c r="AW67" s="1">
        <v>3</v>
      </c>
      <c r="AX67" s="1">
        <v>23</v>
      </c>
      <c r="AY67" s="1">
        <v>111</v>
      </c>
      <c r="AZ67" s="1">
        <v>62</v>
      </c>
      <c r="BA67" s="1">
        <v>23</v>
      </c>
      <c r="BB67" s="1">
        <v>3</v>
      </c>
      <c r="BC67" s="1">
        <v>2</v>
      </c>
      <c r="BD67" s="1">
        <v>6</v>
      </c>
      <c r="BE67" s="1">
        <v>1</v>
      </c>
      <c r="BF67" s="1">
        <v>8</v>
      </c>
      <c r="BG67" s="1">
        <v>6</v>
      </c>
      <c r="BH67" s="1">
        <v>2</v>
      </c>
      <c r="BI67" s="1">
        <v>3</v>
      </c>
      <c r="BJ67" s="1">
        <v>9</v>
      </c>
      <c r="BK67" s="1">
        <v>4</v>
      </c>
      <c r="BL67" s="1">
        <v>2</v>
      </c>
      <c r="BM67" s="1">
        <v>1</v>
      </c>
      <c r="BN67" s="1">
        <v>1</v>
      </c>
      <c r="BO67" s="1">
        <v>2</v>
      </c>
      <c r="BP67" s="1">
        <v>1</v>
      </c>
      <c r="BQ67" s="1">
        <v>5</v>
      </c>
      <c r="BR67" s="1">
        <v>1</v>
      </c>
      <c r="BS67" s="1">
        <v>3</v>
      </c>
      <c r="BT67" s="1">
        <v>1</v>
      </c>
      <c r="BU67" s="79">
        <v>0</v>
      </c>
    </row>
    <row r="68" spans="1:73" x14ac:dyDescent="0.15">
      <c r="A68" s="1" t="s">
        <v>127</v>
      </c>
      <c r="B68" s="1" t="s">
        <v>309</v>
      </c>
      <c r="C68" s="1" t="s">
        <v>128</v>
      </c>
      <c r="D68" s="41">
        <f t="shared" si="14"/>
        <v>2.1702838063439065E-2</v>
      </c>
      <c r="E68" s="43">
        <f t="shared" si="15"/>
        <v>3.6727879799666109E-2</v>
      </c>
      <c r="F68" s="43">
        <f t="shared" si="16"/>
        <v>7.178631051752922E-2</v>
      </c>
      <c r="G68" s="43">
        <f t="shared" si="17"/>
        <v>0.76126878130217024</v>
      </c>
      <c r="H68" s="43">
        <f t="shared" si="18"/>
        <v>2.6711185308848081E-2</v>
      </c>
      <c r="I68" s="43">
        <f t="shared" si="19"/>
        <v>3.5058430717863104E-2</v>
      </c>
      <c r="J68" s="43">
        <f t="shared" si="20"/>
        <v>3.1719532554257093E-2</v>
      </c>
      <c r="K68" s="44">
        <f t="shared" si="21"/>
        <v>1.5025041736227046E-2</v>
      </c>
      <c r="L68" s="28">
        <f t="shared" si="22"/>
        <v>1.001669449081803E-2</v>
      </c>
      <c r="M68" s="24">
        <f t="shared" si="23"/>
        <v>8</v>
      </c>
      <c r="N68" s="10"/>
      <c r="O68" s="72" t="s">
        <v>128</v>
      </c>
      <c r="P68" s="67">
        <f t="shared" si="24"/>
        <v>599</v>
      </c>
      <c r="Q68" s="13">
        <v>13</v>
      </c>
      <c r="R68" s="34">
        <v>22</v>
      </c>
      <c r="S68" s="34">
        <v>43</v>
      </c>
      <c r="T68" s="34">
        <v>456</v>
      </c>
      <c r="U68" s="34">
        <v>16</v>
      </c>
      <c r="V68" s="34">
        <v>21</v>
      </c>
      <c r="W68" s="34">
        <v>19</v>
      </c>
      <c r="X68" s="34">
        <v>9</v>
      </c>
      <c r="Y68" s="34">
        <v>6</v>
      </c>
      <c r="Z68" s="72">
        <v>5</v>
      </c>
      <c r="AA68" s="1">
        <v>2</v>
      </c>
      <c r="AB68" s="1">
        <v>0</v>
      </c>
      <c r="AC68" s="1">
        <v>2</v>
      </c>
      <c r="AD68" s="1">
        <v>1</v>
      </c>
      <c r="AE68" s="1">
        <v>1</v>
      </c>
      <c r="AF68" s="1">
        <v>2</v>
      </c>
      <c r="AG68" s="1">
        <v>1</v>
      </c>
      <c r="AH68" s="1">
        <v>0</v>
      </c>
      <c r="AI68" s="1">
        <v>2</v>
      </c>
      <c r="AJ68" s="1">
        <v>3</v>
      </c>
      <c r="AK68" s="1">
        <v>0</v>
      </c>
      <c r="AL68" s="1">
        <v>11</v>
      </c>
      <c r="AM68" s="1">
        <v>5</v>
      </c>
      <c r="AN68" s="1">
        <v>1</v>
      </c>
      <c r="AO68" s="1">
        <v>1</v>
      </c>
      <c r="AP68" s="1">
        <v>3</v>
      </c>
      <c r="AQ68" s="1">
        <v>2</v>
      </c>
      <c r="AR68" s="1">
        <v>0</v>
      </c>
      <c r="AS68" s="1">
        <v>5</v>
      </c>
      <c r="AT68" s="1">
        <v>6</v>
      </c>
      <c r="AU68" s="1">
        <v>10</v>
      </c>
      <c r="AV68" s="1">
        <v>15</v>
      </c>
      <c r="AW68" s="1">
        <v>7</v>
      </c>
      <c r="AX68" s="1">
        <v>55</v>
      </c>
      <c r="AY68" s="1">
        <v>178</v>
      </c>
      <c r="AZ68" s="1">
        <v>129</v>
      </c>
      <c r="BA68" s="1">
        <v>55</v>
      </c>
      <c r="BB68" s="1">
        <v>24</v>
      </c>
      <c r="BC68" s="1">
        <v>8</v>
      </c>
      <c r="BD68" s="1">
        <v>1</v>
      </c>
      <c r="BE68" s="1">
        <v>0</v>
      </c>
      <c r="BF68" s="1">
        <v>6</v>
      </c>
      <c r="BG68" s="1">
        <v>5</v>
      </c>
      <c r="BH68" s="1">
        <v>4</v>
      </c>
      <c r="BI68" s="1">
        <v>6</v>
      </c>
      <c r="BJ68" s="1">
        <v>3</v>
      </c>
      <c r="BK68" s="1">
        <v>6</v>
      </c>
      <c r="BL68" s="1">
        <v>6</v>
      </c>
      <c r="BM68" s="1">
        <v>9</v>
      </c>
      <c r="BN68" s="1">
        <v>2</v>
      </c>
      <c r="BO68" s="1">
        <v>0</v>
      </c>
      <c r="BP68" s="1">
        <v>2</v>
      </c>
      <c r="BQ68" s="1">
        <v>1</v>
      </c>
      <c r="BR68" s="1">
        <v>1</v>
      </c>
      <c r="BS68" s="1">
        <v>1</v>
      </c>
      <c r="BT68" s="1">
        <v>3</v>
      </c>
      <c r="BU68" s="79">
        <v>9</v>
      </c>
    </row>
    <row r="69" spans="1:73" x14ac:dyDescent="0.15">
      <c r="A69" s="1" t="s">
        <v>129</v>
      </c>
      <c r="B69" s="1" t="s">
        <v>307</v>
      </c>
      <c r="C69" s="1" t="s">
        <v>130</v>
      </c>
      <c r="D69" s="41">
        <f t="shared" si="14"/>
        <v>2.8753026634382568E-2</v>
      </c>
      <c r="E69" s="43">
        <f t="shared" si="15"/>
        <v>7.2941888619854719E-2</v>
      </c>
      <c r="F69" s="43">
        <f t="shared" si="16"/>
        <v>0.13135593220338984</v>
      </c>
      <c r="G69" s="43">
        <f t="shared" si="17"/>
        <v>0.53904358353510895</v>
      </c>
      <c r="H69" s="43">
        <f t="shared" si="18"/>
        <v>8.1416464891041165E-2</v>
      </c>
      <c r="I69" s="43">
        <f t="shared" si="19"/>
        <v>4.7820823244552058E-2</v>
      </c>
      <c r="J69" s="43">
        <f t="shared" si="20"/>
        <v>7.9297820823244547E-2</v>
      </c>
      <c r="K69" s="44">
        <f t="shared" si="21"/>
        <v>1.9370460048426151E-2</v>
      </c>
      <c r="L69" s="28">
        <f t="shared" si="22"/>
        <v>4.5399515738498786E-3</v>
      </c>
      <c r="M69" s="24">
        <f t="shared" si="23"/>
        <v>22</v>
      </c>
      <c r="N69" s="10"/>
      <c r="O69" s="72" t="s">
        <v>130</v>
      </c>
      <c r="P69" s="67">
        <f t="shared" si="24"/>
        <v>3304</v>
      </c>
      <c r="Q69" s="13">
        <v>95</v>
      </c>
      <c r="R69" s="34">
        <v>241</v>
      </c>
      <c r="S69" s="34">
        <v>434</v>
      </c>
      <c r="T69" s="34">
        <v>1781</v>
      </c>
      <c r="U69" s="34">
        <v>269</v>
      </c>
      <c r="V69" s="34">
        <v>158</v>
      </c>
      <c r="W69" s="34">
        <v>262</v>
      </c>
      <c r="X69" s="34">
        <v>64</v>
      </c>
      <c r="Y69" s="34">
        <v>15</v>
      </c>
      <c r="Z69" s="72">
        <v>79</v>
      </c>
      <c r="AA69" s="1">
        <v>0</v>
      </c>
      <c r="AB69" s="1">
        <v>2</v>
      </c>
      <c r="AC69" s="1">
        <v>8</v>
      </c>
      <c r="AD69" s="1">
        <v>2</v>
      </c>
      <c r="AE69" s="1">
        <v>3</v>
      </c>
      <c r="AF69" s="1">
        <v>1</v>
      </c>
      <c r="AG69" s="1">
        <v>16</v>
      </c>
      <c r="AH69" s="1">
        <v>19</v>
      </c>
      <c r="AI69" s="1">
        <v>22</v>
      </c>
      <c r="AJ69" s="1">
        <v>29</v>
      </c>
      <c r="AK69" s="1">
        <v>21</v>
      </c>
      <c r="AL69" s="1">
        <v>92</v>
      </c>
      <c r="AM69" s="1">
        <v>42</v>
      </c>
      <c r="AN69" s="1">
        <v>9</v>
      </c>
      <c r="AO69" s="1">
        <v>61</v>
      </c>
      <c r="AP69" s="1">
        <v>69</v>
      </c>
      <c r="AQ69" s="1">
        <v>44</v>
      </c>
      <c r="AR69" s="1">
        <v>10</v>
      </c>
      <c r="AS69" s="1">
        <v>13</v>
      </c>
      <c r="AT69" s="1">
        <v>33</v>
      </c>
      <c r="AU69" s="1">
        <v>58</v>
      </c>
      <c r="AV69" s="1">
        <v>137</v>
      </c>
      <c r="AW69" s="1">
        <v>49</v>
      </c>
      <c r="AX69" s="1">
        <v>95</v>
      </c>
      <c r="AY69" s="1">
        <v>198</v>
      </c>
      <c r="AZ69" s="1">
        <v>759</v>
      </c>
      <c r="BA69" s="1">
        <v>502</v>
      </c>
      <c r="BB69" s="1">
        <v>134</v>
      </c>
      <c r="BC69" s="1">
        <v>44</v>
      </c>
      <c r="BD69" s="1">
        <v>26</v>
      </c>
      <c r="BE69" s="1">
        <v>14</v>
      </c>
      <c r="BF69" s="1">
        <v>73</v>
      </c>
      <c r="BG69" s="1">
        <v>119</v>
      </c>
      <c r="BH69" s="1">
        <v>37</v>
      </c>
      <c r="BI69" s="1">
        <v>34</v>
      </c>
      <c r="BJ69" s="1">
        <v>55</v>
      </c>
      <c r="BK69" s="1">
        <v>54</v>
      </c>
      <c r="BL69" s="1">
        <v>15</v>
      </c>
      <c r="BM69" s="1">
        <v>118</v>
      </c>
      <c r="BN69" s="1">
        <v>12</v>
      </c>
      <c r="BO69" s="1">
        <v>24</v>
      </c>
      <c r="BP69" s="1">
        <v>35</v>
      </c>
      <c r="BQ69" s="1">
        <v>16</v>
      </c>
      <c r="BR69" s="1">
        <v>12</v>
      </c>
      <c r="BS69" s="1">
        <v>33</v>
      </c>
      <c r="BT69" s="1">
        <v>12</v>
      </c>
      <c r="BU69" s="79">
        <v>64</v>
      </c>
    </row>
    <row r="70" spans="1:73" x14ac:dyDescent="0.15">
      <c r="A70" s="1" t="s">
        <v>131</v>
      </c>
      <c r="B70" s="1" t="s">
        <v>308</v>
      </c>
      <c r="C70" s="1" t="s">
        <v>132</v>
      </c>
      <c r="D70" s="41">
        <f t="shared" si="14"/>
        <v>9.7613882863340565E-3</v>
      </c>
      <c r="E70" s="43">
        <f t="shared" si="15"/>
        <v>1.193058568329718E-2</v>
      </c>
      <c r="F70" s="43">
        <f t="shared" si="16"/>
        <v>6.2906724511930592E-2</v>
      </c>
      <c r="G70" s="43">
        <f t="shared" si="17"/>
        <v>0.73969631236442512</v>
      </c>
      <c r="H70" s="43">
        <f t="shared" si="18"/>
        <v>6.1822125813449022E-2</v>
      </c>
      <c r="I70" s="43">
        <f t="shared" si="19"/>
        <v>4.6637744034707156E-2</v>
      </c>
      <c r="J70" s="43">
        <f t="shared" si="20"/>
        <v>2.3861171366594359E-2</v>
      </c>
      <c r="K70" s="44">
        <f t="shared" si="21"/>
        <v>4.3383947939262472E-2</v>
      </c>
      <c r="L70" s="28">
        <f t="shared" si="22"/>
        <v>8.6767895878524948E-3</v>
      </c>
      <c r="M70" s="24">
        <f t="shared" si="23"/>
        <v>10</v>
      </c>
      <c r="N70" s="10"/>
      <c r="O70" s="72" t="s">
        <v>132</v>
      </c>
      <c r="P70" s="67">
        <f t="shared" si="24"/>
        <v>922</v>
      </c>
      <c r="Q70" s="13">
        <v>9</v>
      </c>
      <c r="R70" s="34">
        <v>11</v>
      </c>
      <c r="S70" s="34">
        <v>58</v>
      </c>
      <c r="T70" s="34">
        <v>682</v>
      </c>
      <c r="U70" s="34">
        <v>57</v>
      </c>
      <c r="V70" s="34">
        <v>43</v>
      </c>
      <c r="W70" s="34">
        <v>22</v>
      </c>
      <c r="X70" s="34">
        <v>40</v>
      </c>
      <c r="Y70" s="34">
        <v>8</v>
      </c>
      <c r="Z70" s="72">
        <v>2</v>
      </c>
      <c r="AA70" s="1">
        <v>0</v>
      </c>
      <c r="AB70" s="1">
        <v>1</v>
      </c>
      <c r="AC70" s="1">
        <v>2</v>
      </c>
      <c r="AD70" s="1">
        <v>2</v>
      </c>
      <c r="AE70" s="1">
        <v>1</v>
      </c>
      <c r="AF70" s="1">
        <v>1</v>
      </c>
      <c r="AG70" s="1">
        <v>3</v>
      </c>
      <c r="AH70" s="1">
        <v>1</v>
      </c>
      <c r="AI70" s="1">
        <v>0</v>
      </c>
      <c r="AJ70" s="1">
        <v>0</v>
      </c>
      <c r="AK70" s="1">
        <v>1</v>
      </c>
      <c r="AL70" s="1">
        <v>3</v>
      </c>
      <c r="AM70" s="1">
        <v>3</v>
      </c>
      <c r="AN70" s="1">
        <v>4</v>
      </c>
      <c r="AO70" s="1">
        <v>2</v>
      </c>
      <c r="AP70" s="1">
        <v>7</v>
      </c>
      <c r="AQ70" s="1">
        <v>13</v>
      </c>
      <c r="AR70" s="1">
        <v>1</v>
      </c>
      <c r="AS70" s="1">
        <v>6</v>
      </c>
      <c r="AT70" s="1">
        <v>5</v>
      </c>
      <c r="AU70" s="1">
        <v>9</v>
      </c>
      <c r="AV70" s="1">
        <v>11</v>
      </c>
      <c r="AW70" s="1">
        <v>5</v>
      </c>
      <c r="AX70" s="1">
        <v>8</v>
      </c>
      <c r="AY70" s="1">
        <v>19</v>
      </c>
      <c r="AZ70" s="1">
        <v>389</v>
      </c>
      <c r="BA70" s="1">
        <v>147</v>
      </c>
      <c r="BB70" s="1">
        <v>88</v>
      </c>
      <c r="BC70" s="1">
        <v>26</v>
      </c>
      <c r="BD70" s="1">
        <v>11</v>
      </c>
      <c r="BE70" s="1">
        <v>4</v>
      </c>
      <c r="BF70" s="1">
        <v>14</v>
      </c>
      <c r="BG70" s="1">
        <v>22</v>
      </c>
      <c r="BH70" s="1">
        <v>6</v>
      </c>
      <c r="BI70" s="1">
        <v>14</v>
      </c>
      <c r="BJ70" s="1">
        <v>10</v>
      </c>
      <c r="BK70" s="1">
        <v>11</v>
      </c>
      <c r="BL70" s="1">
        <v>8</v>
      </c>
      <c r="BM70" s="1">
        <v>5</v>
      </c>
      <c r="BN70" s="1">
        <v>1</v>
      </c>
      <c r="BO70" s="1">
        <v>3</v>
      </c>
      <c r="BP70" s="1">
        <v>3</v>
      </c>
      <c r="BQ70" s="1">
        <v>1</v>
      </c>
      <c r="BR70" s="1">
        <v>1</v>
      </c>
      <c r="BS70" s="1">
        <v>2</v>
      </c>
      <c r="BT70" s="1">
        <v>6</v>
      </c>
      <c r="BU70" s="79">
        <v>40</v>
      </c>
    </row>
    <row r="71" spans="1:73" x14ac:dyDescent="0.15">
      <c r="A71" s="1" t="s">
        <v>133</v>
      </c>
      <c r="B71" s="1" t="s">
        <v>307</v>
      </c>
      <c r="C71" s="1" t="s">
        <v>134</v>
      </c>
      <c r="D71" s="41">
        <f t="shared" si="14"/>
        <v>1.3466717968449404E-2</v>
      </c>
      <c r="E71" s="43">
        <f t="shared" si="15"/>
        <v>3.3474413235859944E-2</v>
      </c>
      <c r="F71" s="43">
        <f t="shared" si="16"/>
        <v>0.10696421700654098</v>
      </c>
      <c r="G71" s="43">
        <f t="shared" si="17"/>
        <v>0.65679107348980381</v>
      </c>
      <c r="H71" s="43">
        <f t="shared" si="18"/>
        <v>7.3874567141208158E-2</v>
      </c>
      <c r="I71" s="43">
        <f t="shared" si="19"/>
        <v>5.7714505579068875E-2</v>
      </c>
      <c r="J71" s="43">
        <f t="shared" si="20"/>
        <v>4.6171604463255099E-2</v>
      </c>
      <c r="K71" s="44">
        <f t="shared" si="21"/>
        <v>1.1542901115813775E-2</v>
      </c>
      <c r="L71" s="28">
        <f t="shared" si="22"/>
        <v>9.2343208926510198E-3</v>
      </c>
      <c r="M71" s="24">
        <f t="shared" si="23"/>
        <v>9</v>
      </c>
      <c r="N71" s="10"/>
      <c r="O71" s="72" t="s">
        <v>134</v>
      </c>
      <c r="P71" s="67">
        <f t="shared" si="24"/>
        <v>2599</v>
      </c>
      <c r="Q71" s="13">
        <v>35</v>
      </c>
      <c r="R71" s="34">
        <v>87</v>
      </c>
      <c r="S71" s="34">
        <v>278</v>
      </c>
      <c r="T71" s="34">
        <v>1707</v>
      </c>
      <c r="U71" s="34">
        <v>192</v>
      </c>
      <c r="V71" s="34">
        <v>150</v>
      </c>
      <c r="W71" s="34">
        <v>120</v>
      </c>
      <c r="X71" s="34">
        <v>30</v>
      </c>
      <c r="Y71" s="34">
        <v>24</v>
      </c>
      <c r="Z71" s="72">
        <v>28</v>
      </c>
      <c r="AA71" s="1">
        <v>0</v>
      </c>
      <c r="AB71" s="1">
        <v>0</v>
      </c>
      <c r="AC71" s="1">
        <v>5</v>
      </c>
      <c r="AD71" s="1">
        <v>0</v>
      </c>
      <c r="AE71" s="1">
        <v>1</v>
      </c>
      <c r="AF71" s="1">
        <v>1</v>
      </c>
      <c r="AG71" s="1">
        <v>3</v>
      </c>
      <c r="AH71" s="1">
        <v>3</v>
      </c>
      <c r="AI71" s="1">
        <v>5</v>
      </c>
      <c r="AJ71" s="1">
        <v>8</v>
      </c>
      <c r="AK71" s="1">
        <v>11</v>
      </c>
      <c r="AL71" s="1">
        <v>42</v>
      </c>
      <c r="AM71" s="1">
        <v>15</v>
      </c>
      <c r="AN71" s="1">
        <v>11</v>
      </c>
      <c r="AO71" s="1">
        <v>19</v>
      </c>
      <c r="AP71" s="1">
        <v>43</v>
      </c>
      <c r="AQ71" s="1">
        <v>35</v>
      </c>
      <c r="AR71" s="1">
        <v>1</v>
      </c>
      <c r="AS71" s="1">
        <v>5</v>
      </c>
      <c r="AT71" s="1">
        <v>24</v>
      </c>
      <c r="AU71" s="1">
        <v>39</v>
      </c>
      <c r="AV71" s="1">
        <v>101</v>
      </c>
      <c r="AW71" s="1">
        <v>38</v>
      </c>
      <c r="AX71" s="1">
        <v>72</v>
      </c>
      <c r="AY71" s="1">
        <v>207</v>
      </c>
      <c r="AZ71" s="1">
        <v>575</v>
      </c>
      <c r="BA71" s="1">
        <v>638</v>
      </c>
      <c r="BB71" s="1">
        <v>140</v>
      </c>
      <c r="BC71" s="1">
        <v>37</v>
      </c>
      <c r="BD71" s="1">
        <v>21</v>
      </c>
      <c r="BE71" s="1">
        <v>10</v>
      </c>
      <c r="BF71" s="1">
        <v>58</v>
      </c>
      <c r="BG71" s="1">
        <v>81</v>
      </c>
      <c r="BH71" s="1">
        <v>22</v>
      </c>
      <c r="BI71" s="1">
        <v>36</v>
      </c>
      <c r="BJ71" s="1">
        <v>42</v>
      </c>
      <c r="BK71" s="1">
        <v>48</v>
      </c>
      <c r="BL71" s="1">
        <v>24</v>
      </c>
      <c r="BM71" s="1">
        <v>38</v>
      </c>
      <c r="BN71" s="1">
        <v>2</v>
      </c>
      <c r="BO71" s="1">
        <v>18</v>
      </c>
      <c r="BP71" s="1">
        <v>14</v>
      </c>
      <c r="BQ71" s="1">
        <v>10</v>
      </c>
      <c r="BR71" s="1">
        <v>9</v>
      </c>
      <c r="BS71" s="1">
        <v>16</v>
      </c>
      <c r="BT71" s="1">
        <v>13</v>
      </c>
      <c r="BU71" s="79">
        <v>30</v>
      </c>
    </row>
    <row r="72" spans="1:73" x14ac:dyDescent="0.15">
      <c r="A72" s="1" t="s">
        <v>135</v>
      </c>
      <c r="B72" s="1" t="s">
        <v>308</v>
      </c>
      <c r="C72" s="1" t="s">
        <v>136</v>
      </c>
      <c r="D72" s="41">
        <f t="shared" si="14"/>
        <v>0</v>
      </c>
      <c r="E72" s="43">
        <f t="shared" si="15"/>
        <v>1.7441860465116279E-2</v>
      </c>
      <c r="F72" s="43">
        <f t="shared" si="16"/>
        <v>4.0697674418604654E-2</v>
      </c>
      <c r="G72" s="43">
        <f t="shared" si="17"/>
        <v>0.76744186046511631</v>
      </c>
      <c r="H72" s="43">
        <f t="shared" si="18"/>
        <v>7.5581395348837205E-2</v>
      </c>
      <c r="I72" s="43">
        <f t="shared" si="19"/>
        <v>5.8139534883720929E-2</v>
      </c>
      <c r="J72" s="43">
        <f t="shared" si="20"/>
        <v>4.0697674418604654E-2</v>
      </c>
      <c r="K72" s="44">
        <f t="shared" si="21"/>
        <v>0</v>
      </c>
      <c r="L72" s="28">
        <f t="shared" si="22"/>
        <v>1.1627906976744186E-2</v>
      </c>
      <c r="M72" s="24">
        <f t="shared" si="23"/>
        <v>7</v>
      </c>
      <c r="N72" s="10"/>
      <c r="O72" s="72" t="s">
        <v>136</v>
      </c>
      <c r="P72" s="67">
        <f t="shared" si="24"/>
        <v>172</v>
      </c>
      <c r="Q72" s="13">
        <v>0</v>
      </c>
      <c r="R72" s="34">
        <v>3</v>
      </c>
      <c r="S72" s="34">
        <v>7</v>
      </c>
      <c r="T72" s="34">
        <v>132</v>
      </c>
      <c r="U72" s="34">
        <v>13</v>
      </c>
      <c r="V72" s="34">
        <v>10</v>
      </c>
      <c r="W72" s="34">
        <v>7</v>
      </c>
      <c r="X72" s="34">
        <v>0</v>
      </c>
      <c r="Y72" s="34">
        <v>2</v>
      </c>
      <c r="Z72" s="72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2</v>
      </c>
      <c r="AK72" s="1">
        <v>0</v>
      </c>
      <c r="AL72" s="1">
        <v>1</v>
      </c>
      <c r="AM72" s="1">
        <v>0</v>
      </c>
      <c r="AN72" s="1">
        <v>0</v>
      </c>
      <c r="AO72" s="1">
        <v>0</v>
      </c>
      <c r="AP72" s="1">
        <v>0</v>
      </c>
      <c r="AQ72" s="1">
        <v>4</v>
      </c>
      <c r="AR72" s="1">
        <v>0</v>
      </c>
      <c r="AS72" s="1">
        <v>1</v>
      </c>
      <c r="AT72" s="1">
        <v>0</v>
      </c>
      <c r="AU72" s="1">
        <v>1</v>
      </c>
      <c r="AV72" s="1">
        <v>1</v>
      </c>
      <c r="AW72" s="1">
        <v>0</v>
      </c>
      <c r="AX72" s="1">
        <v>1</v>
      </c>
      <c r="AY72" s="1">
        <v>0</v>
      </c>
      <c r="AZ72" s="1">
        <v>8</v>
      </c>
      <c r="BA72" s="1">
        <v>121</v>
      </c>
      <c r="BB72" s="1">
        <v>1</v>
      </c>
      <c r="BC72" s="1">
        <v>1</v>
      </c>
      <c r="BD72" s="1">
        <v>2</v>
      </c>
      <c r="BE72" s="1">
        <v>0</v>
      </c>
      <c r="BF72" s="1">
        <v>5</v>
      </c>
      <c r="BG72" s="1">
        <v>5</v>
      </c>
      <c r="BH72" s="1">
        <v>1</v>
      </c>
      <c r="BI72" s="1">
        <v>2</v>
      </c>
      <c r="BJ72" s="1">
        <v>4</v>
      </c>
      <c r="BK72" s="1">
        <v>2</v>
      </c>
      <c r="BL72" s="1">
        <v>2</v>
      </c>
      <c r="BM72" s="1">
        <v>2</v>
      </c>
      <c r="BN72" s="1">
        <v>0</v>
      </c>
      <c r="BO72" s="1">
        <v>1</v>
      </c>
      <c r="BP72" s="1">
        <v>1</v>
      </c>
      <c r="BQ72" s="1">
        <v>0</v>
      </c>
      <c r="BR72" s="1">
        <v>2</v>
      </c>
      <c r="BS72" s="1">
        <v>0</v>
      </c>
      <c r="BT72" s="1">
        <v>1</v>
      </c>
      <c r="BU72" s="79">
        <v>0</v>
      </c>
    </row>
    <row r="73" spans="1:73" x14ac:dyDescent="0.15">
      <c r="A73" s="1" t="s">
        <v>137</v>
      </c>
      <c r="B73" s="1" t="s">
        <v>308</v>
      </c>
      <c r="C73" s="1" t="s">
        <v>138</v>
      </c>
      <c r="D73" s="41">
        <f t="shared" si="14"/>
        <v>1.8315018315018316E-2</v>
      </c>
      <c r="E73" s="43">
        <f t="shared" si="15"/>
        <v>1.098901098901099E-2</v>
      </c>
      <c r="F73" s="43">
        <f t="shared" si="16"/>
        <v>7.3260073260073263E-2</v>
      </c>
      <c r="G73" s="43">
        <f t="shared" si="17"/>
        <v>0.75457875457875456</v>
      </c>
      <c r="H73" s="43">
        <f t="shared" si="18"/>
        <v>5.4945054945054944E-2</v>
      </c>
      <c r="I73" s="43">
        <f t="shared" si="19"/>
        <v>7.6923076923076927E-2</v>
      </c>
      <c r="J73" s="43">
        <f t="shared" si="20"/>
        <v>7.326007326007326E-3</v>
      </c>
      <c r="K73" s="44">
        <f t="shared" si="21"/>
        <v>3.663003663003663E-3</v>
      </c>
      <c r="L73" s="28">
        <f t="shared" si="22"/>
        <v>7.326007326007326E-3</v>
      </c>
      <c r="M73" s="24">
        <f t="shared" si="23"/>
        <v>13</v>
      </c>
      <c r="N73" s="10"/>
      <c r="O73" s="72" t="s">
        <v>138</v>
      </c>
      <c r="P73" s="67">
        <f t="shared" si="24"/>
        <v>273</v>
      </c>
      <c r="Q73" s="13">
        <v>5</v>
      </c>
      <c r="R73" s="34">
        <v>3</v>
      </c>
      <c r="S73" s="34">
        <v>20</v>
      </c>
      <c r="T73" s="34">
        <v>206</v>
      </c>
      <c r="U73" s="34">
        <v>15</v>
      </c>
      <c r="V73" s="34">
        <v>21</v>
      </c>
      <c r="W73" s="34">
        <v>2</v>
      </c>
      <c r="X73" s="34">
        <v>1</v>
      </c>
      <c r="Y73" s="34">
        <v>2</v>
      </c>
      <c r="Z73" s="72">
        <v>2</v>
      </c>
      <c r="AA73" s="1">
        <v>0</v>
      </c>
      <c r="AB73" s="1">
        <v>2</v>
      </c>
      <c r="AC73" s="1">
        <v>0</v>
      </c>
      <c r="AD73" s="1">
        <v>0</v>
      </c>
      <c r="AE73" s="1">
        <v>0</v>
      </c>
      <c r="AF73" s="1">
        <v>1</v>
      </c>
      <c r="AG73" s="1">
        <v>0</v>
      </c>
      <c r="AH73" s="1">
        <v>0</v>
      </c>
      <c r="AI73" s="1">
        <v>1</v>
      </c>
      <c r="AJ73" s="1">
        <v>0</v>
      </c>
      <c r="AK73" s="1">
        <v>0</v>
      </c>
      <c r="AL73" s="1">
        <v>1</v>
      </c>
      <c r="AM73" s="1">
        <v>1</v>
      </c>
      <c r="AN73" s="1">
        <v>1</v>
      </c>
      <c r="AO73" s="1">
        <v>1</v>
      </c>
      <c r="AP73" s="1">
        <v>2</v>
      </c>
      <c r="AQ73" s="1">
        <v>3</v>
      </c>
      <c r="AR73" s="1">
        <v>0</v>
      </c>
      <c r="AS73" s="1">
        <v>2</v>
      </c>
      <c r="AT73" s="1">
        <v>3</v>
      </c>
      <c r="AU73" s="1">
        <v>3</v>
      </c>
      <c r="AV73" s="1">
        <v>5</v>
      </c>
      <c r="AW73" s="1">
        <v>6</v>
      </c>
      <c r="AX73" s="1">
        <v>5</v>
      </c>
      <c r="AY73" s="1">
        <v>22</v>
      </c>
      <c r="AZ73" s="1">
        <v>86</v>
      </c>
      <c r="BA73" s="1">
        <v>21</v>
      </c>
      <c r="BB73" s="1">
        <v>63</v>
      </c>
      <c r="BC73" s="1">
        <v>3</v>
      </c>
      <c r="BD73" s="1">
        <v>3</v>
      </c>
      <c r="BE73" s="1">
        <v>2</v>
      </c>
      <c r="BF73" s="1">
        <v>6</v>
      </c>
      <c r="BG73" s="1">
        <v>1</v>
      </c>
      <c r="BH73" s="1">
        <v>3</v>
      </c>
      <c r="BI73" s="1">
        <v>4</v>
      </c>
      <c r="BJ73" s="1">
        <v>10</v>
      </c>
      <c r="BK73" s="1">
        <v>5</v>
      </c>
      <c r="BL73" s="1">
        <v>2</v>
      </c>
      <c r="BM73" s="1">
        <v>1</v>
      </c>
      <c r="BN73" s="1">
        <v>0</v>
      </c>
      <c r="BO73" s="1">
        <v>0</v>
      </c>
      <c r="BP73" s="1">
        <v>0</v>
      </c>
      <c r="BQ73" s="1">
        <v>1</v>
      </c>
      <c r="BR73" s="1">
        <v>0</v>
      </c>
      <c r="BS73" s="1">
        <v>0</v>
      </c>
      <c r="BT73" s="1">
        <v>0</v>
      </c>
      <c r="BU73" s="79">
        <v>1</v>
      </c>
    </row>
    <row r="74" spans="1:73" x14ac:dyDescent="0.15">
      <c r="A74" s="1" t="s">
        <v>139</v>
      </c>
      <c r="B74" s="1" t="s">
        <v>313</v>
      </c>
      <c r="C74" s="1" t="s">
        <v>140</v>
      </c>
      <c r="D74" s="41">
        <f t="shared" si="14"/>
        <v>3.1189083820662766E-2</v>
      </c>
      <c r="E74" s="43">
        <f t="shared" si="15"/>
        <v>7.2124756335282647E-2</v>
      </c>
      <c r="F74" s="43">
        <f t="shared" si="16"/>
        <v>0.18323586744639375</v>
      </c>
      <c r="G74" s="43">
        <f t="shared" si="17"/>
        <v>0.51851851851851849</v>
      </c>
      <c r="H74" s="43">
        <f t="shared" si="18"/>
        <v>7.0175438596491224E-2</v>
      </c>
      <c r="I74" s="43">
        <f t="shared" si="19"/>
        <v>4.2884990253411304E-2</v>
      </c>
      <c r="J74" s="43">
        <f t="shared" si="20"/>
        <v>6.4327485380116955E-2</v>
      </c>
      <c r="K74" s="44">
        <f t="shared" si="21"/>
        <v>1.7543859649122806E-2</v>
      </c>
      <c r="L74" s="28">
        <f t="shared" si="22"/>
        <v>7.7972709551656916E-3</v>
      </c>
      <c r="M74" s="24">
        <f t="shared" si="23"/>
        <v>12</v>
      </c>
      <c r="N74" s="10"/>
      <c r="O74" s="72" t="s">
        <v>140</v>
      </c>
      <c r="P74" s="67">
        <f t="shared" si="24"/>
        <v>513</v>
      </c>
      <c r="Q74" s="13">
        <v>16</v>
      </c>
      <c r="R74" s="34">
        <v>37</v>
      </c>
      <c r="S74" s="34">
        <v>94</v>
      </c>
      <c r="T74" s="34">
        <v>266</v>
      </c>
      <c r="U74" s="34">
        <v>36</v>
      </c>
      <c r="V74" s="34">
        <v>22</v>
      </c>
      <c r="W74" s="34">
        <v>33</v>
      </c>
      <c r="X74" s="34">
        <v>9</v>
      </c>
      <c r="Y74" s="34">
        <v>4</v>
      </c>
      <c r="Z74" s="72">
        <v>9</v>
      </c>
      <c r="AA74" s="1">
        <v>0</v>
      </c>
      <c r="AB74" s="1">
        <v>0</v>
      </c>
      <c r="AC74" s="1">
        <v>5</v>
      </c>
      <c r="AD74" s="1">
        <v>0</v>
      </c>
      <c r="AE74" s="1">
        <v>1</v>
      </c>
      <c r="AF74" s="1">
        <v>1</v>
      </c>
      <c r="AG74" s="1">
        <v>8</v>
      </c>
      <c r="AH74" s="1">
        <v>4</v>
      </c>
      <c r="AI74" s="1">
        <v>2</v>
      </c>
      <c r="AJ74" s="1">
        <v>8</v>
      </c>
      <c r="AK74" s="1">
        <v>5</v>
      </c>
      <c r="AL74" s="1">
        <v>4</v>
      </c>
      <c r="AM74" s="1">
        <v>6</v>
      </c>
      <c r="AN74" s="1">
        <v>7</v>
      </c>
      <c r="AO74" s="1">
        <v>14</v>
      </c>
      <c r="AP74" s="1">
        <v>11</v>
      </c>
      <c r="AQ74" s="1">
        <v>3</v>
      </c>
      <c r="AR74" s="1">
        <v>1</v>
      </c>
      <c r="AS74" s="1">
        <v>5</v>
      </c>
      <c r="AT74" s="1">
        <v>5</v>
      </c>
      <c r="AU74" s="1">
        <v>17</v>
      </c>
      <c r="AV74" s="1">
        <v>31</v>
      </c>
      <c r="AW74" s="1">
        <v>13</v>
      </c>
      <c r="AX74" s="1">
        <v>8</v>
      </c>
      <c r="AY74" s="1">
        <v>34</v>
      </c>
      <c r="AZ74" s="1">
        <v>99</v>
      </c>
      <c r="BA74" s="1">
        <v>50</v>
      </c>
      <c r="BB74" s="1">
        <v>53</v>
      </c>
      <c r="BC74" s="1">
        <v>9</v>
      </c>
      <c r="BD74" s="1">
        <v>4</v>
      </c>
      <c r="BE74" s="1">
        <v>8</v>
      </c>
      <c r="BF74" s="1">
        <v>12</v>
      </c>
      <c r="BG74" s="1">
        <v>6</v>
      </c>
      <c r="BH74" s="1">
        <v>6</v>
      </c>
      <c r="BI74" s="1">
        <v>3</v>
      </c>
      <c r="BJ74" s="1">
        <v>4</v>
      </c>
      <c r="BK74" s="1">
        <v>11</v>
      </c>
      <c r="BL74" s="1">
        <v>4</v>
      </c>
      <c r="BM74" s="1">
        <v>2</v>
      </c>
      <c r="BN74" s="1">
        <v>4</v>
      </c>
      <c r="BO74" s="1">
        <v>3</v>
      </c>
      <c r="BP74" s="1">
        <v>4</v>
      </c>
      <c r="BQ74" s="1">
        <v>5</v>
      </c>
      <c r="BR74" s="1">
        <v>6</v>
      </c>
      <c r="BS74" s="1">
        <v>6</v>
      </c>
      <c r="BT74" s="1">
        <v>3</v>
      </c>
      <c r="BU74" s="79">
        <v>9</v>
      </c>
    </row>
    <row r="75" spans="1:73" x14ac:dyDescent="0.15">
      <c r="A75" s="21" t="s">
        <v>141</v>
      </c>
      <c r="B75" s="21" t="s">
        <v>314</v>
      </c>
      <c r="C75" s="21" t="s">
        <v>142</v>
      </c>
      <c r="D75" s="61"/>
      <c r="E75" s="62"/>
      <c r="F75" s="62"/>
      <c r="G75" s="62"/>
      <c r="H75" s="62"/>
      <c r="I75" s="62"/>
      <c r="J75" s="62"/>
      <c r="K75" s="63"/>
      <c r="L75" s="33"/>
      <c r="M75" s="25"/>
      <c r="N75" s="10"/>
      <c r="O75" s="73" t="s">
        <v>142</v>
      </c>
      <c r="P75" s="69"/>
      <c r="Q75" s="18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73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1"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1"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1"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  <c r="AZ75" s="21">
        <v>0</v>
      </c>
      <c r="BA75" s="21">
        <v>0</v>
      </c>
      <c r="BB75" s="21">
        <v>0</v>
      </c>
      <c r="BC75" s="21">
        <v>0</v>
      </c>
      <c r="BD75" s="21">
        <v>0</v>
      </c>
      <c r="BE75" s="21">
        <v>0</v>
      </c>
      <c r="BF75" s="21">
        <v>0</v>
      </c>
      <c r="BG75" s="21">
        <v>0</v>
      </c>
      <c r="BH75" s="21">
        <v>0</v>
      </c>
      <c r="BI75" s="21">
        <v>0</v>
      </c>
      <c r="BJ75" s="21">
        <v>0</v>
      </c>
      <c r="BK75" s="21">
        <v>0</v>
      </c>
      <c r="BL75" s="21">
        <v>0</v>
      </c>
      <c r="BM75" s="21">
        <v>0</v>
      </c>
      <c r="BN75" s="21">
        <v>0</v>
      </c>
      <c r="BO75" s="21">
        <v>0</v>
      </c>
      <c r="BP75" s="21">
        <v>0</v>
      </c>
      <c r="BQ75" s="21">
        <v>0</v>
      </c>
      <c r="BR75" s="21">
        <v>0</v>
      </c>
      <c r="BS75" s="21">
        <v>0</v>
      </c>
      <c r="BT75" s="21">
        <v>0</v>
      </c>
      <c r="BU75" s="83">
        <v>0</v>
      </c>
    </row>
    <row r="76" spans="1:73" x14ac:dyDescent="0.15">
      <c r="A76" s="1" t="s">
        <v>143</v>
      </c>
      <c r="B76" s="1" t="s">
        <v>313</v>
      </c>
      <c r="C76" s="1" t="s">
        <v>144</v>
      </c>
      <c r="D76" s="41">
        <f t="shared" ref="D76:D97" si="25">Q76/P76</f>
        <v>8.5836909871244635E-3</v>
      </c>
      <c r="E76" s="43">
        <f t="shared" ref="E76:E97" si="26">R76/P76</f>
        <v>1.1802575107296138E-2</v>
      </c>
      <c r="F76" s="43">
        <f t="shared" ref="F76:F97" si="27">S76/P76</f>
        <v>3.1115879828326181E-2</v>
      </c>
      <c r="G76" s="43">
        <f t="shared" ref="G76:G97" si="28">T76/P76</f>
        <v>0.86480686695278974</v>
      </c>
      <c r="H76" s="43">
        <f t="shared" ref="H76:H97" si="29">U76/P76</f>
        <v>3.0042918454935622E-2</v>
      </c>
      <c r="I76" s="43">
        <f t="shared" ref="I76:I97" si="30">V76/P76</f>
        <v>2.3605150214592276E-2</v>
      </c>
      <c r="J76" s="43">
        <f t="shared" ref="J76:J97" si="31">W76/P76</f>
        <v>1.8240343347639486E-2</v>
      </c>
      <c r="K76" s="44">
        <f t="shared" ref="K76:K97" si="32">X76/P76</f>
        <v>1.1802575107296138E-2</v>
      </c>
      <c r="L76" s="28">
        <f t="shared" ref="L76:L97" si="33">Y76/P76</f>
        <v>4.2918454935622317E-3</v>
      </c>
      <c r="M76" s="24">
        <f t="shared" ref="M76:M97" si="34">_xlfn.RANK.EQ(L76,$L$12:$L$97,0)</f>
        <v>24</v>
      </c>
      <c r="N76" s="10"/>
      <c r="O76" s="72" t="s">
        <v>144</v>
      </c>
      <c r="P76" s="67">
        <f t="shared" ref="P76:P97" si="35">SUM(Q76:X76)</f>
        <v>932</v>
      </c>
      <c r="Q76" s="13">
        <v>8</v>
      </c>
      <c r="R76" s="34">
        <v>11</v>
      </c>
      <c r="S76" s="34">
        <v>29</v>
      </c>
      <c r="T76" s="34">
        <v>806</v>
      </c>
      <c r="U76" s="34">
        <v>28</v>
      </c>
      <c r="V76" s="34">
        <v>22</v>
      </c>
      <c r="W76" s="34">
        <v>17</v>
      </c>
      <c r="X76" s="34">
        <v>11</v>
      </c>
      <c r="Y76" s="34">
        <v>4</v>
      </c>
      <c r="Z76" s="72">
        <v>6</v>
      </c>
      <c r="AA76" s="1">
        <v>0</v>
      </c>
      <c r="AB76" s="1">
        <v>1</v>
      </c>
      <c r="AC76" s="1">
        <v>1</v>
      </c>
      <c r="AD76" s="1">
        <v>0</v>
      </c>
      <c r="AE76" s="1">
        <v>0</v>
      </c>
      <c r="AF76" s="1">
        <v>0</v>
      </c>
      <c r="AG76" s="1">
        <v>1</v>
      </c>
      <c r="AH76" s="1">
        <v>1</v>
      </c>
      <c r="AI76" s="1">
        <v>1</v>
      </c>
      <c r="AJ76" s="1">
        <v>1</v>
      </c>
      <c r="AK76" s="1">
        <v>0</v>
      </c>
      <c r="AL76" s="1">
        <v>4</v>
      </c>
      <c r="AM76" s="1">
        <v>3</v>
      </c>
      <c r="AN76" s="1">
        <v>4</v>
      </c>
      <c r="AO76" s="1">
        <v>4</v>
      </c>
      <c r="AP76" s="1">
        <v>2</v>
      </c>
      <c r="AQ76" s="1">
        <v>2</v>
      </c>
      <c r="AR76" s="1">
        <v>1</v>
      </c>
      <c r="AS76" s="1">
        <v>3</v>
      </c>
      <c r="AT76" s="1">
        <v>2</v>
      </c>
      <c r="AU76" s="1">
        <v>4</v>
      </c>
      <c r="AV76" s="1">
        <v>7</v>
      </c>
      <c r="AW76" s="1">
        <v>10</v>
      </c>
      <c r="AX76" s="1">
        <v>2</v>
      </c>
      <c r="AY76" s="1">
        <v>10</v>
      </c>
      <c r="AZ76" s="1">
        <v>447</v>
      </c>
      <c r="BA76" s="1">
        <v>57</v>
      </c>
      <c r="BB76" s="1">
        <v>29</v>
      </c>
      <c r="BC76" s="1">
        <v>251</v>
      </c>
      <c r="BD76" s="1">
        <v>4</v>
      </c>
      <c r="BE76" s="1">
        <v>4</v>
      </c>
      <c r="BF76" s="1">
        <v>9</v>
      </c>
      <c r="BG76" s="1">
        <v>9</v>
      </c>
      <c r="BH76" s="1">
        <v>2</v>
      </c>
      <c r="BI76" s="1">
        <v>5</v>
      </c>
      <c r="BJ76" s="1">
        <v>6</v>
      </c>
      <c r="BK76" s="1">
        <v>7</v>
      </c>
      <c r="BL76" s="1">
        <v>4</v>
      </c>
      <c r="BM76" s="1">
        <v>7</v>
      </c>
      <c r="BN76" s="1">
        <v>1</v>
      </c>
      <c r="BO76" s="1">
        <v>2</v>
      </c>
      <c r="BP76" s="1">
        <v>2</v>
      </c>
      <c r="BQ76" s="1">
        <v>0</v>
      </c>
      <c r="BR76" s="1">
        <v>1</v>
      </c>
      <c r="BS76" s="1">
        <v>2</v>
      </c>
      <c r="BT76" s="1">
        <v>2</v>
      </c>
      <c r="BU76" s="79">
        <v>11</v>
      </c>
    </row>
    <row r="77" spans="1:73" x14ac:dyDescent="0.15">
      <c r="A77" s="1" t="s">
        <v>145</v>
      </c>
      <c r="B77" s="1" t="s">
        <v>312</v>
      </c>
      <c r="C77" s="1" t="s">
        <v>146</v>
      </c>
      <c r="D77" s="41">
        <f t="shared" si="25"/>
        <v>1.0092514718250631E-2</v>
      </c>
      <c r="E77" s="43">
        <f t="shared" si="26"/>
        <v>3.8687973086627421E-2</v>
      </c>
      <c r="F77" s="43">
        <f t="shared" si="27"/>
        <v>0.11017661900756939</v>
      </c>
      <c r="G77" s="43">
        <f t="shared" si="28"/>
        <v>0.39444911690496215</v>
      </c>
      <c r="H77" s="43">
        <f t="shared" si="29"/>
        <v>0.36333052985702269</v>
      </c>
      <c r="I77" s="43">
        <f t="shared" si="30"/>
        <v>3.9529015979814973E-2</v>
      </c>
      <c r="J77" s="43">
        <f t="shared" si="31"/>
        <v>3.9529015979814973E-2</v>
      </c>
      <c r="K77" s="44">
        <f t="shared" si="32"/>
        <v>4.2052144659377629E-3</v>
      </c>
      <c r="L77" s="28">
        <f t="shared" si="33"/>
        <v>2.5231286795626578E-3</v>
      </c>
      <c r="M77" s="24">
        <f t="shared" si="34"/>
        <v>34</v>
      </c>
      <c r="N77" s="10"/>
      <c r="O77" s="72" t="s">
        <v>146</v>
      </c>
      <c r="P77" s="67">
        <f t="shared" si="35"/>
        <v>1189</v>
      </c>
      <c r="Q77" s="13">
        <v>12</v>
      </c>
      <c r="R77" s="34">
        <v>46</v>
      </c>
      <c r="S77" s="34">
        <v>131</v>
      </c>
      <c r="T77" s="34">
        <v>469</v>
      </c>
      <c r="U77" s="34">
        <v>432</v>
      </c>
      <c r="V77" s="34">
        <v>47</v>
      </c>
      <c r="W77" s="34">
        <v>47</v>
      </c>
      <c r="X77" s="34">
        <v>5</v>
      </c>
      <c r="Y77" s="34">
        <v>3</v>
      </c>
      <c r="Z77" s="72">
        <v>11</v>
      </c>
      <c r="AA77" s="1">
        <v>0</v>
      </c>
      <c r="AB77" s="1">
        <v>0</v>
      </c>
      <c r="AC77" s="1">
        <v>0</v>
      </c>
      <c r="AD77" s="1">
        <v>1</v>
      </c>
      <c r="AE77" s="1">
        <v>0</v>
      </c>
      <c r="AF77" s="1">
        <v>0</v>
      </c>
      <c r="AG77" s="1">
        <v>5</v>
      </c>
      <c r="AH77" s="1">
        <v>3</v>
      </c>
      <c r="AI77" s="1">
        <v>1</v>
      </c>
      <c r="AJ77" s="1">
        <v>8</v>
      </c>
      <c r="AK77" s="1">
        <v>6</v>
      </c>
      <c r="AL77" s="1">
        <v>18</v>
      </c>
      <c r="AM77" s="1">
        <v>5</v>
      </c>
      <c r="AN77" s="1">
        <v>0</v>
      </c>
      <c r="AO77" s="1">
        <v>4</v>
      </c>
      <c r="AP77" s="1">
        <v>9</v>
      </c>
      <c r="AQ77" s="1">
        <v>11</v>
      </c>
      <c r="AR77" s="1">
        <v>0</v>
      </c>
      <c r="AS77" s="1">
        <v>12</v>
      </c>
      <c r="AT77" s="1">
        <v>16</v>
      </c>
      <c r="AU77" s="1">
        <v>25</v>
      </c>
      <c r="AV77" s="1">
        <v>54</v>
      </c>
      <c r="AW77" s="1">
        <v>22</v>
      </c>
      <c r="AX77" s="1">
        <v>6</v>
      </c>
      <c r="AY77" s="1">
        <v>55</v>
      </c>
      <c r="AZ77" s="1">
        <v>91</v>
      </c>
      <c r="BA77" s="1">
        <v>254</v>
      </c>
      <c r="BB77" s="1">
        <v>14</v>
      </c>
      <c r="BC77" s="1">
        <v>27</v>
      </c>
      <c r="BD77" s="1">
        <v>199</v>
      </c>
      <c r="BE77" s="1">
        <v>55</v>
      </c>
      <c r="BF77" s="1">
        <v>102</v>
      </c>
      <c r="BG77" s="1">
        <v>64</v>
      </c>
      <c r="BH77" s="1">
        <v>12</v>
      </c>
      <c r="BI77" s="1">
        <v>19</v>
      </c>
      <c r="BJ77" s="1">
        <v>13</v>
      </c>
      <c r="BK77" s="1">
        <v>12</v>
      </c>
      <c r="BL77" s="1">
        <v>3</v>
      </c>
      <c r="BM77" s="1">
        <v>11</v>
      </c>
      <c r="BN77" s="1">
        <v>1</v>
      </c>
      <c r="BO77" s="1">
        <v>8</v>
      </c>
      <c r="BP77" s="1">
        <v>6</v>
      </c>
      <c r="BQ77" s="1">
        <v>5</v>
      </c>
      <c r="BR77" s="1">
        <v>1</v>
      </c>
      <c r="BS77" s="1">
        <v>6</v>
      </c>
      <c r="BT77" s="1">
        <v>9</v>
      </c>
      <c r="BU77" s="79">
        <v>5</v>
      </c>
    </row>
    <row r="78" spans="1:73" x14ac:dyDescent="0.15">
      <c r="A78" s="1" t="s">
        <v>147</v>
      </c>
      <c r="B78" s="1" t="s">
        <v>312</v>
      </c>
      <c r="C78" s="1" t="s">
        <v>148</v>
      </c>
      <c r="D78" s="41">
        <f t="shared" si="25"/>
        <v>1.5409570154095702E-2</v>
      </c>
      <c r="E78" s="43">
        <f t="shared" si="26"/>
        <v>3.7307380373073802E-2</v>
      </c>
      <c r="F78" s="43">
        <f t="shared" si="27"/>
        <v>7.5425790754257913E-2</v>
      </c>
      <c r="G78" s="43">
        <f t="shared" si="28"/>
        <v>0.17356042173560421</v>
      </c>
      <c r="H78" s="43">
        <f t="shared" si="29"/>
        <v>0.57907542579075422</v>
      </c>
      <c r="I78" s="43">
        <f t="shared" si="30"/>
        <v>4.2984590429845905E-2</v>
      </c>
      <c r="J78" s="43">
        <f t="shared" si="31"/>
        <v>6.974858069748581E-2</v>
      </c>
      <c r="K78" s="44">
        <f t="shared" si="32"/>
        <v>6.4882400648824008E-3</v>
      </c>
      <c r="L78" s="28">
        <f t="shared" si="33"/>
        <v>3.2441200324412004E-3</v>
      </c>
      <c r="M78" s="24">
        <f t="shared" si="34"/>
        <v>29</v>
      </c>
      <c r="N78" s="10"/>
      <c r="O78" s="72" t="s">
        <v>148</v>
      </c>
      <c r="P78" s="67">
        <f t="shared" si="35"/>
        <v>1233</v>
      </c>
      <c r="Q78" s="13">
        <v>19</v>
      </c>
      <c r="R78" s="34">
        <v>46</v>
      </c>
      <c r="S78" s="34">
        <v>93</v>
      </c>
      <c r="T78" s="34">
        <v>214</v>
      </c>
      <c r="U78" s="34">
        <v>714</v>
      </c>
      <c r="V78" s="34">
        <v>53</v>
      </c>
      <c r="W78" s="34">
        <v>86</v>
      </c>
      <c r="X78" s="34">
        <v>8</v>
      </c>
      <c r="Y78" s="34">
        <v>4</v>
      </c>
      <c r="Z78" s="72">
        <v>10</v>
      </c>
      <c r="AA78" s="1">
        <v>2</v>
      </c>
      <c r="AB78" s="1">
        <v>0</v>
      </c>
      <c r="AC78" s="1">
        <v>4</v>
      </c>
      <c r="AD78" s="1">
        <v>1</v>
      </c>
      <c r="AE78" s="1">
        <v>1</v>
      </c>
      <c r="AF78" s="1">
        <v>1</v>
      </c>
      <c r="AG78" s="1">
        <v>3</v>
      </c>
      <c r="AH78" s="1">
        <v>2</v>
      </c>
      <c r="AI78" s="1">
        <v>2</v>
      </c>
      <c r="AJ78" s="1">
        <v>8</v>
      </c>
      <c r="AK78" s="1">
        <v>7</v>
      </c>
      <c r="AL78" s="1">
        <v>17</v>
      </c>
      <c r="AM78" s="1">
        <v>7</v>
      </c>
      <c r="AN78" s="1">
        <v>3</v>
      </c>
      <c r="AO78" s="1">
        <v>2</v>
      </c>
      <c r="AP78" s="1">
        <v>4</v>
      </c>
      <c r="AQ78" s="1">
        <v>5</v>
      </c>
      <c r="AR78" s="1">
        <v>4</v>
      </c>
      <c r="AS78" s="1">
        <v>6</v>
      </c>
      <c r="AT78" s="1">
        <v>8</v>
      </c>
      <c r="AU78" s="1">
        <v>27</v>
      </c>
      <c r="AV78" s="1">
        <v>34</v>
      </c>
      <c r="AW78" s="1">
        <v>9</v>
      </c>
      <c r="AX78" s="1">
        <v>4</v>
      </c>
      <c r="AY78" s="1">
        <v>32</v>
      </c>
      <c r="AZ78" s="1">
        <v>38</v>
      </c>
      <c r="BA78" s="1">
        <v>114</v>
      </c>
      <c r="BB78" s="1">
        <v>7</v>
      </c>
      <c r="BC78" s="1">
        <v>10</v>
      </c>
      <c r="BD78" s="1">
        <v>116</v>
      </c>
      <c r="BE78" s="1">
        <v>265</v>
      </c>
      <c r="BF78" s="1">
        <v>140</v>
      </c>
      <c r="BG78" s="1">
        <v>167</v>
      </c>
      <c r="BH78" s="1">
        <v>26</v>
      </c>
      <c r="BI78" s="1">
        <v>9</v>
      </c>
      <c r="BJ78" s="1">
        <v>13</v>
      </c>
      <c r="BK78" s="1">
        <v>27</v>
      </c>
      <c r="BL78" s="1">
        <v>4</v>
      </c>
      <c r="BM78" s="1">
        <v>25</v>
      </c>
      <c r="BN78" s="1">
        <v>7</v>
      </c>
      <c r="BO78" s="1">
        <v>16</v>
      </c>
      <c r="BP78" s="1">
        <v>5</v>
      </c>
      <c r="BQ78" s="1">
        <v>9</v>
      </c>
      <c r="BR78" s="1">
        <v>8</v>
      </c>
      <c r="BS78" s="1">
        <v>7</v>
      </c>
      <c r="BT78" s="1">
        <v>9</v>
      </c>
      <c r="BU78" s="79">
        <v>8</v>
      </c>
    </row>
    <row r="79" spans="1:73" x14ac:dyDescent="0.15">
      <c r="A79" s="1" t="s">
        <v>149</v>
      </c>
      <c r="B79" s="1" t="s">
        <v>307</v>
      </c>
      <c r="C79" s="1" t="s">
        <v>150</v>
      </c>
      <c r="D79" s="41">
        <f t="shared" si="25"/>
        <v>6.51890482398957E-3</v>
      </c>
      <c r="E79" s="43">
        <f t="shared" si="26"/>
        <v>1.6079965232507605E-2</v>
      </c>
      <c r="F79" s="43">
        <f t="shared" si="27"/>
        <v>3.954802259887006E-2</v>
      </c>
      <c r="G79" s="43">
        <f t="shared" si="28"/>
        <v>0.22685788787483702</v>
      </c>
      <c r="H79" s="43">
        <f t="shared" si="29"/>
        <v>0.4471968709256845</v>
      </c>
      <c r="I79" s="43">
        <f t="shared" si="30"/>
        <v>0.18861364624076488</v>
      </c>
      <c r="J79" s="43">
        <f t="shared" si="31"/>
        <v>5.9104737070838763E-2</v>
      </c>
      <c r="K79" s="44">
        <f t="shared" si="32"/>
        <v>1.6079965232507605E-2</v>
      </c>
      <c r="L79" s="28">
        <f t="shared" si="33"/>
        <v>2.4337244676227728E-2</v>
      </c>
      <c r="M79" s="24">
        <f t="shared" si="34"/>
        <v>5</v>
      </c>
      <c r="N79" s="10"/>
      <c r="O79" s="72" t="s">
        <v>150</v>
      </c>
      <c r="P79" s="67">
        <f t="shared" si="35"/>
        <v>2301</v>
      </c>
      <c r="Q79" s="13">
        <v>15</v>
      </c>
      <c r="R79" s="34">
        <v>37</v>
      </c>
      <c r="S79" s="34">
        <v>91</v>
      </c>
      <c r="T79" s="34">
        <v>522</v>
      </c>
      <c r="U79" s="34">
        <v>1029</v>
      </c>
      <c r="V79" s="34">
        <v>434</v>
      </c>
      <c r="W79" s="34">
        <v>136</v>
      </c>
      <c r="X79" s="34">
        <v>37</v>
      </c>
      <c r="Y79" s="34">
        <v>56</v>
      </c>
      <c r="Z79" s="72">
        <v>15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7</v>
      </c>
      <c r="AH79" s="1">
        <v>0</v>
      </c>
      <c r="AI79" s="1">
        <v>3</v>
      </c>
      <c r="AJ79" s="1">
        <v>7</v>
      </c>
      <c r="AK79" s="1">
        <v>0</v>
      </c>
      <c r="AL79" s="1">
        <v>16</v>
      </c>
      <c r="AM79" s="1">
        <v>4</v>
      </c>
      <c r="AN79" s="1">
        <v>3</v>
      </c>
      <c r="AO79" s="1">
        <v>6</v>
      </c>
      <c r="AP79" s="1">
        <v>1</v>
      </c>
      <c r="AQ79" s="1">
        <v>9</v>
      </c>
      <c r="AR79" s="1">
        <v>4</v>
      </c>
      <c r="AS79" s="1">
        <v>2</v>
      </c>
      <c r="AT79" s="1">
        <v>16</v>
      </c>
      <c r="AU79" s="1">
        <v>23</v>
      </c>
      <c r="AV79" s="1">
        <v>27</v>
      </c>
      <c r="AW79" s="1">
        <v>10</v>
      </c>
      <c r="AX79" s="1">
        <v>20</v>
      </c>
      <c r="AY79" s="1">
        <v>36</v>
      </c>
      <c r="AZ79" s="1">
        <v>71</v>
      </c>
      <c r="BA79" s="1">
        <v>340</v>
      </c>
      <c r="BB79" s="1">
        <v>17</v>
      </c>
      <c r="BC79" s="1">
        <v>28</v>
      </c>
      <c r="BD79" s="1">
        <v>56</v>
      </c>
      <c r="BE79" s="1">
        <v>47</v>
      </c>
      <c r="BF79" s="1">
        <v>679</v>
      </c>
      <c r="BG79" s="1">
        <v>172</v>
      </c>
      <c r="BH79" s="1">
        <v>75</v>
      </c>
      <c r="BI79" s="1">
        <v>65</v>
      </c>
      <c r="BJ79" s="1">
        <v>138</v>
      </c>
      <c r="BK79" s="1">
        <v>175</v>
      </c>
      <c r="BL79" s="1">
        <v>56</v>
      </c>
      <c r="BM79" s="1">
        <v>28</v>
      </c>
      <c r="BN79" s="1">
        <v>11</v>
      </c>
      <c r="BO79" s="1">
        <v>21</v>
      </c>
      <c r="BP79" s="1">
        <v>8</v>
      </c>
      <c r="BQ79" s="1">
        <v>29</v>
      </c>
      <c r="BR79" s="1">
        <v>10</v>
      </c>
      <c r="BS79" s="1">
        <v>17</v>
      </c>
      <c r="BT79" s="1">
        <v>12</v>
      </c>
      <c r="BU79" s="79">
        <v>37</v>
      </c>
    </row>
    <row r="80" spans="1:73" x14ac:dyDescent="0.15">
      <c r="A80" s="1" t="s">
        <v>151</v>
      </c>
      <c r="B80" s="1" t="s">
        <v>307</v>
      </c>
      <c r="C80" s="1" t="s">
        <v>152</v>
      </c>
      <c r="D80" s="41">
        <f t="shared" si="25"/>
        <v>1.5428339423467316E-2</v>
      </c>
      <c r="E80" s="43">
        <f t="shared" si="26"/>
        <v>3.4510759236703208E-2</v>
      </c>
      <c r="F80" s="43">
        <f t="shared" si="27"/>
        <v>9.9066179455948034E-2</v>
      </c>
      <c r="G80" s="43">
        <f t="shared" si="28"/>
        <v>0.1368250101502233</v>
      </c>
      <c r="H80" s="43">
        <f t="shared" si="29"/>
        <v>0.41412911084043846</v>
      </c>
      <c r="I80" s="43">
        <f t="shared" si="30"/>
        <v>8.8915956151035327E-2</v>
      </c>
      <c r="J80" s="43">
        <f t="shared" si="31"/>
        <v>0.19569630531871701</v>
      </c>
      <c r="K80" s="44">
        <f t="shared" si="32"/>
        <v>1.5428339423467316E-2</v>
      </c>
      <c r="L80" s="28">
        <f t="shared" si="33"/>
        <v>8.5261875761266752E-3</v>
      </c>
      <c r="M80" s="24">
        <f t="shared" si="34"/>
        <v>11</v>
      </c>
      <c r="N80" s="10"/>
      <c r="O80" s="72" t="s">
        <v>152</v>
      </c>
      <c r="P80" s="67">
        <f t="shared" si="35"/>
        <v>2463</v>
      </c>
      <c r="Q80" s="13">
        <v>38</v>
      </c>
      <c r="R80" s="34">
        <v>85</v>
      </c>
      <c r="S80" s="34">
        <v>244</v>
      </c>
      <c r="T80" s="34">
        <v>337</v>
      </c>
      <c r="U80" s="34">
        <v>1020</v>
      </c>
      <c r="V80" s="34">
        <v>219</v>
      </c>
      <c r="W80" s="34">
        <v>482</v>
      </c>
      <c r="X80" s="34">
        <v>38</v>
      </c>
      <c r="Y80" s="34">
        <v>21</v>
      </c>
      <c r="Z80" s="72">
        <v>26</v>
      </c>
      <c r="AA80" s="1">
        <v>3</v>
      </c>
      <c r="AB80" s="1">
        <v>3</v>
      </c>
      <c r="AC80" s="1">
        <v>2</v>
      </c>
      <c r="AD80" s="1">
        <v>1</v>
      </c>
      <c r="AE80" s="1">
        <v>2</v>
      </c>
      <c r="AF80" s="1">
        <v>1</v>
      </c>
      <c r="AG80" s="1">
        <v>14</v>
      </c>
      <c r="AH80" s="1">
        <v>6</v>
      </c>
      <c r="AI80" s="1">
        <v>8</v>
      </c>
      <c r="AJ80" s="1">
        <v>13</v>
      </c>
      <c r="AK80" s="1">
        <v>4</v>
      </c>
      <c r="AL80" s="1">
        <v>23</v>
      </c>
      <c r="AM80" s="1">
        <v>17</v>
      </c>
      <c r="AN80" s="1">
        <v>6</v>
      </c>
      <c r="AO80" s="1">
        <v>12</v>
      </c>
      <c r="AP80" s="1">
        <v>18</v>
      </c>
      <c r="AQ80" s="1">
        <v>28</v>
      </c>
      <c r="AR80" s="1">
        <v>4</v>
      </c>
      <c r="AS80" s="1">
        <v>12</v>
      </c>
      <c r="AT80" s="1">
        <v>37</v>
      </c>
      <c r="AU80" s="1">
        <v>40</v>
      </c>
      <c r="AV80" s="1">
        <v>87</v>
      </c>
      <c r="AW80" s="1">
        <v>26</v>
      </c>
      <c r="AX80" s="1">
        <v>24</v>
      </c>
      <c r="AY80" s="1">
        <v>34</v>
      </c>
      <c r="AZ80" s="1">
        <v>74</v>
      </c>
      <c r="BA80" s="1">
        <v>142</v>
      </c>
      <c r="BB80" s="1">
        <v>16</v>
      </c>
      <c r="BC80" s="1">
        <v>21</v>
      </c>
      <c r="BD80" s="1">
        <v>48</v>
      </c>
      <c r="BE80" s="1">
        <v>47</v>
      </c>
      <c r="BF80" s="1">
        <v>97</v>
      </c>
      <c r="BG80" s="1">
        <v>741</v>
      </c>
      <c r="BH80" s="1">
        <v>87</v>
      </c>
      <c r="BI80" s="1">
        <v>31</v>
      </c>
      <c r="BJ80" s="1">
        <v>83</v>
      </c>
      <c r="BK80" s="1">
        <v>84</v>
      </c>
      <c r="BL80" s="1">
        <v>21</v>
      </c>
      <c r="BM80" s="1">
        <v>154</v>
      </c>
      <c r="BN80" s="1">
        <v>21</v>
      </c>
      <c r="BO80" s="1">
        <v>44</v>
      </c>
      <c r="BP80" s="1">
        <v>62</v>
      </c>
      <c r="BQ80" s="1">
        <v>67</v>
      </c>
      <c r="BR80" s="1">
        <v>37</v>
      </c>
      <c r="BS80" s="1">
        <v>71</v>
      </c>
      <c r="BT80" s="1">
        <v>26</v>
      </c>
      <c r="BU80" s="79">
        <v>38</v>
      </c>
    </row>
    <row r="81" spans="1:73" x14ac:dyDescent="0.15">
      <c r="A81" s="1" t="s">
        <v>153</v>
      </c>
      <c r="B81" s="1" t="s">
        <v>312</v>
      </c>
      <c r="C81" s="1" t="s">
        <v>154</v>
      </c>
      <c r="D81" s="41">
        <f t="shared" si="25"/>
        <v>5.6730273336771534E-3</v>
      </c>
      <c r="E81" s="43">
        <f t="shared" si="26"/>
        <v>2.3207839092315628E-2</v>
      </c>
      <c r="F81" s="43">
        <f t="shared" si="27"/>
        <v>3.9711191335740074E-2</v>
      </c>
      <c r="G81" s="43">
        <f t="shared" si="28"/>
        <v>8.8189788550799383E-2</v>
      </c>
      <c r="H81" s="43">
        <f t="shared" si="29"/>
        <v>0.54564208354822075</v>
      </c>
      <c r="I81" s="43">
        <f t="shared" si="30"/>
        <v>4.0742650850954097E-2</v>
      </c>
      <c r="J81" s="43">
        <f t="shared" si="31"/>
        <v>0.24806601340897369</v>
      </c>
      <c r="K81" s="44">
        <f t="shared" si="32"/>
        <v>8.7674058793192362E-3</v>
      </c>
      <c r="L81" s="28">
        <f t="shared" si="33"/>
        <v>2.5786487880350697E-3</v>
      </c>
      <c r="M81" s="24">
        <f t="shared" si="34"/>
        <v>32</v>
      </c>
      <c r="N81" s="10"/>
      <c r="O81" s="72" t="s">
        <v>154</v>
      </c>
      <c r="P81" s="67">
        <f t="shared" si="35"/>
        <v>1939</v>
      </c>
      <c r="Q81" s="13">
        <v>11</v>
      </c>
      <c r="R81" s="34">
        <v>45</v>
      </c>
      <c r="S81" s="34">
        <v>77</v>
      </c>
      <c r="T81" s="34">
        <v>171</v>
      </c>
      <c r="U81" s="34">
        <v>1058</v>
      </c>
      <c r="V81" s="34">
        <v>79</v>
      </c>
      <c r="W81" s="34">
        <v>481</v>
      </c>
      <c r="X81" s="34">
        <v>17</v>
      </c>
      <c r="Y81" s="34">
        <v>5</v>
      </c>
      <c r="Z81" s="72">
        <v>8</v>
      </c>
      <c r="AA81" s="1">
        <v>0</v>
      </c>
      <c r="AB81" s="1">
        <v>0</v>
      </c>
      <c r="AC81" s="1">
        <v>1</v>
      </c>
      <c r="AD81" s="1">
        <v>1</v>
      </c>
      <c r="AE81" s="1">
        <v>1</v>
      </c>
      <c r="AF81" s="1">
        <v>0</v>
      </c>
      <c r="AG81" s="1">
        <v>5</v>
      </c>
      <c r="AH81" s="1">
        <v>4</v>
      </c>
      <c r="AI81" s="1">
        <v>0</v>
      </c>
      <c r="AJ81" s="1">
        <v>5</v>
      </c>
      <c r="AK81" s="1">
        <v>5</v>
      </c>
      <c r="AL81" s="1">
        <v>11</v>
      </c>
      <c r="AM81" s="1">
        <v>15</v>
      </c>
      <c r="AN81" s="1">
        <v>0</v>
      </c>
      <c r="AO81" s="1">
        <v>2</v>
      </c>
      <c r="AP81" s="1">
        <v>4</v>
      </c>
      <c r="AQ81" s="1">
        <v>3</v>
      </c>
      <c r="AR81" s="1">
        <v>2</v>
      </c>
      <c r="AS81" s="1">
        <v>3</v>
      </c>
      <c r="AT81" s="1">
        <v>9</v>
      </c>
      <c r="AU81" s="1">
        <v>28</v>
      </c>
      <c r="AV81" s="1">
        <v>26</v>
      </c>
      <c r="AW81" s="1">
        <v>11</v>
      </c>
      <c r="AX81" s="1">
        <v>5</v>
      </c>
      <c r="AY81" s="1">
        <v>14</v>
      </c>
      <c r="AZ81" s="1">
        <v>31</v>
      </c>
      <c r="BA81" s="1">
        <v>88</v>
      </c>
      <c r="BB81" s="1">
        <v>11</v>
      </c>
      <c r="BC81" s="1">
        <v>11</v>
      </c>
      <c r="BD81" s="1">
        <v>18</v>
      </c>
      <c r="BE81" s="1">
        <v>68</v>
      </c>
      <c r="BF81" s="1">
        <v>89</v>
      </c>
      <c r="BG81" s="1">
        <v>385</v>
      </c>
      <c r="BH81" s="1">
        <v>498</v>
      </c>
      <c r="BI81" s="1">
        <v>13</v>
      </c>
      <c r="BJ81" s="1">
        <v>14</v>
      </c>
      <c r="BK81" s="1">
        <v>47</v>
      </c>
      <c r="BL81" s="1">
        <v>5</v>
      </c>
      <c r="BM81" s="1">
        <v>234</v>
      </c>
      <c r="BN81" s="1">
        <v>31</v>
      </c>
      <c r="BO81" s="1">
        <v>54</v>
      </c>
      <c r="BP81" s="1">
        <v>26</v>
      </c>
      <c r="BQ81" s="1">
        <v>63</v>
      </c>
      <c r="BR81" s="1">
        <v>29</v>
      </c>
      <c r="BS81" s="1">
        <v>26</v>
      </c>
      <c r="BT81" s="1">
        <v>18</v>
      </c>
      <c r="BU81" s="79">
        <v>17</v>
      </c>
    </row>
    <row r="82" spans="1:73" x14ac:dyDescent="0.15">
      <c r="A82" s="1" t="s">
        <v>155</v>
      </c>
      <c r="B82" s="1" t="s">
        <v>312</v>
      </c>
      <c r="C82" s="1" t="s">
        <v>156</v>
      </c>
      <c r="D82" s="41">
        <f t="shared" si="25"/>
        <v>4.4809559372666168E-3</v>
      </c>
      <c r="E82" s="43">
        <f t="shared" si="26"/>
        <v>2.5392083644510829E-2</v>
      </c>
      <c r="F82" s="43">
        <f t="shared" si="27"/>
        <v>3.8088125466766244E-2</v>
      </c>
      <c r="G82" s="43">
        <f t="shared" si="28"/>
        <v>0.3928304705003734</v>
      </c>
      <c r="H82" s="43">
        <f t="shared" si="29"/>
        <v>0.10156833457804332</v>
      </c>
      <c r="I82" s="43">
        <f t="shared" si="30"/>
        <v>0.40403286034353997</v>
      </c>
      <c r="J82" s="43">
        <f t="shared" si="31"/>
        <v>2.2404779686333084E-2</v>
      </c>
      <c r="K82" s="44">
        <f t="shared" si="32"/>
        <v>1.1202389843166542E-2</v>
      </c>
      <c r="L82" s="28">
        <f t="shared" si="33"/>
        <v>1.7176997759522031E-2</v>
      </c>
      <c r="M82" s="24">
        <f t="shared" si="34"/>
        <v>6</v>
      </c>
      <c r="N82" s="10"/>
      <c r="O82" s="72" t="s">
        <v>156</v>
      </c>
      <c r="P82" s="67">
        <f t="shared" si="35"/>
        <v>1339</v>
      </c>
      <c r="Q82" s="13">
        <v>6</v>
      </c>
      <c r="R82" s="34">
        <v>34</v>
      </c>
      <c r="S82" s="34">
        <v>51</v>
      </c>
      <c r="T82" s="34">
        <v>526</v>
      </c>
      <c r="U82" s="34">
        <v>136</v>
      </c>
      <c r="V82" s="34">
        <v>541</v>
      </c>
      <c r="W82" s="34">
        <v>30</v>
      </c>
      <c r="X82" s="34">
        <v>15</v>
      </c>
      <c r="Y82" s="34">
        <v>23</v>
      </c>
      <c r="Z82" s="72">
        <v>5</v>
      </c>
      <c r="AA82" s="1">
        <v>0</v>
      </c>
      <c r="AB82" s="1">
        <v>0</v>
      </c>
      <c r="AC82" s="1">
        <v>1</v>
      </c>
      <c r="AD82" s="1">
        <v>0</v>
      </c>
      <c r="AE82" s="1">
        <v>0</v>
      </c>
      <c r="AF82" s="1">
        <v>0</v>
      </c>
      <c r="AG82" s="1">
        <v>1</v>
      </c>
      <c r="AH82" s="1">
        <v>1</v>
      </c>
      <c r="AI82" s="1">
        <v>3</v>
      </c>
      <c r="AJ82" s="1">
        <v>6</v>
      </c>
      <c r="AK82" s="1">
        <v>5</v>
      </c>
      <c r="AL82" s="1">
        <v>11</v>
      </c>
      <c r="AM82" s="1">
        <v>7</v>
      </c>
      <c r="AN82" s="1">
        <v>0</v>
      </c>
      <c r="AO82" s="1">
        <v>3</v>
      </c>
      <c r="AP82" s="1">
        <v>6</v>
      </c>
      <c r="AQ82" s="1">
        <v>2</v>
      </c>
      <c r="AR82" s="1">
        <v>0</v>
      </c>
      <c r="AS82" s="1">
        <v>3</v>
      </c>
      <c r="AT82" s="1">
        <v>6</v>
      </c>
      <c r="AU82" s="1">
        <v>14</v>
      </c>
      <c r="AV82" s="1">
        <v>17</v>
      </c>
      <c r="AW82" s="1">
        <v>11</v>
      </c>
      <c r="AX82" s="1">
        <v>8</v>
      </c>
      <c r="AY82" s="1">
        <v>40</v>
      </c>
      <c r="AZ82" s="1">
        <v>122</v>
      </c>
      <c r="BA82" s="1">
        <v>274</v>
      </c>
      <c r="BB82" s="1">
        <v>17</v>
      </c>
      <c r="BC82" s="1">
        <v>54</v>
      </c>
      <c r="BD82" s="1">
        <v>11</v>
      </c>
      <c r="BE82" s="1">
        <v>13</v>
      </c>
      <c r="BF82" s="1">
        <v>73</v>
      </c>
      <c r="BG82" s="1">
        <v>31</v>
      </c>
      <c r="BH82" s="1">
        <v>8</v>
      </c>
      <c r="BI82" s="1">
        <v>402</v>
      </c>
      <c r="BJ82" s="1">
        <v>64</v>
      </c>
      <c r="BK82" s="1">
        <v>52</v>
      </c>
      <c r="BL82" s="1">
        <v>23</v>
      </c>
      <c r="BM82" s="1">
        <v>5</v>
      </c>
      <c r="BN82" s="1">
        <v>3</v>
      </c>
      <c r="BO82" s="1">
        <v>1</v>
      </c>
      <c r="BP82" s="1">
        <v>2</v>
      </c>
      <c r="BQ82" s="1">
        <v>5</v>
      </c>
      <c r="BR82" s="1">
        <v>5</v>
      </c>
      <c r="BS82" s="1">
        <v>5</v>
      </c>
      <c r="BT82" s="1">
        <v>4</v>
      </c>
      <c r="BU82" s="79">
        <v>15</v>
      </c>
    </row>
    <row r="83" spans="1:73" x14ac:dyDescent="0.15">
      <c r="A83" s="1" t="s">
        <v>157</v>
      </c>
      <c r="B83" s="1" t="s">
        <v>308</v>
      </c>
      <c r="C83" s="1" t="s">
        <v>158</v>
      </c>
      <c r="D83" s="41">
        <f t="shared" si="25"/>
        <v>0</v>
      </c>
      <c r="E83" s="43">
        <f t="shared" si="26"/>
        <v>9.0090090090090089E-3</v>
      </c>
      <c r="F83" s="43">
        <f t="shared" si="27"/>
        <v>6.3063063063063057E-2</v>
      </c>
      <c r="G83" s="43">
        <f t="shared" si="28"/>
        <v>0.3963963963963964</v>
      </c>
      <c r="H83" s="43">
        <f t="shared" si="29"/>
        <v>7.2072072072072071E-2</v>
      </c>
      <c r="I83" s="43">
        <f t="shared" si="30"/>
        <v>0.44144144144144143</v>
      </c>
      <c r="J83" s="43">
        <f t="shared" si="31"/>
        <v>1.8018018018018018E-2</v>
      </c>
      <c r="K83" s="44">
        <f t="shared" si="32"/>
        <v>0</v>
      </c>
      <c r="L83" s="28">
        <f t="shared" si="33"/>
        <v>0</v>
      </c>
      <c r="M83" s="24">
        <f t="shared" si="34"/>
        <v>56</v>
      </c>
      <c r="N83" s="10"/>
      <c r="O83" s="72" t="s">
        <v>158</v>
      </c>
      <c r="P83" s="67">
        <f t="shared" si="35"/>
        <v>111</v>
      </c>
      <c r="Q83" s="13">
        <v>0</v>
      </c>
      <c r="R83" s="34">
        <v>1</v>
      </c>
      <c r="S83" s="34">
        <v>7</v>
      </c>
      <c r="T83" s="34">
        <v>44</v>
      </c>
      <c r="U83" s="34">
        <v>8</v>
      </c>
      <c r="V83" s="34">
        <v>49</v>
      </c>
      <c r="W83" s="34">
        <v>2</v>
      </c>
      <c r="X83" s="34">
        <v>0</v>
      </c>
      <c r="Y83" s="34">
        <v>0</v>
      </c>
      <c r="Z83" s="72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1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1</v>
      </c>
      <c r="AR83" s="1">
        <v>1</v>
      </c>
      <c r="AS83" s="1">
        <v>0</v>
      </c>
      <c r="AT83" s="1">
        <v>0</v>
      </c>
      <c r="AU83" s="1">
        <v>3</v>
      </c>
      <c r="AV83" s="1">
        <v>2</v>
      </c>
      <c r="AW83" s="1">
        <v>2</v>
      </c>
      <c r="AX83" s="1">
        <v>0</v>
      </c>
      <c r="AY83" s="1">
        <v>2</v>
      </c>
      <c r="AZ83" s="1">
        <v>16</v>
      </c>
      <c r="BA83" s="1">
        <v>23</v>
      </c>
      <c r="BB83" s="1">
        <v>0</v>
      </c>
      <c r="BC83" s="1">
        <v>1</v>
      </c>
      <c r="BD83" s="1">
        <v>2</v>
      </c>
      <c r="BE83" s="1">
        <v>0</v>
      </c>
      <c r="BF83" s="1">
        <v>6</v>
      </c>
      <c r="BG83" s="1">
        <v>0</v>
      </c>
      <c r="BH83" s="1">
        <v>0</v>
      </c>
      <c r="BI83" s="1">
        <v>34</v>
      </c>
      <c r="BJ83" s="1">
        <v>11</v>
      </c>
      <c r="BK83" s="1">
        <v>4</v>
      </c>
      <c r="BL83" s="1">
        <v>0</v>
      </c>
      <c r="BM83" s="1">
        <v>0</v>
      </c>
      <c r="BN83" s="1">
        <v>1</v>
      </c>
      <c r="BO83" s="1">
        <v>0</v>
      </c>
      <c r="BP83" s="1">
        <v>1</v>
      </c>
      <c r="BQ83" s="1">
        <v>0</v>
      </c>
      <c r="BR83" s="1">
        <v>0</v>
      </c>
      <c r="BS83" s="1">
        <v>0</v>
      </c>
      <c r="BT83" s="1">
        <v>0</v>
      </c>
      <c r="BU83" s="79">
        <v>0</v>
      </c>
    </row>
    <row r="84" spans="1:73" x14ac:dyDescent="0.15">
      <c r="A84" s="1" t="s">
        <v>159</v>
      </c>
      <c r="B84" s="1" t="s">
        <v>312</v>
      </c>
      <c r="C84" s="1" t="s">
        <v>160</v>
      </c>
      <c r="D84" s="41">
        <f t="shared" si="25"/>
        <v>8.5603112840466934E-3</v>
      </c>
      <c r="E84" s="43">
        <f t="shared" si="26"/>
        <v>1.9455252918287938E-2</v>
      </c>
      <c r="F84" s="43">
        <f t="shared" si="27"/>
        <v>3.6575875486381325E-2</v>
      </c>
      <c r="G84" s="43">
        <f t="shared" si="28"/>
        <v>0.14007782101167315</v>
      </c>
      <c r="H84" s="43">
        <f t="shared" si="29"/>
        <v>0.31673151750972761</v>
      </c>
      <c r="I84" s="43">
        <f t="shared" si="30"/>
        <v>0.44435797665369647</v>
      </c>
      <c r="J84" s="43">
        <f t="shared" si="31"/>
        <v>3.0350194552529183E-2</v>
      </c>
      <c r="K84" s="44">
        <f t="shared" si="32"/>
        <v>3.8910505836575876E-3</v>
      </c>
      <c r="L84" s="28">
        <f t="shared" si="33"/>
        <v>2.5680933852140077E-2</v>
      </c>
      <c r="M84" s="24">
        <f t="shared" si="34"/>
        <v>4</v>
      </c>
      <c r="N84" s="10"/>
      <c r="O84" s="72" t="s">
        <v>160</v>
      </c>
      <c r="P84" s="67">
        <f t="shared" si="35"/>
        <v>1285</v>
      </c>
      <c r="Q84" s="13">
        <v>11</v>
      </c>
      <c r="R84" s="34">
        <v>25</v>
      </c>
      <c r="S84" s="34">
        <v>47</v>
      </c>
      <c r="T84" s="34">
        <v>180</v>
      </c>
      <c r="U84" s="34">
        <v>407</v>
      </c>
      <c r="V84" s="34">
        <v>571</v>
      </c>
      <c r="W84" s="34">
        <v>39</v>
      </c>
      <c r="X84" s="34">
        <v>5</v>
      </c>
      <c r="Y84" s="34">
        <v>33</v>
      </c>
      <c r="Z84" s="72">
        <v>8</v>
      </c>
      <c r="AA84" s="1">
        <v>0</v>
      </c>
      <c r="AB84" s="1">
        <v>0</v>
      </c>
      <c r="AC84" s="1">
        <v>1</v>
      </c>
      <c r="AD84" s="1">
        <v>1</v>
      </c>
      <c r="AE84" s="1">
        <v>1</v>
      </c>
      <c r="AF84" s="1">
        <v>0</v>
      </c>
      <c r="AG84" s="1">
        <v>3</v>
      </c>
      <c r="AH84" s="1">
        <v>2</v>
      </c>
      <c r="AI84" s="1">
        <v>1</v>
      </c>
      <c r="AJ84" s="1">
        <v>1</v>
      </c>
      <c r="AK84" s="1">
        <v>3</v>
      </c>
      <c r="AL84" s="1">
        <v>13</v>
      </c>
      <c r="AM84" s="1">
        <v>2</v>
      </c>
      <c r="AN84" s="1">
        <v>1</v>
      </c>
      <c r="AO84" s="1">
        <v>1</v>
      </c>
      <c r="AP84" s="1">
        <v>0</v>
      </c>
      <c r="AQ84" s="1">
        <v>1</v>
      </c>
      <c r="AR84" s="1">
        <v>1</v>
      </c>
      <c r="AS84" s="1">
        <v>1</v>
      </c>
      <c r="AT84" s="1">
        <v>5</v>
      </c>
      <c r="AU84" s="1">
        <v>16</v>
      </c>
      <c r="AV84" s="1">
        <v>21</v>
      </c>
      <c r="AW84" s="1">
        <v>5</v>
      </c>
      <c r="AX84" s="1">
        <v>5</v>
      </c>
      <c r="AY84" s="1">
        <v>24</v>
      </c>
      <c r="AZ84" s="1">
        <v>39</v>
      </c>
      <c r="BA84" s="1">
        <v>92</v>
      </c>
      <c r="BB84" s="1">
        <v>7</v>
      </c>
      <c r="BC84" s="1">
        <v>8</v>
      </c>
      <c r="BD84" s="1">
        <v>17</v>
      </c>
      <c r="BE84" s="1">
        <v>12</v>
      </c>
      <c r="BF84" s="1">
        <v>291</v>
      </c>
      <c r="BG84" s="1">
        <v>78</v>
      </c>
      <c r="BH84" s="1">
        <v>9</v>
      </c>
      <c r="BI84" s="1">
        <v>64</v>
      </c>
      <c r="BJ84" s="1">
        <v>395</v>
      </c>
      <c r="BK84" s="1">
        <v>79</v>
      </c>
      <c r="BL84" s="1">
        <v>33</v>
      </c>
      <c r="BM84" s="1">
        <v>6</v>
      </c>
      <c r="BN84" s="1">
        <v>3</v>
      </c>
      <c r="BO84" s="1">
        <v>8</v>
      </c>
      <c r="BP84" s="1">
        <v>1</v>
      </c>
      <c r="BQ84" s="1">
        <v>3</v>
      </c>
      <c r="BR84" s="1">
        <v>8</v>
      </c>
      <c r="BS84" s="1">
        <v>4</v>
      </c>
      <c r="BT84" s="1">
        <v>6</v>
      </c>
      <c r="BU84" s="79">
        <v>5</v>
      </c>
    </row>
    <row r="85" spans="1:73" x14ac:dyDescent="0.15">
      <c r="A85" s="1" t="s">
        <v>161</v>
      </c>
      <c r="B85" s="1" t="s">
        <v>312</v>
      </c>
      <c r="C85" s="1" t="s">
        <v>162</v>
      </c>
      <c r="D85" s="41">
        <f t="shared" si="25"/>
        <v>9.0329436769394263E-3</v>
      </c>
      <c r="E85" s="43">
        <f t="shared" si="26"/>
        <v>2.6567481402763018E-2</v>
      </c>
      <c r="F85" s="43">
        <f t="shared" si="27"/>
        <v>2.8161530286928801E-2</v>
      </c>
      <c r="G85" s="43">
        <f t="shared" si="28"/>
        <v>9.829968119022317E-2</v>
      </c>
      <c r="H85" s="43">
        <f t="shared" si="29"/>
        <v>0.29277364505844844</v>
      </c>
      <c r="I85" s="43">
        <f t="shared" si="30"/>
        <v>0.50265674814027628</v>
      </c>
      <c r="J85" s="43">
        <f t="shared" si="31"/>
        <v>3.7194473963868227E-2</v>
      </c>
      <c r="K85" s="44">
        <f t="shared" si="32"/>
        <v>5.3134962805526037E-3</v>
      </c>
      <c r="L85" s="28">
        <f t="shared" si="33"/>
        <v>2.975557917109458E-2</v>
      </c>
      <c r="M85" s="24">
        <f t="shared" si="34"/>
        <v>2</v>
      </c>
      <c r="N85" s="10"/>
      <c r="O85" s="72" t="s">
        <v>162</v>
      </c>
      <c r="P85" s="67">
        <f t="shared" si="35"/>
        <v>1882</v>
      </c>
      <c r="Q85" s="13">
        <v>17</v>
      </c>
      <c r="R85" s="34">
        <v>50</v>
      </c>
      <c r="S85" s="34">
        <v>53</v>
      </c>
      <c r="T85" s="34">
        <v>185</v>
      </c>
      <c r="U85" s="34">
        <v>551</v>
      </c>
      <c r="V85" s="34">
        <v>946</v>
      </c>
      <c r="W85" s="34">
        <v>70</v>
      </c>
      <c r="X85" s="34">
        <v>10</v>
      </c>
      <c r="Y85" s="34">
        <v>56</v>
      </c>
      <c r="Z85" s="72">
        <v>13</v>
      </c>
      <c r="AA85" s="1">
        <v>1</v>
      </c>
      <c r="AB85" s="1">
        <v>1</v>
      </c>
      <c r="AC85" s="1">
        <v>0</v>
      </c>
      <c r="AD85" s="1">
        <v>0</v>
      </c>
      <c r="AE85" s="1">
        <v>1</v>
      </c>
      <c r="AF85" s="1">
        <v>1</v>
      </c>
      <c r="AG85" s="1">
        <v>8</v>
      </c>
      <c r="AH85" s="1">
        <v>3</v>
      </c>
      <c r="AI85" s="1">
        <v>1</v>
      </c>
      <c r="AJ85" s="1">
        <v>9</v>
      </c>
      <c r="AK85" s="1">
        <v>8</v>
      </c>
      <c r="AL85" s="1">
        <v>15</v>
      </c>
      <c r="AM85" s="1">
        <v>6</v>
      </c>
      <c r="AN85" s="1">
        <v>2</v>
      </c>
      <c r="AO85" s="1">
        <v>0</v>
      </c>
      <c r="AP85" s="1">
        <v>3</v>
      </c>
      <c r="AQ85" s="1">
        <v>3</v>
      </c>
      <c r="AR85" s="1">
        <v>1</v>
      </c>
      <c r="AS85" s="1">
        <v>4</v>
      </c>
      <c r="AT85" s="1">
        <v>4</v>
      </c>
      <c r="AU85" s="1">
        <v>20</v>
      </c>
      <c r="AV85" s="1">
        <v>16</v>
      </c>
      <c r="AW85" s="1">
        <v>6</v>
      </c>
      <c r="AX85" s="1">
        <v>4</v>
      </c>
      <c r="AY85" s="1">
        <v>17</v>
      </c>
      <c r="AZ85" s="1">
        <v>46</v>
      </c>
      <c r="BA85" s="1">
        <v>93</v>
      </c>
      <c r="BB85" s="1">
        <v>12</v>
      </c>
      <c r="BC85" s="1">
        <v>7</v>
      </c>
      <c r="BD85" s="1">
        <v>23</v>
      </c>
      <c r="BE85" s="1">
        <v>35</v>
      </c>
      <c r="BF85" s="1">
        <v>120</v>
      </c>
      <c r="BG85" s="1">
        <v>357</v>
      </c>
      <c r="BH85" s="1">
        <v>16</v>
      </c>
      <c r="BI85" s="1">
        <v>47</v>
      </c>
      <c r="BJ85" s="1">
        <v>74</v>
      </c>
      <c r="BK85" s="1">
        <v>769</v>
      </c>
      <c r="BL85" s="1">
        <v>56</v>
      </c>
      <c r="BM85" s="1">
        <v>18</v>
      </c>
      <c r="BN85" s="1">
        <v>4</v>
      </c>
      <c r="BO85" s="1">
        <v>4</v>
      </c>
      <c r="BP85" s="1">
        <v>2</v>
      </c>
      <c r="BQ85" s="1">
        <v>15</v>
      </c>
      <c r="BR85" s="1">
        <v>7</v>
      </c>
      <c r="BS85" s="1">
        <v>4</v>
      </c>
      <c r="BT85" s="1">
        <v>16</v>
      </c>
      <c r="BU85" s="79">
        <v>10</v>
      </c>
    </row>
    <row r="86" spans="1:73" x14ac:dyDescent="0.15">
      <c r="A86" s="7" t="s">
        <v>163</v>
      </c>
      <c r="B86" s="7" t="s">
        <v>312</v>
      </c>
      <c r="C86" s="7" t="s">
        <v>164</v>
      </c>
      <c r="D86" s="48">
        <f t="shared" si="25"/>
        <v>1.784121320249777E-2</v>
      </c>
      <c r="E86" s="49">
        <f t="shared" si="26"/>
        <v>6.0660124888492414E-2</v>
      </c>
      <c r="F86" s="49">
        <f t="shared" si="27"/>
        <v>8.3853702051739518E-2</v>
      </c>
      <c r="G86" s="49">
        <f t="shared" si="28"/>
        <v>0.21141837644959857</v>
      </c>
      <c r="H86" s="49">
        <f t="shared" si="29"/>
        <v>0.14272970561998216</v>
      </c>
      <c r="I86" s="49">
        <f t="shared" si="30"/>
        <v>0.41480820695807313</v>
      </c>
      <c r="J86" s="49">
        <f t="shared" si="31"/>
        <v>5.8876003568242644E-2</v>
      </c>
      <c r="K86" s="50">
        <f t="shared" si="32"/>
        <v>9.8126672613737739E-3</v>
      </c>
      <c r="L86" s="29">
        <f t="shared" si="33"/>
        <v>0.24085637823371989</v>
      </c>
      <c r="M86" s="26">
        <f t="shared" si="34"/>
        <v>1</v>
      </c>
      <c r="N86" s="10"/>
      <c r="O86" s="74" t="s">
        <v>164</v>
      </c>
      <c r="P86" s="70">
        <f t="shared" si="35"/>
        <v>1121</v>
      </c>
      <c r="Q86" s="19">
        <v>20</v>
      </c>
      <c r="R86" s="37">
        <v>68</v>
      </c>
      <c r="S86" s="37">
        <v>94</v>
      </c>
      <c r="T86" s="37">
        <v>237</v>
      </c>
      <c r="U86" s="37">
        <v>160</v>
      </c>
      <c r="V86" s="37">
        <v>465</v>
      </c>
      <c r="W86" s="37">
        <v>66</v>
      </c>
      <c r="X86" s="37">
        <v>11</v>
      </c>
      <c r="Y86" s="37">
        <v>270</v>
      </c>
      <c r="Z86" s="74">
        <v>11</v>
      </c>
      <c r="AA86" s="7">
        <v>0</v>
      </c>
      <c r="AB86" s="7">
        <v>0</v>
      </c>
      <c r="AC86" s="7">
        <v>4</v>
      </c>
      <c r="AD86" s="7">
        <v>1</v>
      </c>
      <c r="AE86" s="7">
        <v>0</v>
      </c>
      <c r="AF86" s="7">
        <v>4</v>
      </c>
      <c r="AG86" s="7">
        <v>7</v>
      </c>
      <c r="AH86" s="7">
        <v>2</v>
      </c>
      <c r="AI86" s="7">
        <v>3</v>
      </c>
      <c r="AJ86" s="7">
        <v>9</v>
      </c>
      <c r="AK86" s="7">
        <v>7</v>
      </c>
      <c r="AL86" s="7">
        <v>32</v>
      </c>
      <c r="AM86" s="7">
        <v>8</v>
      </c>
      <c r="AN86" s="7">
        <v>1</v>
      </c>
      <c r="AO86" s="7">
        <v>4</v>
      </c>
      <c r="AP86" s="7">
        <v>5</v>
      </c>
      <c r="AQ86" s="7">
        <v>3</v>
      </c>
      <c r="AR86" s="7">
        <v>1</v>
      </c>
      <c r="AS86" s="7">
        <v>11</v>
      </c>
      <c r="AT86" s="7">
        <v>12</v>
      </c>
      <c r="AU86" s="7">
        <v>21</v>
      </c>
      <c r="AV86" s="7">
        <v>36</v>
      </c>
      <c r="AW86" s="7">
        <v>9</v>
      </c>
      <c r="AX86" s="7">
        <v>10</v>
      </c>
      <c r="AY86" s="7">
        <v>24</v>
      </c>
      <c r="AZ86" s="7">
        <v>57</v>
      </c>
      <c r="BA86" s="7">
        <v>106</v>
      </c>
      <c r="BB86" s="7">
        <v>15</v>
      </c>
      <c r="BC86" s="7">
        <v>16</v>
      </c>
      <c r="BD86" s="7">
        <v>18</v>
      </c>
      <c r="BE86" s="7">
        <v>10</v>
      </c>
      <c r="BF86" s="7">
        <v>72</v>
      </c>
      <c r="BG86" s="7">
        <v>57</v>
      </c>
      <c r="BH86" s="7">
        <v>3</v>
      </c>
      <c r="BI86" s="7">
        <v>78</v>
      </c>
      <c r="BJ86" s="7">
        <v>41</v>
      </c>
      <c r="BK86" s="7">
        <v>76</v>
      </c>
      <c r="BL86" s="7">
        <v>270</v>
      </c>
      <c r="BM86" s="7">
        <v>12</v>
      </c>
      <c r="BN86" s="7">
        <v>5</v>
      </c>
      <c r="BO86" s="7">
        <v>10</v>
      </c>
      <c r="BP86" s="7">
        <v>4</v>
      </c>
      <c r="BQ86" s="7">
        <v>15</v>
      </c>
      <c r="BR86" s="7">
        <v>6</v>
      </c>
      <c r="BS86" s="7">
        <v>6</v>
      </c>
      <c r="BT86" s="7">
        <v>8</v>
      </c>
      <c r="BU86" s="82">
        <v>11</v>
      </c>
    </row>
    <row r="87" spans="1:73" x14ac:dyDescent="0.15">
      <c r="A87" s="1" t="s">
        <v>165</v>
      </c>
      <c r="B87" s="1" t="s">
        <v>309</v>
      </c>
      <c r="C87" s="1" t="s">
        <v>166</v>
      </c>
      <c r="D87" s="41">
        <f t="shared" si="25"/>
        <v>6.1475409836065573E-3</v>
      </c>
      <c r="E87" s="43">
        <f t="shared" si="26"/>
        <v>1.9467213114754099E-2</v>
      </c>
      <c r="F87" s="43">
        <f t="shared" si="27"/>
        <v>1.4344262295081968E-2</v>
      </c>
      <c r="G87" s="43">
        <f t="shared" si="28"/>
        <v>6.7622950819672137E-2</v>
      </c>
      <c r="H87" s="43">
        <f t="shared" si="29"/>
        <v>0.12397540983606557</v>
      </c>
      <c r="I87" s="43">
        <f t="shared" si="30"/>
        <v>4.2008196721311473E-2</v>
      </c>
      <c r="J87" s="43">
        <f t="shared" si="31"/>
        <v>0.72336065573770492</v>
      </c>
      <c r="K87" s="44">
        <f t="shared" si="32"/>
        <v>3.0737704918032786E-3</v>
      </c>
      <c r="L87" s="28">
        <f t="shared" si="33"/>
        <v>1.0245901639344263E-3</v>
      </c>
      <c r="M87" s="24">
        <f t="shared" si="34"/>
        <v>48</v>
      </c>
      <c r="N87" s="10"/>
      <c r="O87" s="72" t="s">
        <v>166</v>
      </c>
      <c r="P87" s="67">
        <f t="shared" si="35"/>
        <v>976</v>
      </c>
      <c r="Q87" s="13">
        <v>6</v>
      </c>
      <c r="R87" s="34">
        <v>19</v>
      </c>
      <c r="S87" s="34">
        <v>14</v>
      </c>
      <c r="T87" s="34">
        <v>66</v>
      </c>
      <c r="U87" s="34">
        <v>121</v>
      </c>
      <c r="V87" s="34">
        <v>41</v>
      </c>
      <c r="W87" s="34">
        <v>706</v>
      </c>
      <c r="X87" s="34">
        <v>3</v>
      </c>
      <c r="Y87" s="34">
        <v>1</v>
      </c>
      <c r="Z87" s="72">
        <v>5</v>
      </c>
      <c r="AA87" s="1">
        <v>0</v>
      </c>
      <c r="AB87" s="1">
        <v>0</v>
      </c>
      <c r="AC87" s="1">
        <v>1</v>
      </c>
      <c r="AD87" s="1">
        <v>0</v>
      </c>
      <c r="AE87" s="1">
        <v>0</v>
      </c>
      <c r="AF87" s="1">
        <v>0</v>
      </c>
      <c r="AG87" s="1">
        <v>2</v>
      </c>
      <c r="AH87" s="1">
        <v>1</v>
      </c>
      <c r="AI87" s="1">
        <v>1</v>
      </c>
      <c r="AJ87" s="1">
        <v>1</v>
      </c>
      <c r="AK87" s="1">
        <v>1</v>
      </c>
      <c r="AL87" s="1">
        <v>5</v>
      </c>
      <c r="AM87" s="1">
        <v>8</v>
      </c>
      <c r="AN87" s="1">
        <v>0</v>
      </c>
      <c r="AO87" s="1">
        <v>1</v>
      </c>
      <c r="AP87" s="1">
        <v>0</v>
      </c>
      <c r="AQ87" s="1">
        <v>0</v>
      </c>
      <c r="AR87" s="1">
        <v>0</v>
      </c>
      <c r="AS87" s="1">
        <v>0</v>
      </c>
      <c r="AT87" s="1">
        <v>1</v>
      </c>
      <c r="AU87" s="1">
        <v>6</v>
      </c>
      <c r="AV87" s="1">
        <v>6</v>
      </c>
      <c r="AW87" s="1">
        <v>5</v>
      </c>
      <c r="AX87" s="1">
        <v>0</v>
      </c>
      <c r="AY87" s="1">
        <v>7</v>
      </c>
      <c r="AZ87" s="1">
        <v>17</v>
      </c>
      <c r="BA87" s="1">
        <v>31</v>
      </c>
      <c r="BB87" s="1">
        <v>2</v>
      </c>
      <c r="BC87" s="1">
        <v>4</v>
      </c>
      <c r="BD87" s="1">
        <v>3</v>
      </c>
      <c r="BE87" s="1">
        <v>7</v>
      </c>
      <c r="BF87" s="1">
        <v>24</v>
      </c>
      <c r="BG87" s="1">
        <v>48</v>
      </c>
      <c r="BH87" s="1">
        <v>39</v>
      </c>
      <c r="BI87" s="1">
        <v>4</v>
      </c>
      <c r="BJ87" s="1">
        <v>8</v>
      </c>
      <c r="BK87" s="1">
        <v>28</v>
      </c>
      <c r="BL87" s="1">
        <v>1</v>
      </c>
      <c r="BM87" s="1">
        <v>470</v>
      </c>
      <c r="BN87" s="1">
        <v>29</v>
      </c>
      <c r="BO87" s="1">
        <v>40</v>
      </c>
      <c r="BP87" s="1">
        <v>29</v>
      </c>
      <c r="BQ87" s="1">
        <v>39</v>
      </c>
      <c r="BR87" s="1">
        <v>36</v>
      </c>
      <c r="BS87" s="1">
        <v>50</v>
      </c>
      <c r="BT87" s="1">
        <v>13</v>
      </c>
      <c r="BU87" s="79">
        <v>3</v>
      </c>
    </row>
    <row r="88" spans="1:73" x14ac:dyDescent="0.15">
      <c r="A88" s="1" t="s">
        <v>167</v>
      </c>
      <c r="B88" s="1" t="s">
        <v>308</v>
      </c>
      <c r="C88" s="1" t="s">
        <v>168</v>
      </c>
      <c r="D88" s="41">
        <f t="shared" si="25"/>
        <v>4.7999999999999996E-3</v>
      </c>
      <c r="E88" s="43">
        <f t="shared" si="26"/>
        <v>9.5999999999999992E-3</v>
      </c>
      <c r="F88" s="43">
        <f t="shared" si="27"/>
        <v>4.8000000000000001E-2</v>
      </c>
      <c r="G88" s="43">
        <f t="shared" si="28"/>
        <v>3.5200000000000002E-2</v>
      </c>
      <c r="H88" s="43">
        <f t="shared" si="29"/>
        <v>9.9199999999999997E-2</v>
      </c>
      <c r="I88" s="43">
        <f t="shared" si="30"/>
        <v>2.5600000000000001E-2</v>
      </c>
      <c r="J88" s="43">
        <f t="shared" si="31"/>
        <v>0.77439999999999998</v>
      </c>
      <c r="K88" s="44">
        <f t="shared" si="32"/>
        <v>3.2000000000000002E-3</v>
      </c>
      <c r="L88" s="28">
        <f t="shared" si="33"/>
        <v>4.7999999999999996E-3</v>
      </c>
      <c r="M88" s="24">
        <f t="shared" si="34"/>
        <v>20</v>
      </c>
      <c r="N88" s="10"/>
      <c r="O88" s="72" t="s">
        <v>168</v>
      </c>
      <c r="P88" s="67">
        <f t="shared" si="35"/>
        <v>625</v>
      </c>
      <c r="Q88" s="13">
        <v>3</v>
      </c>
      <c r="R88" s="34">
        <v>6</v>
      </c>
      <c r="S88" s="34">
        <v>30</v>
      </c>
      <c r="T88" s="34">
        <v>22</v>
      </c>
      <c r="U88" s="34">
        <v>62</v>
      </c>
      <c r="V88" s="34">
        <v>16</v>
      </c>
      <c r="W88" s="34">
        <v>484</v>
      </c>
      <c r="X88" s="34">
        <v>2</v>
      </c>
      <c r="Y88" s="34">
        <v>3</v>
      </c>
      <c r="Z88" s="72">
        <v>1</v>
      </c>
      <c r="AA88" s="1">
        <v>0</v>
      </c>
      <c r="AB88" s="1">
        <v>1</v>
      </c>
      <c r="AC88" s="1">
        <v>0</v>
      </c>
      <c r="AD88" s="1">
        <v>1</v>
      </c>
      <c r="AE88" s="1">
        <v>0</v>
      </c>
      <c r="AF88" s="1">
        <v>0</v>
      </c>
      <c r="AG88" s="1">
        <v>0</v>
      </c>
      <c r="AH88" s="1">
        <v>1</v>
      </c>
      <c r="AI88" s="1">
        <v>1</v>
      </c>
      <c r="AJ88" s="1">
        <v>0</v>
      </c>
      <c r="AK88" s="1">
        <v>1</v>
      </c>
      <c r="AL88" s="1">
        <v>0</v>
      </c>
      <c r="AM88" s="1">
        <v>3</v>
      </c>
      <c r="AN88" s="1">
        <v>1</v>
      </c>
      <c r="AO88" s="1">
        <v>1</v>
      </c>
      <c r="AP88" s="1">
        <v>2</v>
      </c>
      <c r="AQ88" s="1">
        <v>3</v>
      </c>
      <c r="AR88" s="1">
        <v>0</v>
      </c>
      <c r="AS88" s="1">
        <v>0</v>
      </c>
      <c r="AT88" s="1">
        <v>6</v>
      </c>
      <c r="AU88" s="1">
        <v>3</v>
      </c>
      <c r="AV88" s="1">
        <v>14</v>
      </c>
      <c r="AW88" s="1">
        <v>2</v>
      </c>
      <c r="AX88" s="1">
        <v>1</v>
      </c>
      <c r="AY88" s="1">
        <v>3</v>
      </c>
      <c r="AZ88" s="1">
        <v>2</v>
      </c>
      <c r="BA88" s="1">
        <v>11</v>
      </c>
      <c r="BB88" s="1">
        <v>2</v>
      </c>
      <c r="BC88" s="1">
        <v>1</v>
      </c>
      <c r="BD88" s="1">
        <v>7</v>
      </c>
      <c r="BE88" s="1">
        <v>8</v>
      </c>
      <c r="BF88" s="1">
        <v>13</v>
      </c>
      <c r="BG88" s="1">
        <v>22</v>
      </c>
      <c r="BH88" s="1">
        <v>12</v>
      </c>
      <c r="BI88" s="1">
        <v>3</v>
      </c>
      <c r="BJ88" s="1">
        <v>6</v>
      </c>
      <c r="BK88" s="1">
        <v>4</v>
      </c>
      <c r="BL88" s="1">
        <v>3</v>
      </c>
      <c r="BM88" s="1">
        <v>276</v>
      </c>
      <c r="BN88" s="1">
        <v>27</v>
      </c>
      <c r="BO88" s="1">
        <v>49</v>
      </c>
      <c r="BP88" s="1">
        <v>51</v>
      </c>
      <c r="BQ88" s="1">
        <v>19</v>
      </c>
      <c r="BR88" s="1">
        <v>16</v>
      </c>
      <c r="BS88" s="1">
        <v>32</v>
      </c>
      <c r="BT88" s="1">
        <v>14</v>
      </c>
      <c r="BU88" s="79">
        <v>2</v>
      </c>
    </row>
    <row r="89" spans="1:73" x14ac:dyDescent="0.15">
      <c r="A89" s="1" t="s">
        <v>169</v>
      </c>
      <c r="B89" s="1" t="s">
        <v>307</v>
      </c>
      <c r="C89" s="1" t="s">
        <v>170</v>
      </c>
      <c r="D89" s="41">
        <f t="shared" si="25"/>
        <v>8.4323495592180907E-3</v>
      </c>
      <c r="E89" s="43">
        <f t="shared" si="26"/>
        <v>5.9793024147182829E-2</v>
      </c>
      <c r="F89" s="43">
        <f t="shared" si="27"/>
        <v>5.0594097355308544E-2</v>
      </c>
      <c r="G89" s="43">
        <f t="shared" si="28"/>
        <v>8.2407052510540438E-2</v>
      </c>
      <c r="H89" s="43">
        <f t="shared" si="29"/>
        <v>0.12840168646991185</v>
      </c>
      <c r="I89" s="43">
        <f t="shared" si="30"/>
        <v>4.3694902261402838E-2</v>
      </c>
      <c r="J89" s="43">
        <f t="shared" si="31"/>
        <v>0.612878497508624</v>
      </c>
      <c r="K89" s="44">
        <f t="shared" si="32"/>
        <v>1.3798390187811422E-2</v>
      </c>
      <c r="L89" s="28">
        <f t="shared" si="33"/>
        <v>1.9164430816404753E-3</v>
      </c>
      <c r="M89" s="24">
        <f t="shared" si="34"/>
        <v>39</v>
      </c>
      <c r="N89" s="10"/>
      <c r="O89" s="72" t="s">
        <v>170</v>
      </c>
      <c r="P89" s="67">
        <f t="shared" si="35"/>
        <v>2609</v>
      </c>
      <c r="Q89" s="13">
        <v>22</v>
      </c>
      <c r="R89" s="34">
        <v>156</v>
      </c>
      <c r="S89" s="34">
        <v>132</v>
      </c>
      <c r="T89" s="34">
        <v>215</v>
      </c>
      <c r="U89" s="34">
        <v>335</v>
      </c>
      <c r="V89" s="34">
        <v>114</v>
      </c>
      <c r="W89" s="34">
        <v>1599</v>
      </c>
      <c r="X89" s="34">
        <v>36</v>
      </c>
      <c r="Y89" s="34">
        <v>5</v>
      </c>
      <c r="Z89" s="72">
        <v>17</v>
      </c>
      <c r="AA89" s="1">
        <v>1</v>
      </c>
      <c r="AB89" s="1">
        <v>0</v>
      </c>
      <c r="AC89" s="1">
        <v>2</v>
      </c>
      <c r="AD89" s="1">
        <v>0</v>
      </c>
      <c r="AE89" s="1">
        <v>0</v>
      </c>
      <c r="AF89" s="1">
        <v>2</v>
      </c>
      <c r="AG89" s="1">
        <v>12</v>
      </c>
      <c r="AH89" s="1">
        <v>8</v>
      </c>
      <c r="AI89" s="1">
        <v>8</v>
      </c>
      <c r="AJ89" s="1">
        <v>14</v>
      </c>
      <c r="AK89" s="1">
        <v>24</v>
      </c>
      <c r="AL89" s="1">
        <v>65</v>
      </c>
      <c r="AM89" s="1">
        <v>25</v>
      </c>
      <c r="AN89" s="1">
        <v>5</v>
      </c>
      <c r="AO89" s="1">
        <v>3</v>
      </c>
      <c r="AP89" s="1">
        <v>14</v>
      </c>
      <c r="AQ89" s="1">
        <v>6</v>
      </c>
      <c r="AR89" s="1">
        <v>4</v>
      </c>
      <c r="AS89" s="1">
        <v>11</v>
      </c>
      <c r="AT89" s="1">
        <v>7</v>
      </c>
      <c r="AU89" s="1">
        <v>25</v>
      </c>
      <c r="AV89" s="1">
        <v>57</v>
      </c>
      <c r="AW89" s="1">
        <v>14</v>
      </c>
      <c r="AX89" s="1">
        <v>13</v>
      </c>
      <c r="AY89" s="1">
        <v>28</v>
      </c>
      <c r="AZ89" s="1">
        <v>47</v>
      </c>
      <c r="BA89" s="1">
        <v>88</v>
      </c>
      <c r="BB89" s="1">
        <v>11</v>
      </c>
      <c r="BC89" s="1">
        <v>14</v>
      </c>
      <c r="BD89" s="1">
        <v>12</v>
      </c>
      <c r="BE89" s="1">
        <v>20</v>
      </c>
      <c r="BF89" s="1">
        <v>76</v>
      </c>
      <c r="BG89" s="1">
        <v>154</v>
      </c>
      <c r="BH89" s="1">
        <v>73</v>
      </c>
      <c r="BI89" s="1">
        <v>10</v>
      </c>
      <c r="BJ89" s="1">
        <v>29</v>
      </c>
      <c r="BK89" s="1">
        <v>70</v>
      </c>
      <c r="BL89" s="1">
        <v>5</v>
      </c>
      <c r="BM89" s="1">
        <v>876</v>
      </c>
      <c r="BN89" s="1">
        <v>96</v>
      </c>
      <c r="BO89" s="1">
        <v>111</v>
      </c>
      <c r="BP89" s="1">
        <v>147</v>
      </c>
      <c r="BQ89" s="1">
        <v>117</v>
      </c>
      <c r="BR89" s="1">
        <v>82</v>
      </c>
      <c r="BS89" s="1">
        <v>142</v>
      </c>
      <c r="BT89" s="1">
        <v>28</v>
      </c>
      <c r="BU89" s="79">
        <v>36</v>
      </c>
    </row>
    <row r="90" spans="1:73" x14ac:dyDescent="0.15">
      <c r="A90" s="1" t="s">
        <v>171</v>
      </c>
      <c r="B90" s="1" t="s">
        <v>312</v>
      </c>
      <c r="C90" s="1" t="s">
        <v>172</v>
      </c>
      <c r="D90" s="41">
        <f t="shared" si="25"/>
        <v>2.2075055187637969E-3</v>
      </c>
      <c r="E90" s="43">
        <f t="shared" si="26"/>
        <v>5.8866813833701251E-3</v>
      </c>
      <c r="F90" s="43">
        <f t="shared" si="27"/>
        <v>1.0301692420897719E-2</v>
      </c>
      <c r="G90" s="43">
        <f t="shared" si="28"/>
        <v>1.177336276674025E-2</v>
      </c>
      <c r="H90" s="43">
        <f t="shared" si="29"/>
        <v>2.7225901398086828E-2</v>
      </c>
      <c r="I90" s="43">
        <f t="shared" si="30"/>
        <v>5.1508462104488595E-3</v>
      </c>
      <c r="J90" s="43">
        <f t="shared" si="31"/>
        <v>0.93083149374540108</v>
      </c>
      <c r="K90" s="44">
        <f t="shared" si="32"/>
        <v>6.6225165562913907E-3</v>
      </c>
      <c r="L90" s="28">
        <f t="shared" si="33"/>
        <v>0</v>
      </c>
      <c r="M90" s="24">
        <f t="shared" si="34"/>
        <v>56</v>
      </c>
      <c r="N90" s="10"/>
      <c r="O90" s="72" t="s">
        <v>172</v>
      </c>
      <c r="P90" s="67">
        <f t="shared" si="35"/>
        <v>1359</v>
      </c>
      <c r="Q90" s="13">
        <v>3</v>
      </c>
      <c r="R90" s="34">
        <v>8</v>
      </c>
      <c r="S90" s="34">
        <v>14</v>
      </c>
      <c r="T90" s="34">
        <v>16</v>
      </c>
      <c r="U90" s="34">
        <v>37</v>
      </c>
      <c r="V90" s="34">
        <v>7</v>
      </c>
      <c r="W90" s="34">
        <v>1265</v>
      </c>
      <c r="X90" s="34">
        <v>9</v>
      </c>
      <c r="Y90" s="34">
        <v>0</v>
      </c>
      <c r="Z90" s="72">
        <v>2</v>
      </c>
      <c r="AA90" s="1">
        <v>0</v>
      </c>
      <c r="AB90" s="1">
        <v>0</v>
      </c>
      <c r="AC90" s="1">
        <v>0</v>
      </c>
      <c r="AD90" s="1">
        <v>0</v>
      </c>
      <c r="AE90" s="1">
        <v>1</v>
      </c>
      <c r="AF90" s="1">
        <v>0</v>
      </c>
      <c r="AG90" s="1">
        <v>1</v>
      </c>
      <c r="AH90" s="1">
        <v>0</v>
      </c>
      <c r="AI90" s="1">
        <v>0</v>
      </c>
      <c r="AJ90" s="1">
        <v>0</v>
      </c>
      <c r="AK90" s="1">
        <v>0</v>
      </c>
      <c r="AL90" s="1">
        <v>4</v>
      </c>
      <c r="AM90" s="1">
        <v>3</v>
      </c>
      <c r="AN90" s="1">
        <v>1</v>
      </c>
      <c r="AO90" s="1">
        <v>0</v>
      </c>
      <c r="AP90" s="1">
        <v>1</v>
      </c>
      <c r="AQ90" s="1">
        <v>0</v>
      </c>
      <c r="AR90" s="1">
        <v>2</v>
      </c>
      <c r="AS90" s="1">
        <v>1</v>
      </c>
      <c r="AT90" s="1">
        <v>0</v>
      </c>
      <c r="AU90" s="1">
        <v>2</v>
      </c>
      <c r="AV90" s="1">
        <v>7</v>
      </c>
      <c r="AW90" s="1">
        <v>0</v>
      </c>
      <c r="AX90" s="1">
        <v>0</v>
      </c>
      <c r="AY90" s="1">
        <v>2</v>
      </c>
      <c r="AZ90" s="1">
        <v>6</v>
      </c>
      <c r="BA90" s="1">
        <v>6</v>
      </c>
      <c r="BB90" s="1">
        <v>2</v>
      </c>
      <c r="BC90" s="1">
        <v>0</v>
      </c>
      <c r="BD90" s="1">
        <v>2</v>
      </c>
      <c r="BE90" s="1">
        <v>0</v>
      </c>
      <c r="BF90" s="1">
        <v>9</v>
      </c>
      <c r="BG90" s="1">
        <v>13</v>
      </c>
      <c r="BH90" s="1">
        <v>13</v>
      </c>
      <c r="BI90" s="1">
        <v>2</v>
      </c>
      <c r="BJ90" s="1">
        <v>0</v>
      </c>
      <c r="BK90" s="1">
        <v>5</v>
      </c>
      <c r="BL90" s="1">
        <v>0</v>
      </c>
      <c r="BM90" s="1">
        <v>618</v>
      </c>
      <c r="BN90" s="1">
        <v>370</v>
      </c>
      <c r="BO90" s="1">
        <v>92</v>
      </c>
      <c r="BP90" s="1">
        <v>68</v>
      </c>
      <c r="BQ90" s="1">
        <v>31</v>
      </c>
      <c r="BR90" s="1">
        <v>36</v>
      </c>
      <c r="BS90" s="1">
        <v>46</v>
      </c>
      <c r="BT90" s="1">
        <v>4</v>
      </c>
      <c r="BU90" s="79">
        <v>9</v>
      </c>
    </row>
    <row r="91" spans="1:73" x14ac:dyDescent="0.15">
      <c r="A91" s="1" t="s">
        <v>173</v>
      </c>
      <c r="B91" s="1" t="s">
        <v>312</v>
      </c>
      <c r="C91" s="1" t="s">
        <v>174</v>
      </c>
      <c r="D91" s="41">
        <f t="shared" si="25"/>
        <v>8.8967971530249119E-3</v>
      </c>
      <c r="E91" s="43">
        <f t="shared" si="26"/>
        <v>3.6773428232502965E-2</v>
      </c>
      <c r="F91" s="43">
        <f t="shared" si="27"/>
        <v>4.0332147093712932E-2</v>
      </c>
      <c r="G91" s="43">
        <f t="shared" si="28"/>
        <v>4.2704626334519574E-2</v>
      </c>
      <c r="H91" s="43">
        <f t="shared" si="29"/>
        <v>6.6429418742585997E-2</v>
      </c>
      <c r="I91" s="43">
        <f t="shared" si="30"/>
        <v>1.3641755634638196E-2</v>
      </c>
      <c r="J91" s="43">
        <f t="shared" si="31"/>
        <v>0.77402135231316727</v>
      </c>
      <c r="K91" s="44">
        <f t="shared" si="32"/>
        <v>1.7200474495848161E-2</v>
      </c>
      <c r="L91" s="28">
        <f t="shared" si="33"/>
        <v>0</v>
      </c>
      <c r="M91" s="24">
        <f t="shared" si="34"/>
        <v>56</v>
      </c>
      <c r="N91" s="10"/>
      <c r="O91" s="72" t="s">
        <v>174</v>
      </c>
      <c r="P91" s="67">
        <f t="shared" si="35"/>
        <v>1686</v>
      </c>
      <c r="Q91" s="13">
        <v>15</v>
      </c>
      <c r="R91" s="34">
        <v>62</v>
      </c>
      <c r="S91" s="34">
        <v>68</v>
      </c>
      <c r="T91" s="34">
        <v>72</v>
      </c>
      <c r="U91" s="34">
        <v>112</v>
      </c>
      <c r="V91" s="34">
        <v>23</v>
      </c>
      <c r="W91" s="34">
        <v>1305</v>
      </c>
      <c r="X91" s="34">
        <v>29</v>
      </c>
      <c r="Y91" s="34">
        <v>0</v>
      </c>
      <c r="Z91" s="72">
        <v>6</v>
      </c>
      <c r="AA91" s="1">
        <v>0</v>
      </c>
      <c r="AB91" s="1">
        <v>0</v>
      </c>
      <c r="AC91" s="1">
        <v>4</v>
      </c>
      <c r="AD91" s="1">
        <v>4</v>
      </c>
      <c r="AE91" s="1">
        <v>1</v>
      </c>
      <c r="AF91" s="1">
        <v>0</v>
      </c>
      <c r="AG91" s="1">
        <v>7</v>
      </c>
      <c r="AH91" s="1">
        <v>6</v>
      </c>
      <c r="AI91" s="1">
        <v>4</v>
      </c>
      <c r="AJ91" s="1">
        <v>9</v>
      </c>
      <c r="AK91" s="1">
        <v>10</v>
      </c>
      <c r="AL91" s="1">
        <v>19</v>
      </c>
      <c r="AM91" s="1">
        <v>7</v>
      </c>
      <c r="AN91" s="1">
        <v>2</v>
      </c>
      <c r="AO91" s="1">
        <v>6</v>
      </c>
      <c r="AP91" s="1">
        <v>2</v>
      </c>
      <c r="AQ91" s="1">
        <v>2</v>
      </c>
      <c r="AR91" s="1">
        <v>1</v>
      </c>
      <c r="AS91" s="1">
        <v>7</v>
      </c>
      <c r="AT91" s="1">
        <v>9</v>
      </c>
      <c r="AU91" s="1">
        <v>14</v>
      </c>
      <c r="AV91" s="1">
        <v>25</v>
      </c>
      <c r="AW91" s="1">
        <v>4</v>
      </c>
      <c r="AX91" s="1">
        <v>4</v>
      </c>
      <c r="AY91" s="1">
        <v>7</v>
      </c>
      <c r="AZ91" s="1">
        <v>23</v>
      </c>
      <c r="BA91" s="1">
        <v>25</v>
      </c>
      <c r="BB91" s="1">
        <v>6</v>
      </c>
      <c r="BC91" s="1">
        <v>3</v>
      </c>
      <c r="BD91" s="1">
        <v>5</v>
      </c>
      <c r="BE91" s="1">
        <v>5</v>
      </c>
      <c r="BF91" s="1">
        <v>20</v>
      </c>
      <c r="BG91" s="1">
        <v>34</v>
      </c>
      <c r="BH91" s="1">
        <v>48</v>
      </c>
      <c r="BI91" s="1">
        <v>4</v>
      </c>
      <c r="BJ91" s="1">
        <v>6</v>
      </c>
      <c r="BK91" s="1">
        <v>13</v>
      </c>
      <c r="BL91" s="1">
        <v>0</v>
      </c>
      <c r="BM91" s="1">
        <v>361</v>
      </c>
      <c r="BN91" s="1">
        <v>90</v>
      </c>
      <c r="BO91" s="1">
        <v>542</v>
      </c>
      <c r="BP91" s="1">
        <v>76</v>
      </c>
      <c r="BQ91" s="1">
        <v>87</v>
      </c>
      <c r="BR91" s="1">
        <v>53</v>
      </c>
      <c r="BS91" s="1">
        <v>60</v>
      </c>
      <c r="BT91" s="1">
        <v>36</v>
      </c>
      <c r="BU91" s="79">
        <v>29</v>
      </c>
    </row>
    <row r="92" spans="1:73" x14ac:dyDescent="0.15">
      <c r="A92" s="1" t="s">
        <v>175</v>
      </c>
      <c r="B92" s="1" t="s">
        <v>312</v>
      </c>
      <c r="C92" s="1" t="s">
        <v>176</v>
      </c>
      <c r="D92" s="41">
        <f t="shared" si="25"/>
        <v>4.0253018976423235E-3</v>
      </c>
      <c r="E92" s="43">
        <f t="shared" si="26"/>
        <v>1.2650948821161587E-2</v>
      </c>
      <c r="F92" s="43">
        <f t="shared" si="27"/>
        <v>6.3254744105807935E-3</v>
      </c>
      <c r="G92" s="43">
        <f t="shared" si="28"/>
        <v>1.2075905692926969E-2</v>
      </c>
      <c r="H92" s="43">
        <f t="shared" si="29"/>
        <v>4.082806210465785E-2</v>
      </c>
      <c r="I92" s="43">
        <f t="shared" si="30"/>
        <v>1.1500862564692352E-2</v>
      </c>
      <c r="J92" s="43">
        <f t="shared" si="31"/>
        <v>0.90856814261069585</v>
      </c>
      <c r="K92" s="44">
        <f t="shared" si="32"/>
        <v>4.0253018976423235E-3</v>
      </c>
      <c r="L92" s="28">
        <f t="shared" si="33"/>
        <v>1.1500862564692352E-3</v>
      </c>
      <c r="M92" s="24">
        <f t="shared" si="34"/>
        <v>45</v>
      </c>
      <c r="N92" s="10"/>
      <c r="O92" s="72" t="s">
        <v>176</v>
      </c>
      <c r="P92" s="67">
        <f t="shared" si="35"/>
        <v>1739</v>
      </c>
      <c r="Q92" s="13">
        <v>7</v>
      </c>
      <c r="R92" s="34">
        <v>22</v>
      </c>
      <c r="S92" s="34">
        <v>11</v>
      </c>
      <c r="T92" s="34">
        <v>21</v>
      </c>
      <c r="U92" s="34">
        <v>71</v>
      </c>
      <c r="V92" s="34">
        <v>20</v>
      </c>
      <c r="W92" s="34">
        <v>1580</v>
      </c>
      <c r="X92" s="34">
        <v>7</v>
      </c>
      <c r="Y92" s="34">
        <v>2</v>
      </c>
      <c r="Z92" s="72">
        <v>5</v>
      </c>
      <c r="AA92" s="1">
        <v>0</v>
      </c>
      <c r="AB92" s="1">
        <v>0</v>
      </c>
      <c r="AC92" s="1">
        <v>2</v>
      </c>
      <c r="AD92" s="1">
        <v>0</v>
      </c>
      <c r="AE92" s="1">
        <v>0</v>
      </c>
      <c r="AF92" s="1">
        <v>0</v>
      </c>
      <c r="AG92" s="1">
        <v>2</v>
      </c>
      <c r="AH92" s="1">
        <v>0</v>
      </c>
      <c r="AI92" s="1">
        <v>0</v>
      </c>
      <c r="AJ92" s="1">
        <v>4</v>
      </c>
      <c r="AK92" s="1">
        <v>2</v>
      </c>
      <c r="AL92" s="1">
        <v>9</v>
      </c>
      <c r="AM92" s="1">
        <v>5</v>
      </c>
      <c r="AN92" s="1">
        <v>1</v>
      </c>
      <c r="AO92" s="1">
        <v>0</v>
      </c>
      <c r="AP92" s="1">
        <v>0</v>
      </c>
      <c r="AQ92" s="1">
        <v>0</v>
      </c>
      <c r="AR92" s="1">
        <v>1</v>
      </c>
      <c r="AS92" s="1">
        <v>1</v>
      </c>
      <c r="AT92" s="1">
        <v>1</v>
      </c>
      <c r="AU92" s="1">
        <v>4</v>
      </c>
      <c r="AV92" s="1">
        <v>3</v>
      </c>
      <c r="AW92" s="1">
        <v>0</v>
      </c>
      <c r="AX92" s="1">
        <v>0</v>
      </c>
      <c r="AY92" s="1">
        <v>1</v>
      </c>
      <c r="AZ92" s="1">
        <v>7</v>
      </c>
      <c r="BA92" s="1">
        <v>9</v>
      </c>
      <c r="BB92" s="1">
        <v>2</v>
      </c>
      <c r="BC92" s="1">
        <v>2</v>
      </c>
      <c r="BD92" s="1">
        <v>4</v>
      </c>
      <c r="BE92" s="1">
        <v>12</v>
      </c>
      <c r="BF92" s="1">
        <v>6</v>
      </c>
      <c r="BG92" s="1">
        <v>13</v>
      </c>
      <c r="BH92" s="1">
        <v>36</v>
      </c>
      <c r="BI92" s="1">
        <v>3</v>
      </c>
      <c r="BJ92" s="1">
        <v>1</v>
      </c>
      <c r="BK92" s="1">
        <v>14</v>
      </c>
      <c r="BL92" s="1">
        <v>2</v>
      </c>
      <c r="BM92" s="1">
        <v>417</v>
      </c>
      <c r="BN92" s="1">
        <v>95</v>
      </c>
      <c r="BO92" s="1">
        <v>141</v>
      </c>
      <c r="BP92" s="1">
        <v>522</v>
      </c>
      <c r="BQ92" s="1">
        <v>147</v>
      </c>
      <c r="BR92" s="1">
        <v>105</v>
      </c>
      <c r="BS92" s="1">
        <v>127</v>
      </c>
      <c r="BT92" s="1">
        <v>26</v>
      </c>
      <c r="BU92" s="79">
        <v>7</v>
      </c>
    </row>
    <row r="93" spans="1:73" x14ac:dyDescent="0.15">
      <c r="A93" s="1" t="s">
        <v>177</v>
      </c>
      <c r="B93" s="1" t="s">
        <v>312</v>
      </c>
      <c r="C93" s="1" t="s">
        <v>178</v>
      </c>
      <c r="D93" s="41">
        <f t="shared" si="25"/>
        <v>2.6223776223776225E-3</v>
      </c>
      <c r="E93" s="43">
        <f t="shared" si="26"/>
        <v>1.5734265734265736E-2</v>
      </c>
      <c r="F93" s="43">
        <f t="shared" si="27"/>
        <v>3.3216783216783216E-2</v>
      </c>
      <c r="G93" s="43">
        <f t="shared" si="28"/>
        <v>3.9335664335664336E-2</v>
      </c>
      <c r="H93" s="43">
        <f t="shared" si="29"/>
        <v>8.3916083916083919E-2</v>
      </c>
      <c r="I93" s="43">
        <f t="shared" si="30"/>
        <v>3.2342657342657344E-2</v>
      </c>
      <c r="J93" s="43">
        <f t="shared" si="31"/>
        <v>0.79020979020979021</v>
      </c>
      <c r="K93" s="44">
        <f t="shared" si="32"/>
        <v>2.6223776223776225E-3</v>
      </c>
      <c r="L93" s="28">
        <f t="shared" si="33"/>
        <v>0</v>
      </c>
      <c r="M93" s="24">
        <f t="shared" si="34"/>
        <v>56</v>
      </c>
      <c r="N93" s="10"/>
      <c r="O93" s="72" t="s">
        <v>178</v>
      </c>
      <c r="P93" s="67">
        <f t="shared" si="35"/>
        <v>1144</v>
      </c>
      <c r="Q93" s="13">
        <v>3</v>
      </c>
      <c r="R93" s="34">
        <v>18</v>
      </c>
      <c r="S93" s="34">
        <v>38</v>
      </c>
      <c r="T93" s="34">
        <v>45</v>
      </c>
      <c r="U93" s="34">
        <v>96</v>
      </c>
      <c r="V93" s="34">
        <v>37</v>
      </c>
      <c r="W93" s="34">
        <v>904</v>
      </c>
      <c r="X93" s="34">
        <v>3</v>
      </c>
      <c r="Y93" s="34">
        <v>0</v>
      </c>
      <c r="Z93" s="72">
        <v>2</v>
      </c>
      <c r="AA93" s="1">
        <v>1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3</v>
      </c>
      <c r="AH93" s="1">
        <v>2</v>
      </c>
      <c r="AI93" s="1">
        <v>1</v>
      </c>
      <c r="AJ93" s="1">
        <v>4</v>
      </c>
      <c r="AK93" s="1">
        <v>3</v>
      </c>
      <c r="AL93" s="1">
        <v>3</v>
      </c>
      <c r="AM93" s="1">
        <v>2</v>
      </c>
      <c r="AN93" s="1">
        <v>1</v>
      </c>
      <c r="AO93" s="1">
        <v>4</v>
      </c>
      <c r="AP93" s="1">
        <v>1</v>
      </c>
      <c r="AQ93" s="1">
        <v>0</v>
      </c>
      <c r="AR93" s="1">
        <v>1</v>
      </c>
      <c r="AS93" s="1">
        <v>4</v>
      </c>
      <c r="AT93" s="1">
        <v>7</v>
      </c>
      <c r="AU93" s="1">
        <v>8</v>
      </c>
      <c r="AV93" s="1">
        <v>12</v>
      </c>
      <c r="AW93" s="1">
        <v>4</v>
      </c>
      <c r="AX93" s="1">
        <v>4</v>
      </c>
      <c r="AY93" s="1">
        <v>6</v>
      </c>
      <c r="AZ93" s="1">
        <v>10</v>
      </c>
      <c r="BA93" s="1">
        <v>17</v>
      </c>
      <c r="BB93" s="1">
        <v>2</v>
      </c>
      <c r="BC93" s="1">
        <v>2</v>
      </c>
      <c r="BD93" s="1">
        <v>11</v>
      </c>
      <c r="BE93" s="1">
        <v>11</v>
      </c>
      <c r="BF93" s="1">
        <v>20</v>
      </c>
      <c r="BG93" s="1">
        <v>25</v>
      </c>
      <c r="BH93" s="1">
        <v>29</v>
      </c>
      <c r="BI93" s="1">
        <v>6</v>
      </c>
      <c r="BJ93" s="1">
        <v>4</v>
      </c>
      <c r="BK93" s="1">
        <v>27</v>
      </c>
      <c r="BL93" s="1">
        <v>0</v>
      </c>
      <c r="BM93" s="1">
        <v>166</v>
      </c>
      <c r="BN93" s="1">
        <v>52</v>
      </c>
      <c r="BO93" s="1">
        <v>61</v>
      </c>
      <c r="BP93" s="1">
        <v>52</v>
      </c>
      <c r="BQ93" s="1">
        <v>470</v>
      </c>
      <c r="BR93" s="1">
        <v>67</v>
      </c>
      <c r="BS93" s="1">
        <v>29</v>
      </c>
      <c r="BT93" s="1">
        <v>7</v>
      </c>
      <c r="BU93" s="79">
        <v>3</v>
      </c>
    </row>
    <row r="94" spans="1:73" x14ac:dyDescent="0.15">
      <c r="A94" s="1" t="s">
        <v>179</v>
      </c>
      <c r="B94" s="1" t="s">
        <v>312</v>
      </c>
      <c r="C94" s="1" t="s">
        <v>180</v>
      </c>
      <c r="D94" s="41">
        <f t="shared" si="25"/>
        <v>1.0516252390057362E-2</v>
      </c>
      <c r="E94" s="43">
        <f t="shared" si="26"/>
        <v>4.5889101338432124E-2</v>
      </c>
      <c r="F94" s="43">
        <f t="shared" si="27"/>
        <v>5.0669216061185469E-2</v>
      </c>
      <c r="G94" s="43">
        <f t="shared" si="28"/>
        <v>5.3537284894837479E-2</v>
      </c>
      <c r="H94" s="43">
        <f t="shared" si="29"/>
        <v>5.0669216061185469E-2</v>
      </c>
      <c r="I94" s="43">
        <f t="shared" si="30"/>
        <v>2.1988527724665391E-2</v>
      </c>
      <c r="J94" s="43">
        <f t="shared" si="31"/>
        <v>0.76290630975143403</v>
      </c>
      <c r="K94" s="44">
        <f t="shared" si="32"/>
        <v>3.8240917782026767E-3</v>
      </c>
      <c r="L94" s="28">
        <f t="shared" si="33"/>
        <v>2.8680688336520078E-3</v>
      </c>
      <c r="M94" s="24">
        <f t="shared" si="34"/>
        <v>30</v>
      </c>
      <c r="N94" s="10"/>
      <c r="O94" s="72" t="s">
        <v>180</v>
      </c>
      <c r="P94" s="67">
        <f t="shared" si="35"/>
        <v>1046</v>
      </c>
      <c r="Q94" s="13">
        <v>11</v>
      </c>
      <c r="R94" s="34">
        <v>48</v>
      </c>
      <c r="S94" s="34">
        <v>53</v>
      </c>
      <c r="T94" s="34">
        <v>56</v>
      </c>
      <c r="U94" s="34">
        <v>53</v>
      </c>
      <c r="V94" s="34">
        <v>23</v>
      </c>
      <c r="W94" s="34">
        <v>798</v>
      </c>
      <c r="X94" s="34">
        <v>4</v>
      </c>
      <c r="Y94" s="34">
        <v>3</v>
      </c>
      <c r="Z94" s="72">
        <v>7</v>
      </c>
      <c r="AA94" s="1">
        <v>1</v>
      </c>
      <c r="AB94" s="1">
        <v>1</v>
      </c>
      <c r="AC94" s="1">
        <v>2</v>
      </c>
      <c r="AD94" s="1">
        <v>0</v>
      </c>
      <c r="AE94" s="1">
        <v>0</v>
      </c>
      <c r="AF94" s="1">
        <v>0</v>
      </c>
      <c r="AG94" s="1">
        <v>5</v>
      </c>
      <c r="AH94" s="1">
        <v>2</v>
      </c>
      <c r="AI94" s="1">
        <v>3</v>
      </c>
      <c r="AJ94" s="1">
        <v>7</v>
      </c>
      <c r="AK94" s="1">
        <v>1</v>
      </c>
      <c r="AL94" s="1">
        <v>21</v>
      </c>
      <c r="AM94" s="1">
        <v>9</v>
      </c>
      <c r="AN94" s="1">
        <v>3</v>
      </c>
      <c r="AO94" s="1">
        <v>1</v>
      </c>
      <c r="AP94" s="1">
        <v>1</v>
      </c>
      <c r="AQ94" s="1">
        <v>3</v>
      </c>
      <c r="AR94" s="1">
        <v>1</v>
      </c>
      <c r="AS94" s="1">
        <v>5</v>
      </c>
      <c r="AT94" s="1">
        <v>1</v>
      </c>
      <c r="AU94" s="1">
        <v>12</v>
      </c>
      <c r="AV94" s="1">
        <v>26</v>
      </c>
      <c r="AW94" s="1">
        <v>6</v>
      </c>
      <c r="AX94" s="1">
        <v>4</v>
      </c>
      <c r="AY94" s="1">
        <v>2</v>
      </c>
      <c r="AZ94" s="1">
        <v>22</v>
      </c>
      <c r="BA94" s="1">
        <v>16</v>
      </c>
      <c r="BB94" s="1">
        <v>2</v>
      </c>
      <c r="BC94" s="1">
        <v>4</v>
      </c>
      <c r="BD94" s="1">
        <v>1</v>
      </c>
      <c r="BE94" s="1">
        <v>6</v>
      </c>
      <c r="BF94" s="1">
        <v>9</v>
      </c>
      <c r="BG94" s="1">
        <v>28</v>
      </c>
      <c r="BH94" s="1">
        <v>9</v>
      </c>
      <c r="BI94" s="1">
        <v>2</v>
      </c>
      <c r="BJ94" s="1">
        <v>4</v>
      </c>
      <c r="BK94" s="1">
        <v>14</v>
      </c>
      <c r="BL94" s="1">
        <v>3</v>
      </c>
      <c r="BM94" s="1">
        <v>105</v>
      </c>
      <c r="BN94" s="1">
        <v>23</v>
      </c>
      <c r="BO94" s="1">
        <v>56</v>
      </c>
      <c r="BP94" s="1">
        <v>72</v>
      </c>
      <c r="BQ94" s="1">
        <v>44</v>
      </c>
      <c r="BR94" s="1">
        <v>409</v>
      </c>
      <c r="BS94" s="1">
        <v>82</v>
      </c>
      <c r="BT94" s="1">
        <v>7</v>
      </c>
      <c r="BU94" s="79">
        <v>4</v>
      </c>
    </row>
    <row r="95" spans="1:73" x14ac:dyDescent="0.15">
      <c r="A95" s="1" t="s">
        <v>181</v>
      </c>
      <c r="B95" s="1" t="s">
        <v>312</v>
      </c>
      <c r="C95" s="1" t="s">
        <v>182</v>
      </c>
      <c r="D95" s="41">
        <f t="shared" si="25"/>
        <v>7.8206465067778945E-3</v>
      </c>
      <c r="E95" s="43">
        <f t="shared" si="26"/>
        <v>3.4932221063607924E-2</v>
      </c>
      <c r="F95" s="43">
        <f t="shared" si="27"/>
        <v>3.5453597497393116E-2</v>
      </c>
      <c r="G95" s="43">
        <f t="shared" si="28"/>
        <v>3.8581856100104277E-2</v>
      </c>
      <c r="H95" s="43">
        <f t="shared" si="29"/>
        <v>3.2325338894681963E-2</v>
      </c>
      <c r="I95" s="43">
        <f t="shared" si="30"/>
        <v>9.9061522419186653E-3</v>
      </c>
      <c r="J95" s="43">
        <f t="shared" si="31"/>
        <v>0.82742440041710119</v>
      </c>
      <c r="K95" s="44">
        <f t="shared" si="32"/>
        <v>1.3555787278415016E-2</v>
      </c>
      <c r="L95" s="28">
        <f t="shared" si="33"/>
        <v>5.2137643378519292E-4</v>
      </c>
      <c r="M95" s="24">
        <f t="shared" si="34"/>
        <v>53</v>
      </c>
      <c r="N95" s="10"/>
      <c r="O95" s="72" t="s">
        <v>182</v>
      </c>
      <c r="P95" s="67">
        <f t="shared" si="35"/>
        <v>1918</v>
      </c>
      <c r="Q95" s="13">
        <v>15</v>
      </c>
      <c r="R95" s="34">
        <v>67</v>
      </c>
      <c r="S95" s="34">
        <v>68</v>
      </c>
      <c r="T95" s="34">
        <v>74</v>
      </c>
      <c r="U95" s="34">
        <v>62</v>
      </c>
      <c r="V95" s="34">
        <v>19</v>
      </c>
      <c r="W95" s="34">
        <v>1587</v>
      </c>
      <c r="X95" s="34">
        <v>26</v>
      </c>
      <c r="Y95" s="34">
        <v>1</v>
      </c>
      <c r="Z95" s="72">
        <v>9</v>
      </c>
      <c r="AA95" s="1">
        <v>0</v>
      </c>
      <c r="AB95" s="1">
        <v>0</v>
      </c>
      <c r="AC95" s="1">
        <v>3</v>
      </c>
      <c r="AD95" s="1">
        <v>1</v>
      </c>
      <c r="AE95" s="1">
        <v>2</v>
      </c>
      <c r="AF95" s="1">
        <v>0</v>
      </c>
      <c r="AG95" s="1">
        <v>8</v>
      </c>
      <c r="AH95" s="1">
        <v>6</v>
      </c>
      <c r="AI95" s="1">
        <v>3</v>
      </c>
      <c r="AJ95" s="1">
        <v>6</v>
      </c>
      <c r="AK95" s="1">
        <v>9</v>
      </c>
      <c r="AL95" s="1">
        <v>27</v>
      </c>
      <c r="AM95" s="1">
        <v>8</v>
      </c>
      <c r="AN95" s="1">
        <v>0</v>
      </c>
      <c r="AO95" s="1">
        <v>2</v>
      </c>
      <c r="AP95" s="1">
        <v>3</v>
      </c>
      <c r="AQ95" s="1">
        <v>4</v>
      </c>
      <c r="AR95" s="1">
        <v>2</v>
      </c>
      <c r="AS95" s="1">
        <v>3</v>
      </c>
      <c r="AT95" s="1">
        <v>14</v>
      </c>
      <c r="AU95" s="1">
        <v>18</v>
      </c>
      <c r="AV95" s="1">
        <v>22</v>
      </c>
      <c r="AW95" s="1">
        <v>3</v>
      </c>
      <c r="AX95" s="1">
        <v>2</v>
      </c>
      <c r="AY95" s="1">
        <v>11</v>
      </c>
      <c r="AZ95" s="1">
        <v>22</v>
      </c>
      <c r="BA95" s="1">
        <v>25</v>
      </c>
      <c r="BB95" s="1">
        <v>5</v>
      </c>
      <c r="BC95" s="1">
        <v>6</v>
      </c>
      <c r="BD95" s="1">
        <v>1</v>
      </c>
      <c r="BE95" s="1">
        <v>4</v>
      </c>
      <c r="BF95" s="1">
        <v>11</v>
      </c>
      <c r="BG95" s="1">
        <v>30</v>
      </c>
      <c r="BH95" s="1">
        <v>16</v>
      </c>
      <c r="BI95" s="1">
        <v>2</v>
      </c>
      <c r="BJ95" s="1">
        <v>2</v>
      </c>
      <c r="BK95" s="1">
        <v>14</v>
      </c>
      <c r="BL95" s="1">
        <v>1</v>
      </c>
      <c r="BM95" s="1">
        <v>165</v>
      </c>
      <c r="BN95" s="1">
        <v>36</v>
      </c>
      <c r="BO95" s="1">
        <v>52</v>
      </c>
      <c r="BP95" s="1">
        <v>178</v>
      </c>
      <c r="BQ95" s="1">
        <v>37</v>
      </c>
      <c r="BR95" s="1">
        <v>157</v>
      </c>
      <c r="BS95" s="1">
        <v>944</v>
      </c>
      <c r="BT95" s="1">
        <v>18</v>
      </c>
      <c r="BU95" s="79">
        <v>26</v>
      </c>
    </row>
    <row r="96" spans="1:73" x14ac:dyDescent="0.15">
      <c r="A96" s="1" t="s">
        <v>183</v>
      </c>
      <c r="B96" s="1" t="s">
        <v>309</v>
      </c>
      <c r="C96" s="1" t="s">
        <v>184</v>
      </c>
      <c r="D96" s="41">
        <f t="shared" si="25"/>
        <v>5.0847457627118647E-2</v>
      </c>
      <c r="E96" s="43">
        <f t="shared" si="26"/>
        <v>9.6045197740112997E-2</v>
      </c>
      <c r="F96" s="43">
        <f t="shared" si="27"/>
        <v>9.6045197740112997E-2</v>
      </c>
      <c r="G96" s="43">
        <f t="shared" si="28"/>
        <v>0.10734463276836158</v>
      </c>
      <c r="H96" s="43">
        <f t="shared" si="29"/>
        <v>9.6045197740112997E-2</v>
      </c>
      <c r="I96" s="43">
        <f t="shared" si="30"/>
        <v>5.6497175141242938E-2</v>
      </c>
      <c r="J96" s="43">
        <f t="shared" si="31"/>
        <v>0.49717514124293788</v>
      </c>
      <c r="K96" s="44">
        <f t="shared" si="32"/>
        <v>0</v>
      </c>
      <c r="L96" s="28">
        <f t="shared" si="33"/>
        <v>2.8248587570621469E-2</v>
      </c>
      <c r="M96" s="24">
        <f t="shared" si="34"/>
        <v>3</v>
      </c>
      <c r="N96" s="10"/>
      <c r="O96" s="72" t="s">
        <v>184</v>
      </c>
      <c r="P96" s="67">
        <f t="shared" si="35"/>
        <v>177</v>
      </c>
      <c r="Q96" s="13">
        <v>9</v>
      </c>
      <c r="R96" s="34">
        <v>17</v>
      </c>
      <c r="S96" s="34">
        <v>17</v>
      </c>
      <c r="T96" s="34">
        <v>19</v>
      </c>
      <c r="U96" s="34">
        <v>17</v>
      </c>
      <c r="V96" s="34">
        <v>10</v>
      </c>
      <c r="W96" s="34">
        <v>88</v>
      </c>
      <c r="X96" s="34">
        <v>0</v>
      </c>
      <c r="Y96" s="34">
        <v>5</v>
      </c>
      <c r="Z96" s="72">
        <v>5</v>
      </c>
      <c r="AA96" s="1">
        <v>1</v>
      </c>
      <c r="AB96" s="1">
        <v>0</v>
      </c>
      <c r="AC96" s="1">
        <v>1</v>
      </c>
      <c r="AD96" s="1">
        <v>1</v>
      </c>
      <c r="AE96" s="1">
        <v>0</v>
      </c>
      <c r="AF96" s="1">
        <v>1</v>
      </c>
      <c r="AG96" s="1">
        <v>0</v>
      </c>
      <c r="AH96" s="1">
        <v>1</v>
      </c>
      <c r="AI96" s="1">
        <v>1</v>
      </c>
      <c r="AJ96" s="1">
        <v>2</v>
      </c>
      <c r="AK96" s="1">
        <v>3</v>
      </c>
      <c r="AL96" s="1">
        <v>7</v>
      </c>
      <c r="AM96" s="1">
        <v>3</v>
      </c>
      <c r="AN96" s="1">
        <v>0</v>
      </c>
      <c r="AO96" s="1">
        <v>1</v>
      </c>
      <c r="AP96" s="1">
        <v>1</v>
      </c>
      <c r="AQ96" s="1">
        <v>2</v>
      </c>
      <c r="AR96" s="1">
        <v>2</v>
      </c>
      <c r="AS96" s="1">
        <v>2</v>
      </c>
      <c r="AT96" s="1">
        <v>3</v>
      </c>
      <c r="AU96" s="1">
        <v>2</v>
      </c>
      <c r="AV96" s="1">
        <v>4</v>
      </c>
      <c r="AW96" s="1">
        <v>1</v>
      </c>
      <c r="AX96" s="1">
        <v>4</v>
      </c>
      <c r="AY96" s="1">
        <v>4</v>
      </c>
      <c r="AZ96" s="1">
        <v>6</v>
      </c>
      <c r="BA96" s="1">
        <v>2</v>
      </c>
      <c r="BB96" s="1">
        <v>0</v>
      </c>
      <c r="BC96" s="1">
        <v>2</v>
      </c>
      <c r="BD96" s="1">
        <v>1</v>
      </c>
      <c r="BE96" s="1">
        <v>3</v>
      </c>
      <c r="BF96" s="1">
        <v>2</v>
      </c>
      <c r="BG96" s="1">
        <v>11</v>
      </c>
      <c r="BH96" s="1">
        <v>0</v>
      </c>
      <c r="BI96" s="1">
        <v>1</v>
      </c>
      <c r="BJ96" s="1">
        <v>1</v>
      </c>
      <c r="BK96" s="1">
        <v>3</v>
      </c>
      <c r="BL96" s="1">
        <v>5</v>
      </c>
      <c r="BM96" s="1">
        <v>21</v>
      </c>
      <c r="BN96" s="1">
        <v>2</v>
      </c>
      <c r="BO96" s="1">
        <v>16</v>
      </c>
      <c r="BP96" s="1">
        <v>6</v>
      </c>
      <c r="BQ96" s="1">
        <v>5</v>
      </c>
      <c r="BR96" s="1">
        <v>16</v>
      </c>
      <c r="BS96" s="1">
        <v>14</v>
      </c>
      <c r="BT96" s="1">
        <v>8</v>
      </c>
      <c r="BU96" s="79">
        <v>0</v>
      </c>
    </row>
    <row r="97" spans="1:73" ht="14.25" thickBot="1" x14ac:dyDescent="0.2">
      <c r="A97" s="1" t="s">
        <v>185</v>
      </c>
      <c r="B97" s="1" t="s">
        <v>312</v>
      </c>
      <c r="C97" s="1" t="s">
        <v>186</v>
      </c>
      <c r="D97" s="45">
        <f t="shared" si="25"/>
        <v>2.5559105431309903E-2</v>
      </c>
      <c r="E97" s="46">
        <f t="shared" si="26"/>
        <v>5.8146964856230034E-2</v>
      </c>
      <c r="F97" s="46">
        <f t="shared" si="27"/>
        <v>4.984025559105431E-2</v>
      </c>
      <c r="G97" s="46">
        <f t="shared" si="28"/>
        <v>5.3035143769968054E-2</v>
      </c>
      <c r="H97" s="46">
        <f t="shared" si="29"/>
        <v>2.6198083067092651E-2</v>
      </c>
      <c r="I97" s="46">
        <f t="shared" si="30"/>
        <v>6.3897763578274758E-3</v>
      </c>
      <c r="J97" s="46">
        <f t="shared" si="31"/>
        <v>0.77380191693290734</v>
      </c>
      <c r="K97" s="47">
        <f t="shared" si="32"/>
        <v>7.028753993610224E-3</v>
      </c>
      <c r="L97" s="30">
        <f t="shared" si="33"/>
        <v>6.3897763578274762E-4</v>
      </c>
      <c r="M97" s="27">
        <f t="shared" si="34"/>
        <v>52</v>
      </c>
      <c r="N97" s="10"/>
      <c r="O97" s="75" t="s">
        <v>186</v>
      </c>
      <c r="P97" s="68">
        <f t="shared" si="35"/>
        <v>1565</v>
      </c>
      <c r="Q97" s="15">
        <v>40</v>
      </c>
      <c r="R97" s="35">
        <v>91</v>
      </c>
      <c r="S97" s="35">
        <v>78</v>
      </c>
      <c r="T97" s="35">
        <v>83</v>
      </c>
      <c r="U97" s="35">
        <v>41</v>
      </c>
      <c r="V97" s="35">
        <v>10</v>
      </c>
      <c r="W97" s="35">
        <v>1211</v>
      </c>
      <c r="X97" s="35">
        <v>11</v>
      </c>
      <c r="Y97" s="35">
        <v>1</v>
      </c>
      <c r="Z97" s="75">
        <v>26</v>
      </c>
      <c r="AA97" s="80">
        <v>2</v>
      </c>
      <c r="AB97" s="80">
        <v>1</v>
      </c>
      <c r="AC97" s="80">
        <v>5</v>
      </c>
      <c r="AD97" s="80">
        <v>3</v>
      </c>
      <c r="AE97" s="80">
        <v>1</v>
      </c>
      <c r="AF97" s="80">
        <v>2</v>
      </c>
      <c r="AG97" s="80">
        <v>10</v>
      </c>
      <c r="AH97" s="80">
        <v>5</v>
      </c>
      <c r="AI97" s="80">
        <v>6</v>
      </c>
      <c r="AJ97" s="80">
        <v>15</v>
      </c>
      <c r="AK97" s="80">
        <v>6</v>
      </c>
      <c r="AL97" s="80">
        <v>32</v>
      </c>
      <c r="AM97" s="80">
        <v>17</v>
      </c>
      <c r="AN97" s="80">
        <v>7</v>
      </c>
      <c r="AO97" s="80">
        <v>3</v>
      </c>
      <c r="AP97" s="80">
        <v>7</v>
      </c>
      <c r="AQ97" s="80">
        <v>1</v>
      </c>
      <c r="AR97" s="80">
        <v>1</v>
      </c>
      <c r="AS97" s="80">
        <v>8</v>
      </c>
      <c r="AT97" s="80">
        <v>7</v>
      </c>
      <c r="AU97" s="80">
        <v>19</v>
      </c>
      <c r="AV97" s="80">
        <v>25</v>
      </c>
      <c r="AW97" s="80">
        <v>9</v>
      </c>
      <c r="AX97" s="80">
        <v>5</v>
      </c>
      <c r="AY97" s="80">
        <v>10</v>
      </c>
      <c r="AZ97" s="80">
        <v>31</v>
      </c>
      <c r="BA97" s="80">
        <v>18</v>
      </c>
      <c r="BB97" s="80">
        <v>7</v>
      </c>
      <c r="BC97" s="80">
        <v>3</v>
      </c>
      <c r="BD97" s="80">
        <v>4</v>
      </c>
      <c r="BE97" s="80">
        <v>4</v>
      </c>
      <c r="BF97" s="80">
        <v>4</v>
      </c>
      <c r="BG97" s="80">
        <v>26</v>
      </c>
      <c r="BH97" s="80">
        <v>3</v>
      </c>
      <c r="BI97" s="80">
        <v>3</v>
      </c>
      <c r="BJ97" s="80">
        <v>2</v>
      </c>
      <c r="BK97" s="80">
        <v>4</v>
      </c>
      <c r="BL97" s="80">
        <v>1</v>
      </c>
      <c r="BM97" s="80">
        <v>28</v>
      </c>
      <c r="BN97" s="80">
        <v>11</v>
      </c>
      <c r="BO97" s="80">
        <v>22</v>
      </c>
      <c r="BP97" s="80">
        <v>8</v>
      </c>
      <c r="BQ97" s="80">
        <v>5</v>
      </c>
      <c r="BR97" s="80">
        <v>12</v>
      </c>
      <c r="BS97" s="80">
        <v>37</v>
      </c>
      <c r="BT97" s="80">
        <v>1088</v>
      </c>
      <c r="BU97" s="81">
        <v>11</v>
      </c>
    </row>
    <row r="98" spans="1:73" ht="14.25" thickBot="1" x14ac:dyDescent="0.2">
      <c r="A98" s="10"/>
      <c r="B98" s="10"/>
      <c r="C98" s="10"/>
    </row>
    <row r="99" spans="1:73" ht="14.25" thickBot="1" x14ac:dyDescent="0.2">
      <c r="C99" s="224" t="s">
        <v>456</v>
      </c>
      <c r="D99" s="225">
        <f>Q99/$P$99</f>
        <v>0.12942466745819331</v>
      </c>
      <c r="E99" s="225">
        <f t="shared" ref="E99:L99" si="36">R99/$P$99</f>
        <v>0.21062322661139396</v>
      </c>
      <c r="F99" s="225">
        <f t="shared" si="36"/>
        <v>0.20417362606403316</v>
      </c>
      <c r="G99" s="225">
        <f t="shared" si="36"/>
        <v>0.15851327148692976</v>
      </c>
      <c r="H99" s="225">
        <f t="shared" si="36"/>
        <v>8.3381965266737773E-2</v>
      </c>
      <c r="I99" s="225">
        <f t="shared" si="36"/>
        <v>4.8497776346769161E-2</v>
      </c>
      <c r="J99" s="225">
        <f t="shared" si="36"/>
        <v>0.15164107620791661</v>
      </c>
      <c r="K99" s="225">
        <f t="shared" si="36"/>
        <v>1.3744390558026282E-2</v>
      </c>
      <c r="L99" s="226">
        <f t="shared" si="36"/>
        <v>6.6608979131869677E-3</v>
      </c>
      <c r="N99" s="10"/>
      <c r="O99" s="10"/>
      <c r="P99" s="221">
        <f>SUM(P12:P97)</f>
        <v>99386</v>
      </c>
      <c r="Q99" s="222">
        <f t="shared" ref="Q99:Y99" si="37">SUM(Q12:Q97)</f>
        <v>12863</v>
      </c>
      <c r="R99" s="222">
        <f t="shared" si="37"/>
        <v>20933</v>
      </c>
      <c r="S99" s="222">
        <f t="shared" si="37"/>
        <v>20292</v>
      </c>
      <c r="T99" s="222">
        <f t="shared" si="37"/>
        <v>15754</v>
      </c>
      <c r="U99" s="222">
        <f t="shared" si="37"/>
        <v>8287</v>
      </c>
      <c r="V99" s="222">
        <f t="shared" si="37"/>
        <v>4820</v>
      </c>
      <c r="W99" s="222">
        <f t="shared" si="37"/>
        <v>15071</v>
      </c>
      <c r="X99" s="222">
        <f t="shared" si="37"/>
        <v>1366</v>
      </c>
      <c r="Y99" s="223">
        <f t="shared" si="37"/>
        <v>662</v>
      </c>
    </row>
  </sheetData>
  <autoFilter ref="A11:BU97" xr:uid="{00000000-0009-0000-0000-00000C000000}">
    <sortState xmlns:xlrd2="http://schemas.microsoft.com/office/spreadsheetml/2017/richdata2" ref="A12:BU97">
      <sortCondition ref="A11:A97"/>
    </sortState>
  </autoFilter>
  <mergeCells count="1">
    <mergeCell ref="D10:M10"/>
  </mergeCells>
  <phoneticPr fontId="1"/>
  <conditionalFormatting sqref="Q12:Q97">
    <cfRule type="colorScale" priority="9">
      <colorScale>
        <cfvo type="min"/>
        <cfvo type="max"/>
        <color theme="7" tint="0.79998168889431442"/>
        <color theme="5"/>
      </colorScale>
    </cfRule>
  </conditionalFormatting>
  <conditionalFormatting sqref="R12:R97">
    <cfRule type="colorScale" priority="8">
      <colorScale>
        <cfvo type="min"/>
        <cfvo type="max"/>
        <color theme="7" tint="0.79998168889431442"/>
        <color theme="5"/>
      </colorScale>
    </cfRule>
  </conditionalFormatting>
  <conditionalFormatting sqref="S12:S97">
    <cfRule type="colorScale" priority="7">
      <colorScale>
        <cfvo type="min"/>
        <cfvo type="max"/>
        <color theme="7" tint="0.79998168889431442"/>
        <color theme="5"/>
      </colorScale>
    </cfRule>
  </conditionalFormatting>
  <conditionalFormatting sqref="T12:T97">
    <cfRule type="colorScale" priority="6">
      <colorScale>
        <cfvo type="min"/>
        <cfvo type="max"/>
        <color theme="7" tint="0.79998168889431442"/>
        <color theme="5"/>
      </colorScale>
    </cfRule>
  </conditionalFormatting>
  <conditionalFormatting sqref="U12:U97">
    <cfRule type="colorScale" priority="5">
      <colorScale>
        <cfvo type="min"/>
        <cfvo type="max"/>
        <color theme="7" tint="0.79998168889431442"/>
        <color theme="5"/>
      </colorScale>
    </cfRule>
  </conditionalFormatting>
  <conditionalFormatting sqref="V12:V97">
    <cfRule type="colorScale" priority="4">
      <colorScale>
        <cfvo type="min"/>
        <cfvo type="max"/>
        <color theme="7" tint="0.79998168889431442"/>
        <color theme="5"/>
      </colorScale>
    </cfRule>
  </conditionalFormatting>
  <conditionalFormatting sqref="W12:W97">
    <cfRule type="colorScale" priority="3">
      <colorScale>
        <cfvo type="min"/>
        <cfvo type="max"/>
        <color theme="7" tint="0.79998168889431442"/>
        <color theme="5"/>
      </colorScale>
    </cfRule>
  </conditionalFormatting>
  <conditionalFormatting sqref="X12:X97">
    <cfRule type="colorScale" priority="2">
      <colorScale>
        <cfvo type="min"/>
        <cfvo type="max"/>
        <color theme="7" tint="0.79998168889431442"/>
        <color theme="5"/>
      </colorScale>
    </cfRule>
  </conditionalFormatting>
  <conditionalFormatting sqref="Y12:Y97">
    <cfRule type="colorScale" priority="1">
      <colorScale>
        <cfvo type="min"/>
        <cfvo type="max"/>
        <color theme="7" tint="0.79998168889431442"/>
        <color theme="5"/>
      </colorScale>
    </cfRule>
  </conditionalFormatting>
  <hyperlinks>
    <hyperlink ref="O1" location="目次!A1" display="目次に戻る" xr:uid="{5DB17414-8523-4A32-94F9-ADA9D763F80F}"/>
    <hyperlink ref="AH1" location="目次!A1" display="目次に戻る" xr:uid="{4AD4FC75-BBB9-4FFE-BC01-C738F5A091E7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AH47"/>
  <sheetViews>
    <sheetView view="pageBreakPreview" topLeftCell="A19" zoomScale="115" zoomScaleNormal="100" zoomScaleSheetLayoutView="115" workbookViewId="0">
      <selection activeCell="P60" sqref="P60"/>
    </sheetView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11.625" bestFit="1" customWidth="1"/>
  </cols>
  <sheetData>
    <row r="1" spans="1:34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34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34" ht="24" customHeight="1" x14ac:dyDescent="0.15">
      <c r="A3" s="6"/>
      <c r="B3" s="124" t="s">
        <v>447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34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101"/>
    </row>
    <row r="5" spans="1:34" s="5" customFormat="1" ht="18.75" customHeight="1" x14ac:dyDescent="0.15">
      <c r="A5" s="93"/>
      <c r="B5" s="2" t="s">
        <v>0</v>
      </c>
      <c r="C5" s="93"/>
      <c r="D5" s="93"/>
      <c r="E5" s="93"/>
      <c r="F5" s="93"/>
      <c r="G5" s="6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</row>
    <row r="6" spans="1:34" s="5" customFormat="1" ht="17.25" customHeight="1" x14ac:dyDescent="0.15">
      <c r="A6" s="102"/>
      <c r="B6" s="266" t="s">
        <v>287</v>
      </c>
      <c r="C6" s="266"/>
      <c r="D6" s="266"/>
      <c r="E6" s="267" t="str" cm="1">
        <f t="array" ref="E6">INDEX('6.グラフデータ'!D7:D14,MATCH(MAX('6.グラフデータ'!J7:J14),'6.グラフデータ'!J7:J14,0),0)</f>
        <v>四国</v>
      </c>
      <c r="F6" s="268"/>
      <c r="G6" s="269"/>
      <c r="H6" s="275" t="s">
        <v>275</v>
      </c>
      <c r="I6" s="275"/>
      <c r="J6" s="273">
        <f>MAX('6.グラフデータ'!J7:J14)</f>
        <v>0.41600000000000004</v>
      </c>
      <c r="K6" s="273"/>
      <c r="L6" s="273"/>
      <c r="M6" s="274" t="str" cm="1">
        <f t="array" ref="M6">INDEX('6.グラフデータ'!AE7:AE14,MATCH(MAX('6.グラフデータ'!J7:J14),'6.グラフデータ'!J7:J14,0),0)</f>
        <v>同程度で推移</v>
      </c>
      <c r="N6" s="274"/>
      <c r="O6" s="274"/>
      <c r="P6" s="274"/>
      <c r="Q6" s="104"/>
      <c r="R6" s="266" t="s">
        <v>464</v>
      </c>
      <c r="S6" s="275"/>
      <c r="T6" s="275"/>
      <c r="U6" s="275"/>
      <c r="V6" s="275"/>
      <c r="W6" s="275"/>
      <c r="X6" s="275" t="s">
        <v>275</v>
      </c>
      <c r="Y6" s="275"/>
      <c r="Z6" s="276">
        <f>'6.グラフデータ'!J15</f>
        <v>0.24260000000000001</v>
      </c>
      <c r="AA6" s="276"/>
      <c r="AB6" s="276"/>
      <c r="AC6" s="274" t="str">
        <f>'6.グラフデータ'!AE15</f>
        <v>同程度で推移</v>
      </c>
      <c r="AD6" s="274"/>
      <c r="AE6" s="274"/>
      <c r="AF6" s="274"/>
      <c r="AG6" s="103"/>
    </row>
    <row r="7" spans="1:34" s="5" customFormat="1" ht="17.25" customHeight="1" x14ac:dyDescent="0.15">
      <c r="A7" s="102"/>
      <c r="B7" s="266"/>
      <c r="C7" s="266"/>
      <c r="D7" s="266"/>
      <c r="E7" s="270"/>
      <c r="F7" s="271"/>
      <c r="G7" s="272"/>
      <c r="H7" s="275" t="s">
        <v>288</v>
      </c>
      <c r="I7" s="275"/>
      <c r="J7" s="277" cm="1">
        <f t="array" ref="J7">(INDEX('6.グラフデータ'!I7:I14,MATCH(MAX('6.グラフデータ'!J7:J14),'6.グラフデータ'!J7:J14,0),0))-(INDEX('6.グラフデータ'!E7:E14,MATCH(MAX('6.グラフデータ'!J7:J14),'6.グラフデータ'!J7:J14,0),0))</f>
        <v>1.0999999999999954E-2</v>
      </c>
      <c r="K7" s="278"/>
      <c r="L7" s="279"/>
      <c r="M7" s="274"/>
      <c r="N7" s="274"/>
      <c r="O7" s="274"/>
      <c r="P7" s="274"/>
      <c r="Q7" s="105"/>
      <c r="R7" s="275"/>
      <c r="S7" s="275"/>
      <c r="T7" s="275"/>
      <c r="U7" s="275"/>
      <c r="V7" s="275"/>
      <c r="W7" s="275"/>
      <c r="X7" s="275" t="s">
        <v>288</v>
      </c>
      <c r="Y7" s="275"/>
      <c r="Z7" s="280">
        <f>'6.グラフデータ'!I15-'6.グラフデータ'!E15</f>
        <v>1.0000000000000009E-3</v>
      </c>
      <c r="AA7" s="280"/>
      <c r="AB7" s="280"/>
      <c r="AC7" s="274"/>
      <c r="AD7" s="274"/>
      <c r="AE7" s="274"/>
      <c r="AF7" s="274"/>
      <c r="AG7" s="103"/>
    </row>
    <row r="8" spans="1:34" s="5" customFormat="1" x14ac:dyDescent="0.15">
      <c r="A8" s="84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</row>
    <row r="9" spans="1:34" s="5" customFormat="1" ht="18.75" customHeight="1" x14ac:dyDescent="0.15">
      <c r="A9" s="84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</row>
    <row r="10" spans="1:34" s="5" customFormat="1" ht="18.75" customHeight="1" x14ac:dyDescent="0.15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</row>
    <row r="11" spans="1:34" s="5" customFormat="1" ht="18.75" customHeight="1" x14ac:dyDescent="0.15">
      <c r="A11" s="84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</row>
    <row r="12" spans="1:34" s="5" customFormat="1" ht="18.75" customHeight="1" x14ac:dyDescent="0.15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</row>
    <row r="13" spans="1:34" s="5" customFormat="1" ht="18.75" customHeight="1" x14ac:dyDescent="0.15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</row>
    <row r="14" spans="1:34" s="5" customFormat="1" ht="18.75" customHeight="1" x14ac:dyDescent="0.15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</row>
    <row r="15" spans="1:34" s="5" customFormat="1" ht="18.75" customHeight="1" x14ac:dyDescent="0.1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/>
    </row>
    <row r="16" spans="1:34" s="5" customFormat="1" x14ac:dyDescent="0.15">
      <c r="A16" s="84"/>
      <c r="B16" s="281"/>
      <c r="C16" s="281"/>
      <c r="D16" s="281"/>
      <c r="E16" s="281"/>
      <c r="F16" s="281"/>
      <c r="G16" s="281"/>
      <c r="H16" s="282" t="str">
        <f ca="1">'6.グラフデータ'!R1</f>
        <v>R2</v>
      </c>
      <c r="I16" s="282"/>
      <c r="J16" s="282"/>
      <c r="K16" s="282"/>
      <c r="L16" s="282"/>
      <c r="M16" s="282" t="str">
        <f ca="1">'6.グラフデータ'!S1</f>
        <v>R3</v>
      </c>
      <c r="N16" s="282"/>
      <c r="O16" s="282"/>
      <c r="P16" s="282"/>
      <c r="Q16" s="282"/>
      <c r="R16" s="282" t="str">
        <f ca="1">'6.グラフデータ'!T1</f>
        <v>R4</v>
      </c>
      <c r="S16" s="282"/>
      <c r="T16" s="282"/>
      <c r="U16" s="282"/>
      <c r="V16" s="282"/>
      <c r="W16" s="282" t="str">
        <f ca="1">'6.グラフデータ'!U1</f>
        <v>R5</v>
      </c>
      <c r="X16" s="282"/>
      <c r="Y16" s="282"/>
      <c r="Z16" s="282"/>
      <c r="AA16" s="282"/>
      <c r="AB16" s="282" t="str">
        <f ca="1">'6.グラフデータ'!V1</f>
        <v>R6</v>
      </c>
      <c r="AC16" s="282"/>
      <c r="AD16" s="282"/>
      <c r="AE16" s="282"/>
      <c r="AF16" s="282"/>
      <c r="AG16"/>
    </row>
    <row r="17" spans="1:33" s="5" customFormat="1" x14ac:dyDescent="0.15">
      <c r="A17" s="84"/>
      <c r="B17" s="281" t="s">
        <v>276</v>
      </c>
      <c r="C17" s="281"/>
      <c r="D17" s="281"/>
      <c r="E17" s="281"/>
      <c r="F17" s="281"/>
      <c r="G17" s="281"/>
      <c r="H17" s="265">
        <f>'6.グラフデータ'!E7</f>
        <v>1.4E-2</v>
      </c>
      <c r="I17" s="265"/>
      <c r="J17" s="265"/>
      <c r="K17" s="265"/>
      <c r="L17" s="265"/>
      <c r="M17" s="265">
        <f>'6.グラフデータ'!F7</f>
        <v>1.2999999999999999E-2</v>
      </c>
      <c r="N17" s="265"/>
      <c r="O17" s="265"/>
      <c r="P17" s="265"/>
      <c r="Q17" s="265"/>
      <c r="R17" s="265">
        <f>'6.グラフデータ'!G7</f>
        <v>1.6E-2</v>
      </c>
      <c r="S17" s="265"/>
      <c r="T17" s="265"/>
      <c r="U17" s="265"/>
      <c r="V17" s="265"/>
      <c r="W17" s="265">
        <f>'6.グラフデータ'!H7</f>
        <v>1.0999999999999999E-2</v>
      </c>
      <c r="X17" s="265"/>
      <c r="Y17" s="265"/>
      <c r="Z17" s="265"/>
      <c r="AA17" s="265"/>
      <c r="AB17" s="265">
        <f>'6.グラフデータ'!I7</f>
        <v>1.7999999999999999E-2</v>
      </c>
      <c r="AC17" s="265"/>
      <c r="AD17" s="265"/>
      <c r="AE17" s="265"/>
      <c r="AF17" s="265"/>
      <c r="AG17"/>
    </row>
    <row r="18" spans="1:33" s="5" customFormat="1" x14ac:dyDescent="0.15">
      <c r="A18" s="84"/>
      <c r="B18" s="281" t="s">
        <v>277</v>
      </c>
      <c r="C18" s="281"/>
      <c r="D18" s="281"/>
      <c r="E18" s="281"/>
      <c r="F18" s="281"/>
      <c r="G18" s="281"/>
      <c r="H18" s="265">
        <f>'6.グラフデータ'!E8</f>
        <v>6.5000000000000002E-2</v>
      </c>
      <c r="I18" s="265"/>
      <c r="J18" s="265"/>
      <c r="K18" s="265"/>
      <c r="L18" s="265"/>
      <c r="M18" s="265">
        <f>'6.グラフデータ'!F8</f>
        <v>6.7000000000000004E-2</v>
      </c>
      <c r="N18" s="265"/>
      <c r="O18" s="265"/>
      <c r="P18" s="265"/>
      <c r="Q18" s="265"/>
      <c r="R18" s="265">
        <f>'6.グラフデータ'!G8</f>
        <v>5.1999999999999998E-2</v>
      </c>
      <c r="S18" s="265"/>
      <c r="T18" s="265"/>
      <c r="U18" s="265"/>
      <c r="V18" s="265"/>
      <c r="W18" s="265">
        <f>'6.グラフデータ'!H8</f>
        <v>4.7E-2</v>
      </c>
      <c r="X18" s="265"/>
      <c r="Y18" s="265"/>
      <c r="Z18" s="265"/>
      <c r="AA18" s="265"/>
      <c r="AB18" s="265">
        <f>'6.グラフデータ'!I8</f>
        <v>6.0999999999999999E-2</v>
      </c>
      <c r="AC18" s="265"/>
      <c r="AD18" s="265"/>
      <c r="AE18" s="265"/>
      <c r="AF18" s="265"/>
      <c r="AG18"/>
    </row>
    <row r="19" spans="1:33" s="5" customFormat="1" x14ac:dyDescent="0.15">
      <c r="A19" s="84"/>
      <c r="B19" s="281" t="s">
        <v>278</v>
      </c>
      <c r="C19" s="281"/>
      <c r="D19" s="281"/>
      <c r="E19" s="281"/>
      <c r="F19" s="281"/>
      <c r="G19" s="281"/>
      <c r="H19" s="265">
        <f>'6.グラフデータ'!E9</f>
        <v>8.3000000000000004E-2</v>
      </c>
      <c r="I19" s="265"/>
      <c r="J19" s="265"/>
      <c r="K19" s="265"/>
      <c r="L19" s="265"/>
      <c r="M19" s="265">
        <f>'6.グラフデータ'!F9</f>
        <v>9.1999999999999998E-2</v>
      </c>
      <c r="N19" s="265"/>
      <c r="O19" s="265"/>
      <c r="P19" s="265"/>
      <c r="Q19" s="265"/>
      <c r="R19" s="265">
        <f>'6.グラフデータ'!G9</f>
        <v>9.8000000000000004E-2</v>
      </c>
      <c r="S19" s="265"/>
      <c r="T19" s="265"/>
      <c r="U19" s="265"/>
      <c r="V19" s="265"/>
      <c r="W19" s="265">
        <f>'6.グラフデータ'!H9</f>
        <v>7.4999999999999997E-2</v>
      </c>
      <c r="X19" s="265"/>
      <c r="Y19" s="265"/>
      <c r="Z19" s="265"/>
      <c r="AA19" s="265"/>
      <c r="AB19" s="265">
        <f>'6.グラフデータ'!I9</f>
        <v>8.4000000000000005E-2</v>
      </c>
      <c r="AC19" s="265"/>
      <c r="AD19" s="265"/>
      <c r="AE19" s="265"/>
      <c r="AF19" s="265"/>
      <c r="AG19"/>
    </row>
    <row r="20" spans="1:33" s="5" customFormat="1" x14ac:dyDescent="0.15">
      <c r="A20" s="84"/>
      <c r="B20" s="281" t="s">
        <v>279</v>
      </c>
      <c r="C20" s="281"/>
      <c r="D20" s="281"/>
      <c r="E20" s="281"/>
      <c r="F20" s="281"/>
      <c r="G20" s="281"/>
      <c r="H20" s="265">
        <f>'6.グラフデータ'!E10</f>
        <v>0.20599999999999999</v>
      </c>
      <c r="I20" s="265"/>
      <c r="J20" s="265"/>
      <c r="K20" s="265"/>
      <c r="L20" s="265"/>
      <c r="M20" s="265">
        <f>'6.グラフデータ'!F10</f>
        <v>0.20499999999999999</v>
      </c>
      <c r="N20" s="265"/>
      <c r="O20" s="265"/>
      <c r="P20" s="265"/>
      <c r="Q20" s="265"/>
      <c r="R20" s="265">
        <f>'6.グラフデータ'!G10</f>
        <v>0.17699999999999999</v>
      </c>
      <c r="S20" s="265"/>
      <c r="T20" s="265"/>
      <c r="U20" s="265"/>
      <c r="V20" s="265"/>
      <c r="W20" s="265">
        <f>'6.グラフデータ'!H10</f>
        <v>0.192</v>
      </c>
      <c r="X20" s="265"/>
      <c r="Y20" s="265"/>
      <c r="Z20" s="265"/>
      <c r="AA20" s="265"/>
      <c r="AB20" s="265">
        <f>'6.グラフデータ'!I10</f>
        <v>0.21099999999999999</v>
      </c>
      <c r="AC20" s="265"/>
      <c r="AD20" s="265"/>
      <c r="AE20" s="265"/>
      <c r="AF20" s="265"/>
      <c r="AG20"/>
    </row>
    <row r="21" spans="1:33" s="5" customFormat="1" x14ac:dyDescent="0.15">
      <c r="A21" s="84"/>
      <c r="B21" s="281" t="s">
        <v>280</v>
      </c>
      <c r="C21" s="281"/>
      <c r="D21" s="281"/>
      <c r="E21" s="281"/>
      <c r="F21" s="281"/>
      <c r="G21" s="281"/>
      <c r="H21" s="265">
        <f>'6.グラフデータ'!E11</f>
        <v>0.14799999999999999</v>
      </c>
      <c r="I21" s="265"/>
      <c r="J21" s="265"/>
      <c r="K21" s="265"/>
      <c r="L21" s="265"/>
      <c r="M21" s="265">
        <f>'6.グラフデータ'!F11</f>
        <v>0.14499999999999999</v>
      </c>
      <c r="N21" s="265"/>
      <c r="O21" s="265"/>
      <c r="P21" s="265"/>
      <c r="Q21" s="265"/>
      <c r="R21" s="265">
        <f>'6.グラフデータ'!G11</f>
        <v>0.14199999999999999</v>
      </c>
      <c r="S21" s="265"/>
      <c r="T21" s="265"/>
      <c r="U21" s="265"/>
      <c r="V21" s="265"/>
      <c r="W21" s="265">
        <f>'6.グラフデータ'!H11</f>
        <v>0.16900000000000001</v>
      </c>
      <c r="X21" s="265"/>
      <c r="Y21" s="265"/>
      <c r="Z21" s="265"/>
      <c r="AA21" s="265"/>
      <c r="AB21" s="265">
        <f>'6.グラフデータ'!I11</f>
        <v>0.14299999999999999</v>
      </c>
      <c r="AC21" s="265"/>
      <c r="AD21" s="265"/>
      <c r="AE21" s="265"/>
      <c r="AF21" s="265"/>
      <c r="AG21"/>
    </row>
    <row r="22" spans="1:33" s="5" customFormat="1" x14ac:dyDescent="0.15">
      <c r="A22"/>
      <c r="B22" s="281" t="s">
        <v>281</v>
      </c>
      <c r="C22" s="281"/>
      <c r="D22" s="281"/>
      <c r="E22" s="281"/>
      <c r="F22" s="281"/>
      <c r="G22" s="281"/>
      <c r="H22" s="265">
        <f>'6.グラフデータ'!E12</f>
        <v>0.40400000000000003</v>
      </c>
      <c r="I22" s="265"/>
      <c r="J22" s="265"/>
      <c r="K22" s="265"/>
      <c r="L22" s="265"/>
      <c r="M22" s="265">
        <f>'6.グラフデータ'!F12</f>
        <v>0.41099999999999998</v>
      </c>
      <c r="N22" s="265"/>
      <c r="O22" s="265"/>
      <c r="P22" s="265"/>
      <c r="Q22" s="265"/>
      <c r="R22" s="265">
        <f>'6.グラフデータ'!G12</f>
        <v>0.41499999999999998</v>
      </c>
      <c r="S22" s="265"/>
      <c r="T22" s="265"/>
      <c r="U22" s="265"/>
      <c r="V22" s="265"/>
      <c r="W22" s="265">
        <f>'6.グラフデータ'!H12</f>
        <v>0.435</v>
      </c>
      <c r="X22" s="265"/>
      <c r="Y22" s="265"/>
      <c r="Z22" s="265"/>
      <c r="AA22" s="265"/>
      <c r="AB22" s="265">
        <f>'6.グラフデータ'!I12</f>
        <v>0.41499999999999998</v>
      </c>
      <c r="AC22" s="265"/>
      <c r="AD22" s="265"/>
      <c r="AE22" s="265"/>
      <c r="AF22" s="265"/>
      <c r="AG22"/>
    </row>
    <row r="23" spans="1:33" s="5" customFormat="1" x14ac:dyDescent="0.15">
      <c r="A23"/>
      <c r="B23" s="281" t="s">
        <v>282</v>
      </c>
      <c r="C23" s="281"/>
      <c r="D23" s="281"/>
      <c r="E23" s="281"/>
      <c r="F23" s="281"/>
      <c r="G23" s="281"/>
      <c r="H23" s="265">
        <f>'6.グラフデータ'!E13</f>
        <v>7.0000000000000007E-2</v>
      </c>
      <c r="I23" s="265"/>
      <c r="J23" s="265"/>
      <c r="K23" s="265"/>
      <c r="L23" s="265"/>
      <c r="M23" s="265">
        <f>'6.グラフデータ'!F13</f>
        <v>5.6000000000000001E-2</v>
      </c>
      <c r="N23" s="265"/>
      <c r="O23" s="265"/>
      <c r="P23" s="265"/>
      <c r="Q23" s="265"/>
      <c r="R23" s="265">
        <f>'6.グラフデータ'!G13</f>
        <v>8.7999999999999995E-2</v>
      </c>
      <c r="S23" s="265"/>
      <c r="T23" s="265"/>
      <c r="U23" s="265"/>
      <c r="V23" s="265"/>
      <c r="W23" s="265">
        <f>'6.グラフデータ'!H13</f>
        <v>6.9000000000000006E-2</v>
      </c>
      <c r="X23" s="265"/>
      <c r="Y23" s="265"/>
      <c r="Z23" s="265"/>
      <c r="AA23" s="265"/>
      <c r="AB23" s="265">
        <f>'6.グラフデータ'!I13</f>
        <v>5.8999999999999997E-2</v>
      </c>
      <c r="AC23" s="265"/>
      <c r="AD23" s="265"/>
      <c r="AE23" s="265"/>
      <c r="AF23" s="265"/>
      <c r="AG23"/>
    </row>
    <row r="24" spans="1:33" s="5" customFormat="1" x14ac:dyDescent="0.15">
      <c r="A24"/>
      <c r="B24" s="281" t="s">
        <v>283</v>
      </c>
      <c r="C24" s="281"/>
      <c r="D24" s="281"/>
      <c r="E24" s="281"/>
      <c r="F24" s="281"/>
      <c r="G24" s="281"/>
      <c r="H24" s="265">
        <f>'6.グラフデータ'!E14</f>
        <v>0.01</v>
      </c>
      <c r="I24" s="265"/>
      <c r="J24" s="265"/>
      <c r="K24" s="265"/>
      <c r="L24" s="265"/>
      <c r="M24" s="265">
        <f>'6.グラフデータ'!F14</f>
        <v>1.2E-2</v>
      </c>
      <c r="N24" s="265"/>
      <c r="O24" s="265"/>
      <c r="P24" s="265"/>
      <c r="Q24" s="265"/>
      <c r="R24" s="265">
        <f>'6.グラフデータ'!G14</f>
        <v>1.2999999999999999E-2</v>
      </c>
      <c r="S24" s="265"/>
      <c r="T24" s="265"/>
      <c r="U24" s="265"/>
      <c r="V24" s="265"/>
      <c r="W24" s="265">
        <f>'6.グラフデータ'!H14</f>
        <v>3.0000000000000001E-3</v>
      </c>
      <c r="X24" s="265"/>
      <c r="Y24" s="265"/>
      <c r="Z24" s="265"/>
      <c r="AA24" s="265"/>
      <c r="AB24" s="265">
        <f>'6.グラフデータ'!I14</f>
        <v>0.01</v>
      </c>
      <c r="AC24" s="265"/>
      <c r="AD24" s="265"/>
      <c r="AE24" s="265"/>
      <c r="AF24" s="265"/>
      <c r="AG24"/>
    </row>
    <row r="25" spans="1:33" s="5" customFormat="1" x14ac:dyDescent="0.15">
      <c r="A25" s="84"/>
      <c r="B25" s="281" t="s">
        <v>273</v>
      </c>
      <c r="C25" s="281"/>
      <c r="D25" s="281"/>
      <c r="E25" s="281"/>
      <c r="F25" s="281"/>
      <c r="G25" s="281"/>
      <c r="H25" s="265">
        <f>'6.グラフデータ'!E15</f>
        <v>0.24</v>
      </c>
      <c r="I25" s="265"/>
      <c r="J25" s="265"/>
      <c r="K25" s="265"/>
      <c r="L25" s="265"/>
      <c r="M25" s="265">
        <f>'6.グラフデータ'!F15</f>
        <v>0.25</v>
      </c>
      <c r="N25" s="265"/>
      <c r="O25" s="265"/>
      <c r="P25" s="265"/>
      <c r="Q25" s="265"/>
      <c r="R25" s="265">
        <f>'6.グラフデータ'!G15</f>
        <v>0.24199999999999999</v>
      </c>
      <c r="S25" s="265"/>
      <c r="T25" s="265"/>
      <c r="U25" s="265"/>
      <c r="V25" s="265"/>
      <c r="W25" s="265">
        <f>'6.グラフデータ'!H15</f>
        <v>0.24</v>
      </c>
      <c r="X25" s="265"/>
      <c r="Y25" s="265"/>
      <c r="Z25" s="265"/>
      <c r="AA25" s="265"/>
      <c r="AB25" s="265">
        <f>'6.グラフデータ'!I15</f>
        <v>0.24099999999999999</v>
      </c>
      <c r="AC25" s="265"/>
      <c r="AD25" s="265"/>
      <c r="AE25" s="265"/>
      <c r="AF25" s="265"/>
      <c r="AG25"/>
    </row>
    <row r="27" spans="1:33" x14ac:dyDescent="0.15">
      <c r="B27" s="6" t="s">
        <v>318</v>
      </c>
    </row>
    <row r="28" spans="1:33" s="5" customFormat="1" ht="17.25" customHeight="1" x14ac:dyDescent="0.15">
      <c r="A28" s="102"/>
      <c r="B28" s="266" t="s">
        <v>287</v>
      </c>
      <c r="C28" s="266"/>
      <c r="D28" s="266"/>
      <c r="E28" s="267" t="str" cm="1">
        <f t="array" ref="E28">INDEX('6.グラフデータ'!D20:D27,MATCH(MAX('6.グラフデータ'!J20:J27),'6.グラフデータ'!J20:J27,0),0)</f>
        <v>関東</v>
      </c>
      <c r="F28" s="268"/>
      <c r="G28" s="269"/>
      <c r="H28" s="275" t="s">
        <v>275</v>
      </c>
      <c r="I28" s="275"/>
      <c r="J28" s="273">
        <f>MAX('6.グラフデータ'!J20:J27)</f>
        <v>0.20803146689914712</v>
      </c>
      <c r="K28" s="273"/>
      <c r="L28" s="273"/>
      <c r="M28" s="274" t="str" cm="1">
        <f t="array" ref="M28">INDEX('6.グラフデータ'!AE20:AE27,MATCH(MAX('6.グラフデータ'!J20:J27),'6.グラフデータ'!J20:J27,0),0)</f>
        <v>同程度で推移</v>
      </c>
      <c r="N28" s="274"/>
      <c r="O28" s="274"/>
      <c r="P28" s="274"/>
      <c r="Q28" s="104"/>
      <c r="R28" s="266" t="s">
        <v>464</v>
      </c>
      <c r="S28" s="266"/>
      <c r="T28" s="266"/>
      <c r="U28" s="266"/>
      <c r="V28" s="266"/>
      <c r="W28" s="266"/>
      <c r="X28" s="275" t="s">
        <v>275</v>
      </c>
      <c r="Y28" s="275"/>
      <c r="Z28" s="276">
        <f>'6.グラフデータ'!J28</f>
        <v>6.3709674694821779E-3</v>
      </c>
      <c r="AA28" s="276"/>
      <c r="AB28" s="276"/>
      <c r="AC28" s="274" t="str">
        <f>'6.グラフデータ'!AE28</f>
        <v>―</v>
      </c>
      <c r="AD28" s="274"/>
      <c r="AE28" s="274"/>
      <c r="AF28" s="274"/>
      <c r="AG28" s="103"/>
    </row>
    <row r="29" spans="1:33" s="5" customFormat="1" ht="17.25" customHeight="1" x14ac:dyDescent="0.15">
      <c r="A29" s="102"/>
      <c r="B29" s="266"/>
      <c r="C29" s="266"/>
      <c r="D29" s="266"/>
      <c r="E29" s="270"/>
      <c r="F29" s="271"/>
      <c r="G29" s="272"/>
      <c r="H29" s="275" t="s">
        <v>288</v>
      </c>
      <c r="I29" s="275"/>
      <c r="J29" s="277" cm="1">
        <f t="array" ref="J29">(INDEX('6.グラフデータ'!I20:I27,MATCH(MAX('6.グラフデータ'!J20:J27),'6.グラフデータ'!J20:J27,0),0))-(INDEX('6.グラフデータ'!E20:E27,MATCH(MAX('6.グラフデータ'!J20:J27),'6.グラフデータ'!J20:J27,0),0))</f>
        <v>4.8894798518758498E-3</v>
      </c>
      <c r="K29" s="278"/>
      <c r="L29" s="279"/>
      <c r="M29" s="274"/>
      <c r="N29" s="274"/>
      <c r="O29" s="274"/>
      <c r="P29" s="274"/>
      <c r="Q29" s="105"/>
      <c r="R29" s="266"/>
      <c r="S29" s="266"/>
      <c r="T29" s="266"/>
      <c r="U29" s="266"/>
      <c r="V29" s="266"/>
      <c r="W29" s="266"/>
      <c r="X29" s="275" t="s">
        <v>288</v>
      </c>
      <c r="Y29" s="275"/>
      <c r="Z29" s="280">
        <f>'6.グラフデータ'!I28-'6.グラフデータ'!E28</f>
        <v>4.6967135902644275E-4</v>
      </c>
      <c r="AA29" s="280"/>
      <c r="AB29" s="280"/>
      <c r="AC29" s="274"/>
      <c r="AD29" s="274"/>
      <c r="AE29" s="274"/>
      <c r="AF29" s="274"/>
      <c r="AG29" s="103"/>
    </row>
    <row r="30" spans="1:33" s="5" customFormat="1" x14ac:dyDescent="0.15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</row>
    <row r="31" spans="1:33" s="5" customFormat="1" ht="18.75" customHeight="1" x14ac:dyDescent="0.15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</row>
    <row r="32" spans="1:33" s="5" customFormat="1" ht="18.75" customHeight="1" x14ac:dyDescent="0.15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</row>
    <row r="33" spans="1:33" s="5" customFormat="1" ht="18.75" customHeight="1" x14ac:dyDescent="0.15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</row>
    <row r="34" spans="1:33" s="5" customFormat="1" ht="18.75" customHeight="1" x14ac:dyDescent="0.15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</row>
    <row r="35" spans="1:33" s="5" customFormat="1" ht="18.75" customHeight="1" x14ac:dyDescent="0.1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</row>
    <row r="36" spans="1:33" s="5" customFormat="1" ht="18.75" customHeight="1" x14ac:dyDescent="0.15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</row>
    <row r="37" spans="1:33" s="5" customFormat="1" ht="18.75" customHeight="1" x14ac:dyDescent="0.15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/>
    </row>
    <row r="38" spans="1:33" x14ac:dyDescent="0.15">
      <c r="B38" s="262"/>
      <c r="C38" s="262"/>
      <c r="D38" s="262"/>
      <c r="E38" s="262"/>
      <c r="F38" s="262"/>
      <c r="G38" s="262"/>
      <c r="H38" s="263" t="str">
        <f ca="1">'6.グラフデータ'!R1&amp;"(n="&amp;'6.グラフデータ'!E30&amp;")"</f>
        <v>R2(n=82)</v>
      </c>
      <c r="I38" s="263"/>
      <c r="J38" s="263"/>
      <c r="K38" s="263"/>
      <c r="L38" s="263"/>
      <c r="M38" s="263" t="str">
        <f ca="1">'6.グラフデータ'!S1&amp;"(n="&amp;'6.グラフデータ'!F30&amp;")"</f>
        <v>R3(n=82)</v>
      </c>
      <c r="N38" s="263"/>
      <c r="O38" s="263"/>
      <c r="P38" s="263"/>
      <c r="Q38" s="263"/>
      <c r="R38" s="263" t="str">
        <f ca="1">'6.グラフデータ'!T1&amp;"(n="&amp;'6.グラフデータ'!G30&amp;")"</f>
        <v>R4(n=82)</v>
      </c>
      <c r="S38" s="263"/>
      <c r="T38" s="263"/>
      <c r="U38" s="263"/>
      <c r="V38" s="263"/>
      <c r="W38" s="263" t="str">
        <f ca="1">'6.グラフデータ'!U1&amp;"(n="&amp;'6.グラフデータ'!H30&amp;")"</f>
        <v>R5(n=82)</v>
      </c>
      <c r="X38" s="263"/>
      <c r="Y38" s="263"/>
      <c r="Z38" s="263"/>
      <c r="AA38" s="263"/>
      <c r="AB38" s="263" t="str">
        <f ca="1">'6.グラフデータ'!V1&amp;"(n="&amp;'6.グラフデータ'!I30&amp;")"</f>
        <v>R6(n=82)</v>
      </c>
      <c r="AC38" s="263"/>
      <c r="AD38" s="263"/>
      <c r="AE38" s="263"/>
      <c r="AF38" s="263"/>
    </row>
    <row r="39" spans="1:33" x14ac:dyDescent="0.15">
      <c r="B39" s="262" t="s">
        <v>276</v>
      </c>
      <c r="C39" s="262"/>
      <c r="D39" s="262"/>
      <c r="E39" s="262"/>
      <c r="F39" s="262"/>
      <c r="G39" s="262"/>
      <c r="H39" s="264">
        <f>'6.グラフデータ'!E20</f>
        <v>0.12444467036039242</v>
      </c>
      <c r="I39" s="264"/>
      <c r="J39" s="264"/>
      <c r="K39" s="264"/>
      <c r="L39" s="264"/>
      <c r="M39" s="264">
        <f>'6.グラフデータ'!F20</f>
        <v>0.13040727398895841</v>
      </c>
      <c r="N39" s="264"/>
      <c r="O39" s="264"/>
      <c r="P39" s="264"/>
      <c r="Q39" s="264"/>
      <c r="R39" s="264">
        <f>'6.グラフデータ'!G20</f>
        <v>0.12907222357624504</v>
      </c>
      <c r="S39" s="264"/>
      <c r="T39" s="264"/>
      <c r="U39" s="264"/>
      <c r="V39" s="264"/>
      <c r="W39" s="264">
        <f>'6.グラフデータ'!H20</f>
        <v>0.12848709458570026</v>
      </c>
      <c r="X39" s="264"/>
      <c r="Y39" s="264"/>
      <c r="Z39" s="264"/>
      <c r="AA39" s="264"/>
      <c r="AB39" s="264">
        <f>'6.グラフデータ'!I20</f>
        <v>0.12942466745819331</v>
      </c>
      <c r="AC39" s="264"/>
      <c r="AD39" s="264"/>
      <c r="AE39" s="264"/>
      <c r="AF39" s="264"/>
    </row>
    <row r="40" spans="1:33" x14ac:dyDescent="0.15">
      <c r="B40" s="262" t="s">
        <v>277</v>
      </c>
      <c r="C40" s="262"/>
      <c r="D40" s="262"/>
      <c r="E40" s="262"/>
      <c r="F40" s="262"/>
      <c r="G40" s="262"/>
      <c r="H40" s="264">
        <f>'6.グラフデータ'!E21</f>
        <v>0.20573374675951811</v>
      </c>
      <c r="I40" s="264"/>
      <c r="J40" s="264"/>
      <c r="K40" s="264"/>
      <c r="L40" s="264"/>
      <c r="M40" s="264">
        <f>'6.グラフデータ'!F21</f>
        <v>0.20642290775871747</v>
      </c>
      <c r="N40" s="264"/>
      <c r="O40" s="264"/>
      <c r="P40" s="264"/>
      <c r="Q40" s="264"/>
      <c r="R40" s="264">
        <f>'6.グラフデータ'!G21</f>
        <v>0.21033390202291005</v>
      </c>
      <c r="S40" s="264"/>
      <c r="T40" s="264"/>
      <c r="U40" s="264"/>
      <c r="V40" s="264"/>
      <c r="W40" s="264">
        <f>'6.グラフデータ'!H21</f>
        <v>0.20704355134319594</v>
      </c>
      <c r="X40" s="264"/>
      <c r="Y40" s="264"/>
      <c r="Z40" s="264"/>
      <c r="AA40" s="264"/>
      <c r="AB40" s="264">
        <f>'6.グラフデータ'!I21</f>
        <v>0.21062322661139396</v>
      </c>
      <c r="AC40" s="264"/>
      <c r="AD40" s="264"/>
      <c r="AE40" s="264"/>
      <c r="AF40" s="264"/>
    </row>
    <row r="41" spans="1:33" x14ac:dyDescent="0.15">
      <c r="B41" s="262" t="s">
        <v>278</v>
      </c>
      <c r="C41" s="262"/>
      <c r="D41" s="262"/>
      <c r="E41" s="262"/>
      <c r="F41" s="262"/>
      <c r="G41" s="262"/>
      <c r="H41" s="264">
        <f>'6.グラフデータ'!E22</f>
        <v>0.20026432165912672</v>
      </c>
      <c r="I41" s="264"/>
      <c r="J41" s="264"/>
      <c r="K41" s="264"/>
      <c r="L41" s="264"/>
      <c r="M41" s="264">
        <f>'6.グラフデータ'!F22</f>
        <v>0.20166746604349289</v>
      </c>
      <c r="N41" s="264"/>
      <c r="O41" s="264"/>
      <c r="P41" s="264"/>
      <c r="Q41" s="264"/>
      <c r="R41" s="264">
        <f>'6.グラフデータ'!G22</f>
        <v>0.20120440328215128</v>
      </c>
      <c r="S41" s="264"/>
      <c r="T41" s="264"/>
      <c r="U41" s="264"/>
      <c r="V41" s="264"/>
      <c r="W41" s="264">
        <f>'6.グラフデータ'!H22</f>
        <v>0.20163633970250211</v>
      </c>
      <c r="X41" s="264"/>
      <c r="Y41" s="264"/>
      <c r="Z41" s="264"/>
      <c r="AA41" s="264"/>
      <c r="AB41" s="264">
        <f>'6.グラフデータ'!I22</f>
        <v>0.20417362606403316</v>
      </c>
      <c r="AC41" s="264"/>
      <c r="AD41" s="264"/>
      <c r="AE41" s="264"/>
      <c r="AF41" s="264"/>
    </row>
    <row r="42" spans="1:33" x14ac:dyDescent="0.15">
      <c r="B42" s="262" t="s">
        <v>279</v>
      </c>
      <c r="C42" s="262"/>
      <c r="D42" s="262"/>
      <c r="E42" s="262"/>
      <c r="F42" s="262"/>
      <c r="G42" s="262"/>
      <c r="H42" s="264">
        <f>'6.グラフデータ'!E23</f>
        <v>0.16771209271590504</v>
      </c>
      <c r="I42" s="264"/>
      <c r="J42" s="264"/>
      <c r="K42" s="264"/>
      <c r="L42" s="264"/>
      <c r="M42" s="264">
        <f>'6.グラフデータ'!F23</f>
        <v>0.16281775228842876</v>
      </c>
      <c r="N42" s="264"/>
      <c r="O42" s="264"/>
      <c r="P42" s="264"/>
      <c r="Q42" s="264"/>
      <c r="R42" s="264">
        <f>'6.グラフデータ'!G23</f>
        <v>0.1605532537167926</v>
      </c>
      <c r="S42" s="264"/>
      <c r="T42" s="264"/>
      <c r="U42" s="264"/>
      <c r="V42" s="264"/>
      <c r="W42" s="264">
        <f>'6.グラフデータ'!H23</f>
        <v>0.16313780288992172</v>
      </c>
      <c r="X42" s="264"/>
      <c r="Y42" s="264"/>
      <c r="Z42" s="264"/>
      <c r="AA42" s="264"/>
      <c r="AB42" s="264">
        <f>'6.グラフデータ'!I23</f>
        <v>0.15851327148692976</v>
      </c>
      <c r="AC42" s="264"/>
      <c r="AD42" s="264"/>
      <c r="AE42" s="264"/>
      <c r="AF42" s="264"/>
    </row>
    <row r="43" spans="1:33" x14ac:dyDescent="0.15">
      <c r="B43" s="262" t="s">
        <v>280</v>
      </c>
      <c r="C43" s="262"/>
      <c r="D43" s="262"/>
      <c r="E43" s="262"/>
      <c r="F43" s="262"/>
      <c r="G43" s="262"/>
      <c r="H43" s="264">
        <f>'6.グラフデータ'!E24</f>
        <v>8.2753011741981394E-2</v>
      </c>
      <c r="I43" s="264"/>
      <c r="J43" s="264"/>
      <c r="K43" s="264"/>
      <c r="L43" s="264"/>
      <c r="M43" s="264">
        <f>'6.グラフデータ'!F24</f>
        <v>8.1842580592491304E-2</v>
      </c>
      <c r="N43" s="264"/>
      <c r="O43" s="264"/>
      <c r="P43" s="264"/>
      <c r="Q43" s="264"/>
      <c r="R43" s="264">
        <f>'6.グラフデータ'!G24</f>
        <v>8.2409212771143062E-2</v>
      </c>
      <c r="S43" s="264"/>
      <c r="T43" s="264"/>
      <c r="U43" s="264"/>
      <c r="V43" s="264"/>
      <c r="W43" s="264">
        <f>'6.グラフデータ'!H24</f>
        <v>8.5320534240610799E-2</v>
      </c>
      <c r="X43" s="264"/>
      <c r="Y43" s="264"/>
      <c r="Z43" s="264"/>
      <c r="AA43" s="264"/>
      <c r="AB43" s="264">
        <f>'6.グラフデータ'!I24</f>
        <v>8.3381965266737773E-2</v>
      </c>
      <c r="AC43" s="264"/>
      <c r="AD43" s="264"/>
      <c r="AE43" s="264"/>
      <c r="AF43" s="264"/>
    </row>
    <row r="44" spans="1:33" x14ac:dyDescent="0.15">
      <c r="B44" s="262" t="s">
        <v>281</v>
      </c>
      <c r="C44" s="262"/>
      <c r="D44" s="262"/>
      <c r="E44" s="262"/>
      <c r="F44" s="262"/>
      <c r="G44" s="262"/>
      <c r="H44" s="264">
        <f>'6.グラフデータ'!E25</f>
        <v>4.6856097189040817E-2</v>
      </c>
      <c r="I44" s="264"/>
      <c r="J44" s="264"/>
      <c r="K44" s="264"/>
      <c r="L44" s="264"/>
      <c r="M44" s="264">
        <f>'6.グラフデータ'!F25</f>
        <v>4.874837998632555E-2</v>
      </c>
      <c r="N44" s="264"/>
      <c r="O44" s="264"/>
      <c r="P44" s="264"/>
      <c r="Q44" s="264"/>
      <c r="R44" s="264">
        <f>'6.グラフデータ'!G25</f>
        <v>4.8389389877325537E-2</v>
      </c>
      <c r="S44" s="264"/>
      <c r="T44" s="264"/>
      <c r="U44" s="264"/>
      <c r="V44" s="264"/>
      <c r="W44" s="264">
        <f>'6.グラフデータ'!H25</f>
        <v>4.8026975303016493E-2</v>
      </c>
      <c r="X44" s="264"/>
      <c r="Y44" s="264"/>
      <c r="Z44" s="264"/>
      <c r="AA44" s="264"/>
      <c r="AB44" s="264">
        <f>'6.グラフデータ'!I25</f>
        <v>4.8497776346769161E-2</v>
      </c>
      <c r="AC44" s="264"/>
      <c r="AD44" s="264"/>
      <c r="AE44" s="264"/>
      <c r="AF44" s="264"/>
    </row>
    <row r="45" spans="1:33" x14ac:dyDescent="0.15">
      <c r="B45" s="262" t="s">
        <v>282</v>
      </c>
      <c r="C45" s="262"/>
      <c r="D45" s="262"/>
      <c r="E45" s="262"/>
      <c r="F45" s="262"/>
      <c r="G45" s="262"/>
      <c r="H45" s="264">
        <f>'6.グラフデータ'!E26</f>
        <v>0.15453667463020385</v>
      </c>
      <c r="I45" s="264"/>
      <c r="J45" s="264"/>
      <c r="K45" s="264"/>
      <c r="L45" s="264"/>
      <c r="M45" s="264">
        <f>'6.グラフデータ'!F26</f>
        <v>0.15330686885797964</v>
      </c>
      <c r="N45" s="264"/>
      <c r="O45" s="264"/>
      <c r="P45" s="264"/>
      <c r="Q45" s="264"/>
      <c r="R45" s="264">
        <f>'6.グラフデータ'!G26</f>
        <v>0.1546023235031278</v>
      </c>
      <c r="S45" s="264"/>
      <c r="T45" s="264"/>
      <c r="U45" s="264"/>
      <c r="V45" s="264"/>
      <c r="W45" s="264">
        <f>'6.グラフデータ'!H26</f>
        <v>0.15303219012323177</v>
      </c>
      <c r="X45" s="264"/>
      <c r="Y45" s="264"/>
      <c r="Z45" s="264"/>
      <c r="AA45" s="264"/>
      <c r="AB45" s="264">
        <f>'6.グラフデータ'!I26</f>
        <v>0.15164107620791661</v>
      </c>
      <c r="AC45" s="264"/>
      <c r="AD45" s="264"/>
      <c r="AE45" s="264"/>
      <c r="AF45" s="264"/>
    </row>
    <row r="46" spans="1:33" x14ac:dyDescent="0.15">
      <c r="B46" s="262" t="s">
        <v>283</v>
      </c>
      <c r="C46" s="262"/>
      <c r="D46" s="262"/>
      <c r="E46" s="262"/>
      <c r="F46" s="262"/>
      <c r="G46" s="262"/>
      <c r="H46" s="264">
        <f>'6.グラフデータ'!E27</f>
        <v>1.7699384943831647E-2</v>
      </c>
      <c r="I46" s="264"/>
      <c r="J46" s="264"/>
      <c r="K46" s="264"/>
      <c r="L46" s="264"/>
      <c r="M46" s="264">
        <f>'6.グラフデータ'!F27</f>
        <v>1.4786770483605972E-2</v>
      </c>
      <c r="N46" s="264"/>
      <c r="O46" s="264"/>
      <c r="P46" s="264"/>
      <c r="Q46" s="264"/>
      <c r="R46" s="264">
        <f>'6.グラフデータ'!G27</f>
        <v>1.3435291250304656E-2</v>
      </c>
      <c r="S46" s="264"/>
      <c r="T46" s="264"/>
      <c r="U46" s="264"/>
      <c r="V46" s="264"/>
      <c r="W46" s="264">
        <f>'6.グラフデータ'!H27</f>
        <v>1.3315511811820934E-2</v>
      </c>
      <c r="X46" s="264"/>
      <c r="Y46" s="264"/>
      <c r="Z46" s="264"/>
      <c r="AA46" s="264"/>
      <c r="AB46" s="264">
        <f>'6.グラフデータ'!I27</f>
        <v>1.3744390558026282E-2</v>
      </c>
      <c r="AC46" s="264"/>
      <c r="AD46" s="264"/>
      <c r="AE46" s="264"/>
      <c r="AF46" s="264"/>
    </row>
    <row r="47" spans="1:33" x14ac:dyDescent="0.15">
      <c r="B47" s="262" t="s">
        <v>273</v>
      </c>
      <c r="C47" s="262"/>
      <c r="D47" s="262"/>
      <c r="E47" s="262"/>
      <c r="F47" s="262"/>
      <c r="G47" s="262"/>
      <c r="H47" s="264">
        <f>'6.グラフデータ'!E28</f>
        <v>6.191226554160525E-3</v>
      </c>
      <c r="I47" s="264"/>
      <c r="J47" s="264"/>
      <c r="K47" s="264"/>
      <c r="L47" s="264"/>
      <c r="M47" s="264">
        <f>'6.グラフデータ'!F28</f>
        <v>6.2657536762829999E-3</v>
      </c>
      <c r="N47" s="264"/>
      <c r="O47" s="264"/>
      <c r="P47" s="264"/>
      <c r="Q47" s="264"/>
      <c r="R47" s="264">
        <f>'6.グラフデータ'!G28</f>
        <v>6.5399301324234301E-3</v>
      </c>
      <c r="S47" s="264"/>
      <c r="T47" s="264"/>
      <c r="U47" s="264"/>
      <c r="V47" s="264"/>
      <c r="W47" s="264">
        <f>'6.グラフデータ'!H28</f>
        <v>6.1970290713569669E-3</v>
      </c>
      <c r="X47" s="264"/>
      <c r="Y47" s="264"/>
      <c r="Z47" s="264"/>
      <c r="AA47" s="264"/>
      <c r="AB47" s="264">
        <f>'6.グラフデータ'!I28</f>
        <v>6.6608979131869677E-3</v>
      </c>
      <c r="AC47" s="264"/>
      <c r="AD47" s="264"/>
      <c r="AE47" s="264"/>
      <c r="AF47" s="264"/>
    </row>
  </sheetData>
  <mergeCells count="146">
    <mergeCell ref="B46:G46"/>
    <mergeCell ref="H46:L46"/>
    <mergeCell ref="M46:Q46"/>
    <mergeCell ref="R46:V46"/>
    <mergeCell ref="W46:AA46"/>
    <mergeCell ref="AB46:AF46"/>
    <mergeCell ref="B47:G47"/>
    <mergeCell ref="H47:L47"/>
    <mergeCell ref="M47:Q47"/>
    <mergeCell ref="R47:V47"/>
    <mergeCell ref="W47:AA47"/>
    <mergeCell ref="AB47:AF47"/>
    <mergeCell ref="B44:G44"/>
    <mergeCell ref="H44:L44"/>
    <mergeCell ref="M44:Q44"/>
    <mergeCell ref="R44:V44"/>
    <mergeCell ref="W44:AA44"/>
    <mergeCell ref="AB44:AF44"/>
    <mergeCell ref="B45:G45"/>
    <mergeCell ref="H45:L45"/>
    <mergeCell ref="M45:Q45"/>
    <mergeCell ref="R45:V45"/>
    <mergeCell ref="W45:AA45"/>
    <mergeCell ref="AB45:AF45"/>
    <mergeCell ref="B42:G42"/>
    <mergeCell ref="H42:L42"/>
    <mergeCell ref="M42:Q42"/>
    <mergeCell ref="R42:V42"/>
    <mergeCell ref="W42:AA42"/>
    <mergeCell ref="AB42:AF42"/>
    <mergeCell ref="B43:G43"/>
    <mergeCell ref="H43:L43"/>
    <mergeCell ref="M43:Q43"/>
    <mergeCell ref="R43:V43"/>
    <mergeCell ref="W43:AA43"/>
    <mergeCell ref="AB43:AF43"/>
    <mergeCell ref="B40:G40"/>
    <mergeCell ref="H40:L40"/>
    <mergeCell ref="M40:Q40"/>
    <mergeCell ref="R40:V40"/>
    <mergeCell ref="W40:AA40"/>
    <mergeCell ref="AB40:AF40"/>
    <mergeCell ref="B41:G41"/>
    <mergeCell ref="H41:L41"/>
    <mergeCell ref="M41:Q41"/>
    <mergeCell ref="R41:V41"/>
    <mergeCell ref="W41:AA41"/>
    <mergeCell ref="AB41:AF41"/>
    <mergeCell ref="AB21:AF21"/>
    <mergeCell ref="M22:Q22"/>
    <mergeCell ref="R22:V22"/>
    <mergeCell ref="W22:AA22"/>
    <mergeCell ref="AB22:AF22"/>
    <mergeCell ref="M23:Q23"/>
    <mergeCell ref="R23:V23"/>
    <mergeCell ref="W23:AA23"/>
    <mergeCell ref="AB23:AF23"/>
    <mergeCell ref="H16:L16"/>
    <mergeCell ref="H17:L17"/>
    <mergeCell ref="H18:L18"/>
    <mergeCell ref="H19:L19"/>
    <mergeCell ref="H20:L20"/>
    <mergeCell ref="H21:L21"/>
    <mergeCell ref="M21:Q21"/>
    <mergeCell ref="R21:V21"/>
    <mergeCell ref="W21:AA21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6:D7"/>
    <mergeCell ref="E6:G7"/>
    <mergeCell ref="H6:I6"/>
    <mergeCell ref="J6:L6"/>
    <mergeCell ref="M6:P7"/>
    <mergeCell ref="R6:W7"/>
    <mergeCell ref="X6:Y6"/>
    <mergeCell ref="Z6:AB6"/>
    <mergeCell ref="AC6:AF7"/>
    <mergeCell ref="H7:I7"/>
    <mergeCell ref="J7:L7"/>
    <mergeCell ref="X7:Y7"/>
    <mergeCell ref="Z7:AB7"/>
    <mergeCell ref="H22:L22"/>
    <mergeCell ref="H23:L23"/>
    <mergeCell ref="H24:L24"/>
    <mergeCell ref="H25:L25"/>
    <mergeCell ref="M16:Q16"/>
    <mergeCell ref="R16:V16"/>
    <mergeCell ref="W16:AA16"/>
    <mergeCell ref="AB16:AF16"/>
    <mergeCell ref="M17:Q17"/>
    <mergeCell ref="R17:V17"/>
    <mergeCell ref="W17:AA17"/>
    <mergeCell ref="AB17:AF17"/>
    <mergeCell ref="M18:Q18"/>
    <mergeCell ref="R18:V18"/>
    <mergeCell ref="W18:AA18"/>
    <mergeCell ref="AB18:AF18"/>
    <mergeCell ref="M19:Q19"/>
    <mergeCell ref="R19:V19"/>
    <mergeCell ref="W19:AA19"/>
    <mergeCell ref="AB19:AF19"/>
    <mergeCell ref="M20:Q20"/>
    <mergeCell ref="R20:V20"/>
    <mergeCell ref="W20:AA20"/>
    <mergeCell ref="AB20:AF20"/>
    <mergeCell ref="M24:Q24"/>
    <mergeCell ref="R24:V24"/>
    <mergeCell ref="W24:AA24"/>
    <mergeCell ref="AB24:AF24"/>
    <mergeCell ref="M25:Q25"/>
    <mergeCell ref="R25:V25"/>
    <mergeCell ref="W25:AA25"/>
    <mergeCell ref="AB25:AF25"/>
    <mergeCell ref="B28:D29"/>
    <mergeCell ref="E28:G29"/>
    <mergeCell ref="J28:L28"/>
    <mergeCell ref="M28:P29"/>
    <mergeCell ref="R28:W29"/>
    <mergeCell ref="X28:Y28"/>
    <mergeCell ref="Z28:AB28"/>
    <mergeCell ref="AC28:AF29"/>
    <mergeCell ref="J29:L29"/>
    <mergeCell ref="X29:Y29"/>
    <mergeCell ref="Z29:AB29"/>
    <mergeCell ref="H28:I28"/>
    <mergeCell ref="H29:I29"/>
    <mergeCell ref="B25:G25"/>
    <mergeCell ref="B38:G38"/>
    <mergeCell ref="H38:L38"/>
    <mergeCell ref="M38:Q38"/>
    <mergeCell ref="R38:V38"/>
    <mergeCell ref="W38:AA38"/>
    <mergeCell ref="AB38:AF38"/>
    <mergeCell ref="B39:G39"/>
    <mergeCell ref="H39:L39"/>
    <mergeCell ref="M39:Q39"/>
    <mergeCell ref="R39:V39"/>
    <mergeCell ref="W39:AA39"/>
    <mergeCell ref="AB39:AF39"/>
  </mergeCells>
  <phoneticPr fontId="1"/>
  <conditionalFormatting sqref="AG6:AG7">
    <cfRule type="containsText" dxfId="261" priority="164" operator="containsText" text="無し">
      <formula>NOT(ISERROR(SEARCH("無し",AG6)))</formula>
    </cfRule>
    <cfRule type="containsText" dxfId="260" priority="165" operator="containsText" text="変動">
      <formula>NOT(ISERROR(SEARCH("変動",AG6)))</formula>
    </cfRule>
    <cfRule type="containsText" dxfId="259" priority="166" operator="containsText" text="減少">
      <formula>NOT(ISERROR(SEARCH("減少",AG6)))</formula>
    </cfRule>
    <cfRule type="containsText" dxfId="258" priority="167" operator="containsText" text="増加">
      <formula>NOT(ISERROR(SEARCH("増加",AG6)))</formula>
    </cfRule>
    <cfRule type="containsText" dxfId="257" priority="168" operator="containsText" text="安定">
      <formula>NOT(ISERROR(SEARCH("安定",AG6)))</formula>
    </cfRule>
  </conditionalFormatting>
  <conditionalFormatting sqref="AG28:AG29">
    <cfRule type="containsText" dxfId="256" priority="123" operator="containsText" text="無し">
      <formula>NOT(ISERROR(SEARCH("無し",AG28)))</formula>
    </cfRule>
    <cfRule type="containsText" dxfId="255" priority="124" operator="containsText" text="変動">
      <formula>NOT(ISERROR(SEARCH("変動",AG28)))</formula>
    </cfRule>
    <cfRule type="containsText" dxfId="254" priority="125" operator="containsText" text="減少">
      <formula>NOT(ISERROR(SEARCH("減少",AG28)))</formula>
    </cfRule>
    <cfRule type="containsText" dxfId="253" priority="126" operator="containsText" text="増加">
      <formula>NOT(ISERROR(SEARCH("増加",AG28)))</formula>
    </cfRule>
    <cfRule type="containsText" dxfId="252" priority="127" operator="containsText" text="安定">
      <formula>NOT(ISERROR(SEARCH("安定",AG28)))</formula>
    </cfRule>
  </conditionalFormatting>
  <conditionalFormatting sqref="M6">
    <cfRule type="containsText" dxfId="251" priority="91" operator="containsText" text="―">
      <formula>NOT(ISERROR(SEARCH("―",M6)))</formula>
    </cfRule>
    <cfRule type="containsText" dxfId="250" priority="92" operator="containsText" text="隔年で">
      <formula>NOT(ISERROR(SEARCH("隔年で",M6)))</formula>
    </cfRule>
    <cfRule type="containsText" dxfId="249" priority="93" operator="containsText" text="年度により">
      <formula>NOT(ISERROR(SEARCH("年度により",M6)))</formula>
    </cfRule>
    <cfRule type="containsText" dxfId="248" priority="94" operator="containsText" text="減少傾向">
      <formula>NOT(ISERROR(SEARCH("減少傾向",M6)))</formula>
    </cfRule>
    <cfRule type="containsText" dxfId="247" priority="95" operator="containsText" text="増加傾向">
      <formula>NOT(ISERROR(SEARCH("増加傾向",M6)))</formula>
    </cfRule>
    <cfRule type="containsText" dxfId="246" priority="96" operator="containsText" text="同程度">
      <formula>NOT(ISERROR(SEARCH("同程度",M6)))</formula>
    </cfRule>
  </conditionalFormatting>
  <conditionalFormatting sqref="M6">
    <cfRule type="containsText" dxfId="245" priority="89" operator="containsText" text="最新年度のみ減少">
      <formula>NOT(ISERROR(SEARCH("最新年度のみ減少",M6)))</formula>
    </cfRule>
    <cfRule type="containsText" dxfId="244" priority="90" operator="containsText" text="最新年度のみ増加">
      <formula>NOT(ISERROR(SEARCH("最新年度のみ増加",M6)))</formula>
    </cfRule>
  </conditionalFormatting>
  <conditionalFormatting sqref="AC6">
    <cfRule type="containsText" dxfId="243" priority="83" operator="containsText" text="―">
      <formula>NOT(ISERROR(SEARCH("―",AC6)))</formula>
    </cfRule>
    <cfRule type="containsText" dxfId="242" priority="84" operator="containsText" text="隔年で">
      <formula>NOT(ISERROR(SEARCH("隔年で",AC6)))</formula>
    </cfRule>
    <cfRule type="containsText" dxfId="241" priority="85" operator="containsText" text="年度により">
      <formula>NOT(ISERROR(SEARCH("年度により",AC6)))</formula>
    </cfRule>
    <cfRule type="containsText" dxfId="240" priority="86" operator="containsText" text="減少傾向">
      <formula>NOT(ISERROR(SEARCH("減少傾向",AC6)))</formula>
    </cfRule>
    <cfRule type="containsText" dxfId="239" priority="87" operator="containsText" text="増加傾向">
      <formula>NOT(ISERROR(SEARCH("増加傾向",AC6)))</formula>
    </cfRule>
    <cfRule type="containsText" dxfId="238" priority="88" operator="containsText" text="同程度">
      <formula>NOT(ISERROR(SEARCH("同程度",AC6)))</formula>
    </cfRule>
  </conditionalFormatting>
  <conditionalFormatting sqref="AC6">
    <cfRule type="containsText" dxfId="237" priority="81" operator="containsText" text="最新年度のみ減少">
      <formula>NOT(ISERROR(SEARCH("最新年度のみ減少",AC6)))</formula>
    </cfRule>
    <cfRule type="containsText" dxfId="236" priority="82" operator="containsText" text="最新年度のみ増加">
      <formula>NOT(ISERROR(SEARCH("最新年度のみ増加",AC6)))</formula>
    </cfRule>
  </conditionalFormatting>
  <conditionalFormatting sqref="M28">
    <cfRule type="containsText" dxfId="235" priority="43" operator="containsText" text="―">
      <formula>NOT(ISERROR(SEARCH("―",M28)))</formula>
    </cfRule>
    <cfRule type="containsText" dxfId="234" priority="44" operator="containsText" text="隔年で">
      <formula>NOT(ISERROR(SEARCH("隔年で",M28)))</formula>
    </cfRule>
    <cfRule type="containsText" dxfId="233" priority="45" operator="containsText" text="年度により">
      <formula>NOT(ISERROR(SEARCH("年度により",M28)))</formula>
    </cfRule>
    <cfRule type="containsText" dxfId="232" priority="46" operator="containsText" text="減少傾向">
      <formula>NOT(ISERROR(SEARCH("減少傾向",M28)))</formula>
    </cfRule>
    <cfRule type="containsText" dxfId="231" priority="47" operator="containsText" text="増加傾向">
      <formula>NOT(ISERROR(SEARCH("増加傾向",M28)))</formula>
    </cfRule>
    <cfRule type="containsText" dxfId="230" priority="48" operator="containsText" text="同程度">
      <formula>NOT(ISERROR(SEARCH("同程度",M28)))</formula>
    </cfRule>
  </conditionalFormatting>
  <conditionalFormatting sqref="M28">
    <cfRule type="containsText" dxfId="229" priority="41" operator="containsText" text="最新年度のみ減少">
      <formula>NOT(ISERROR(SEARCH("最新年度のみ減少",M28)))</formula>
    </cfRule>
    <cfRule type="containsText" dxfId="228" priority="42" operator="containsText" text="最新年度のみ増加">
      <formula>NOT(ISERROR(SEARCH("最新年度のみ増加",M28)))</formula>
    </cfRule>
  </conditionalFormatting>
  <conditionalFormatting sqref="AC28">
    <cfRule type="containsText" dxfId="227" priority="35" operator="containsText" text="―">
      <formula>NOT(ISERROR(SEARCH("―",AC28)))</formula>
    </cfRule>
    <cfRule type="containsText" dxfId="226" priority="36" operator="containsText" text="隔年で">
      <formula>NOT(ISERROR(SEARCH("隔年で",AC28)))</formula>
    </cfRule>
    <cfRule type="containsText" dxfId="225" priority="37" operator="containsText" text="年度により">
      <formula>NOT(ISERROR(SEARCH("年度により",AC28)))</formula>
    </cfRule>
    <cfRule type="containsText" dxfId="224" priority="38" operator="containsText" text="減少傾向">
      <formula>NOT(ISERROR(SEARCH("減少傾向",AC28)))</formula>
    </cfRule>
    <cfRule type="containsText" dxfId="223" priority="39" operator="containsText" text="増加傾向">
      <formula>NOT(ISERROR(SEARCH("増加傾向",AC28)))</formula>
    </cfRule>
    <cfRule type="containsText" dxfId="222" priority="40" operator="containsText" text="同程度">
      <formula>NOT(ISERROR(SEARCH("同程度",AC28)))</formula>
    </cfRule>
  </conditionalFormatting>
  <conditionalFormatting sqref="AC28">
    <cfRule type="containsText" dxfId="221" priority="33" operator="containsText" text="最新年度のみ減少">
      <formula>NOT(ISERROR(SEARCH("最新年度のみ減少",AC28)))</formula>
    </cfRule>
    <cfRule type="containsText" dxfId="220" priority="34" operator="containsText" text="最新年度のみ増加">
      <formula>NOT(ISERROR(SEARCH("最新年度のみ増加",AC28)))</formula>
    </cfRule>
  </conditionalFormatting>
  <conditionalFormatting sqref="E6">
    <cfRule type="containsText" dxfId="219" priority="25" operator="containsText" text="その他">
      <formula>NOT(ISERROR(SEARCH("その他",E6)))</formula>
    </cfRule>
    <cfRule type="containsText" dxfId="218" priority="26" operator="containsText" text="九州・沖縄">
      <formula>NOT(ISERROR(SEARCH("九州・沖縄",E6)))</formula>
    </cfRule>
    <cfRule type="containsText" dxfId="217" priority="27" operator="containsText" text="四国">
      <formula>NOT(ISERROR(SEARCH("四国",E6)))</formula>
    </cfRule>
    <cfRule type="containsText" dxfId="216" priority="28" operator="containsText" text="中国">
      <formula>NOT(ISERROR(SEARCH("中国",E6)))</formula>
    </cfRule>
    <cfRule type="containsText" dxfId="215" priority="29" operator="containsText" text="近畿">
      <formula>NOT(ISERROR(SEARCH("近畿",E6)))</formula>
    </cfRule>
    <cfRule type="containsText" dxfId="214" priority="30" operator="containsText" text="中部">
      <formula>NOT(ISERROR(SEARCH("中部",E6)))</formula>
    </cfRule>
    <cfRule type="containsText" dxfId="213" priority="31" operator="containsText" text="関東">
      <formula>NOT(ISERROR(SEARCH("関東",E6)))</formula>
    </cfRule>
    <cfRule type="containsText" dxfId="212" priority="32" operator="containsText" text="北海道・東北">
      <formula>NOT(ISERROR(SEARCH("北海道・東北",E6)))</formula>
    </cfRule>
  </conditionalFormatting>
  <conditionalFormatting sqref="E28">
    <cfRule type="containsText" dxfId="211" priority="1" operator="containsText" text="その他">
      <formula>NOT(ISERROR(SEARCH("その他",E28)))</formula>
    </cfRule>
    <cfRule type="containsText" dxfId="210" priority="2" operator="containsText" text="九州・沖縄">
      <formula>NOT(ISERROR(SEARCH("九州・沖縄",E28)))</formula>
    </cfRule>
    <cfRule type="containsText" dxfId="209" priority="3" operator="containsText" text="四国">
      <formula>NOT(ISERROR(SEARCH("四国",E28)))</formula>
    </cfRule>
    <cfRule type="containsText" dxfId="208" priority="4" operator="containsText" text="中国">
      <formula>NOT(ISERROR(SEARCH("中国",E28)))</formula>
    </cfRule>
    <cfRule type="containsText" dxfId="207" priority="5" operator="containsText" text="近畿">
      <formula>NOT(ISERROR(SEARCH("近畿",E28)))</formula>
    </cfRule>
    <cfRule type="containsText" dxfId="206" priority="6" operator="containsText" text="中部">
      <formula>NOT(ISERROR(SEARCH("中部",E28)))</formula>
    </cfRule>
    <cfRule type="containsText" dxfId="205" priority="7" operator="containsText" text="関東">
      <formula>NOT(ISERROR(SEARCH("関東",E28)))</formula>
    </cfRule>
    <cfRule type="containsText" dxfId="204" priority="8" operator="containsText" text="北海道・東北">
      <formula>NOT(ISERROR(SEARCH("北海道・東北",E28)))</formula>
    </cfRule>
  </conditionalFormatting>
  <hyperlinks>
    <hyperlink ref="AH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116"/>
  <sheetViews>
    <sheetView view="pageBreakPreview" zoomScale="115" zoomScaleNormal="100" zoomScaleSheetLayoutView="115" workbookViewId="0">
      <selection activeCell="P60" sqref="P60"/>
    </sheetView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20.5" style="5" bestFit="1" customWidth="1"/>
    <col min="35" max="39" width="10.75" style="5" bestFit="1" customWidth="1"/>
    <col min="40" max="40" width="9" style="5"/>
  </cols>
  <sheetData>
    <row r="1" spans="1:40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40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40" ht="24" customHeight="1" x14ac:dyDescent="0.15">
      <c r="A3" s="6"/>
      <c r="B3" s="6" t="s">
        <v>296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40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101"/>
      <c r="AJ4"/>
      <c r="AK4"/>
      <c r="AL4"/>
      <c r="AM4"/>
      <c r="AN4"/>
    </row>
    <row r="5" spans="1:40" s="5" customFormat="1" ht="18.75" customHeight="1" x14ac:dyDescent="0.15">
      <c r="A5" s="93"/>
      <c r="B5" s="6" t="s">
        <v>317</v>
      </c>
      <c r="C5" s="93"/>
      <c r="D5" s="93"/>
      <c r="E5" s="93"/>
      <c r="F5" s="93"/>
      <c r="G5" s="6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</row>
    <row r="6" spans="1:40" s="5" customFormat="1" ht="17.25" customHeight="1" x14ac:dyDescent="0.15">
      <c r="A6" s="102"/>
      <c r="B6" s="266" t="s">
        <v>287</v>
      </c>
      <c r="C6" s="266"/>
      <c r="D6" s="266"/>
      <c r="E6" s="267" t="str" cm="1">
        <f t="array" ref="E6">INDEX('6.グラフデータ'!D34:D41,MATCH(MAX('6.グラフデータ'!J34:J41),'6.グラフデータ'!J34:J41,0),0)</f>
        <v>九州・沖縄</v>
      </c>
      <c r="F6" s="268"/>
      <c r="G6" s="269"/>
      <c r="H6" s="275" t="s">
        <v>275</v>
      </c>
      <c r="I6" s="275"/>
      <c r="J6" s="273">
        <f>MAX('6.グラフデータ'!J34:J41)</f>
        <v>0.27140000000000003</v>
      </c>
      <c r="K6" s="273"/>
      <c r="L6" s="273"/>
      <c r="M6" s="274" t="str" cm="1">
        <f t="array" ref="M6">INDEX('6.グラフデータ'!AE34:AE41,MATCH(MAX('6.グラフデータ'!J34:J41),'6.グラフデータ'!J34:J41,0),0)</f>
        <v>同程度で推移</v>
      </c>
      <c r="N6" s="274"/>
      <c r="O6" s="274"/>
      <c r="P6" s="274"/>
      <c r="Q6" s="104"/>
      <c r="R6" s="266" t="s">
        <v>443</v>
      </c>
      <c r="S6" s="266"/>
      <c r="T6" s="266"/>
      <c r="U6" s="266"/>
      <c r="V6" s="266"/>
      <c r="W6" s="266"/>
      <c r="X6" s="275" t="s">
        <v>275</v>
      </c>
      <c r="Y6" s="275"/>
      <c r="Z6" s="276">
        <f>'6.グラフデータ'!J42</f>
        <v>1.1399999999999999E-2</v>
      </c>
      <c r="AA6" s="276"/>
      <c r="AB6" s="276"/>
      <c r="AC6" s="274" t="str">
        <f>'6.グラフデータ'!AE42</f>
        <v>―</v>
      </c>
      <c r="AD6" s="274"/>
      <c r="AE6" s="274"/>
      <c r="AF6" s="274"/>
      <c r="AG6" s="103"/>
    </row>
    <row r="7" spans="1:40" s="5" customFormat="1" ht="17.25" customHeight="1" x14ac:dyDescent="0.15">
      <c r="A7" s="102"/>
      <c r="B7" s="266"/>
      <c r="C7" s="266"/>
      <c r="D7" s="266"/>
      <c r="E7" s="270"/>
      <c r="F7" s="271"/>
      <c r="G7" s="272"/>
      <c r="H7" s="275" t="s">
        <v>288</v>
      </c>
      <c r="I7" s="275"/>
      <c r="J7" s="277" cm="1">
        <f t="array" ref="J7">(INDEX('6.グラフデータ'!I34:I41,MATCH(MAX('6.グラフデータ'!J34:J41),'6.グラフデータ'!J34:J41,0),0))-(INDEX('6.グラフデータ'!E34:E41,MATCH(MAX('6.グラフデータ'!J34:J41),'6.グラフデータ'!J34:J41,0),0))</f>
        <v>-2.0000000000000018E-3</v>
      </c>
      <c r="K7" s="278"/>
      <c r="L7" s="279"/>
      <c r="M7" s="274"/>
      <c r="N7" s="274"/>
      <c r="O7" s="274"/>
      <c r="P7" s="274"/>
      <c r="Q7" s="105"/>
      <c r="R7" s="266"/>
      <c r="S7" s="266"/>
      <c r="T7" s="266"/>
      <c r="U7" s="266"/>
      <c r="V7" s="266"/>
      <c r="W7" s="266"/>
      <c r="X7" s="275" t="s">
        <v>288</v>
      </c>
      <c r="Y7" s="275"/>
      <c r="Z7" s="280">
        <f>'6.グラフデータ'!I42-'6.グラフデータ'!E42</f>
        <v>0</v>
      </c>
      <c r="AA7" s="280"/>
      <c r="AB7" s="280"/>
      <c r="AC7" s="274"/>
      <c r="AD7" s="274"/>
      <c r="AE7" s="274"/>
      <c r="AF7" s="274"/>
      <c r="AG7" s="103"/>
    </row>
    <row r="8" spans="1:40" s="5" customFormat="1" x14ac:dyDescent="0.15">
      <c r="A8" s="84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</row>
    <row r="9" spans="1:40" s="5" customFormat="1" ht="18.75" customHeight="1" x14ac:dyDescent="0.15">
      <c r="A9" s="84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</row>
    <row r="10" spans="1:40" s="5" customFormat="1" ht="18.75" customHeight="1" x14ac:dyDescent="0.15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</row>
    <row r="11" spans="1:40" s="5" customFormat="1" ht="18.75" customHeight="1" x14ac:dyDescent="0.15">
      <c r="A11" s="84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</row>
    <row r="12" spans="1:40" s="5" customFormat="1" ht="18.75" customHeight="1" x14ac:dyDescent="0.15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</row>
    <row r="13" spans="1:40" s="5" customFormat="1" ht="18.75" customHeight="1" x14ac:dyDescent="0.15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</row>
    <row r="14" spans="1:40" s="5" customFormat="1" ht="18.75" customHeight="1" x14ac:dyDescent="0.15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</row>
    <row r="15" spans="1:40" s="5" customFormat="1" ht="18.75" customHeight="1" x14ac:dyDescent="0.1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/>
    </row>
    <row r="16" spans="1:40" s="5" customFormat="1" x14ac:dyDescent="0.15">
      <c r="A16" s="84"/>
      <c r="B16" s="286"/>
      <c r="C16" s="287"/>
      <c r="D16" s="287"/>
      <c r="E16" s="287"/>
      <c r="F16" s="287"/>
      <c r="G16" s="288"/>
      <c r="H16" s="289" t="str">
        <f ca="1">'6.グラフデータ'!R1&amp;"(n="&amp;'6.グラフデータ'!E44&amp;")"</f>
        <v>R2(n=25)</v>
      </c>
      <c r="I16" s="290"/>
      <c r="J16" s="290"/>
      <c r="K16" s="290"/>
      <c r="L16" s="291"/>
      <c r="M16" s="289" t="str">
        <f ca="1">'6.グラフデータ'!S1&amp;"(n="&amp;'6.グラフデータ'!F44&amp;")"</f>
        <v>R3(n=25)</v>
      </c>
      <c r="N16" s="290"/>
      <c r="O16" s="290"/>
      <c r="P16" s="290"/>
      <c r="Q16" s="291"/>
      <c r="R16" s="289" t="str">
        <f ca="1">'6.グラフデータ'!T1&amp;"(n="&amp;'6.グラフデータ'!G44&amp;")"</f>
        <v>R4(n=25)</v>
      </c>
      <c r="S16" s="290"/>
      <c r="T16" s="290"/>
      <c r="U16" s="290"/>
      <c r="V16" s="291"/>
      <c r="W16" s="289" t="str">
        <f ca="1">'6.グラフデータ'!U1&amp;"(n="&amp;'6.グラフデータ'!H44&amp;")"</f>
        <v>R5(n=25)</v>
      </c>
      <c r="X16" s="290"/>
      <c r="Y16" s="290"/>
      <c r="Z16" s="290"/>
      <c r="AA16" s="291"/>
      <c r="AB16" s="289" t="str">
        <f ca="1">'6.グラフデータ'!V1&amp;"(n="&amp;'6.グラフデータ'!I44&amp;")"</f>
        <v>R6(n=25)</v>
      </c>
      <c r="AC16" s="290"/>
      <c r="AD16" s="290"/>
      <c r="AE16" s="290"/>
      <c r="AF16" s="291"/>
      <c r="AG16"/>
    </row>
    <row r="17" spans="1:33" s="5" customFormat="1" x14ac:dyDescent="0.15">
      <c r="A17" s="84"/>
      <c r="B17" s="286" t="s">
        <v>276</v>
      </c>
      <c r="C17" s="287"/>
      <c r="D17" s="287"/>
      <c r="E17" s="287"/>
      <c r="F17" s="287"/>
      <c r="G17" s="288"/>
      <c r="H17" s="283">
        <f>'6.グラフデータ'!E34</f>
        <v>9.4E-2</v>
      </c>
      <c r="I17" s="284"/>
      <c r="J17" s="284"/>
      <c r="K17" s="284"/>
      <c r="L17" s="285"/>
      <c r="M17" s="283">
        <f>'6.グラフデータ'!F34</f>
        <v>9.9000000000000005E-2</v>
      </c>
      <c r="N17" s="284"/>
      <c r="O17" s="284"/>
      <c r="P17" s="284"/>
      <c r="Q17" s="285"/>
      <c r="R17" s="283">
        <f>'6.グラフデータ'!G34</f>
        <v>9.9000000000000005E-2</v>
      </c>
      <c r="S17" s="284"/>
      <c r="T17" s="284"/>
      <c r="U17" s="284"/>
      <c r="V17" s="285"/>
      <c r="W17" s="283">
        <f>'6.グラフデータ'!H34</f>
        <v>9.8000000000000004E-2</v>
      </c>
      <c r="X17" s="284"/>
      <c r="Y17" s="284"/>
      <c r="Z17" s="284"/>
      <c r="AA17" s="285"/>
      <c r="AB17" s="283">
        <f>'6.グラフデータ'!I34</f>
        <v>0.1</v>
      </c>
      <c r="AC17" s="284"/>
      <c r="AD17" s="284"/>
      <c r="AE17" s="284"/>
      <c r="AF17" s="285"/>
      <c r="AG17"/>
    </row>
    <row r="18" spans="1:33" s="5" customFormat="1" x14ac:dyDescent="0.15">
      <c r="A18" s="84"/>
      <c r="B18" s="286" t="s">
        <v>277</v>
      </c>
      <c r="C18" s="287"/>
      <c r="D18" s="287"/>
      <c r="E18" s="287"/>
      <c r="F18" s="287"/>
      <c r="G18" s="288"/>
      <c r="H18" s="283">
        <f>'6.グラフデータ'!E35</f>
        <v>8.7999999999999995E-2</v>
      </c>
      <c r="I18" s="284"/>
      <c r="J18" s="284"/>
      <c r="K18" s="284"/>
      <c r="L18" s="285"/>
      <c r="M18" s="283">
        <f>'6.グラフデータ'!F35</f>
        <v>8.7999999999999995E-2</v>
      </c>
      <c r="N18" s="284"/>
      <c r="O18" s="284"/>
      <c r="P18" s="284"/>
      <c r="Q18" s="285"/>
      <c r="R18" s="283">
        <f>'6.グラフデータ'!G35</f>
        <v>0.09</v>
      </c>
      <c r="S18" s="284"/>
      <c r="T18" s="284"/>
      <c r="U18" s="284"/>
      <c r="V18" s="285"/>
      <c r="W18" s="283">
        <f>'6.グラフデータ'!H35</f>
        <v>8.7999999999999995E-2</v>
      </c>
      <c r="X18" s="284"/>
      <c r="Y18" s="284"/>
      <c r="Z18" s="284"/>
      <c r="AA18" s="285"/>
      <c r="AB18" s="283">
        <f>'6.グラフデータ'!I35</f>
        <v>0.09</v>
      </c>
      <c r="AC18" s="284"/>
      <c r="AD18" s="284"/>
      <c r="AE18" s="284"/>
      <c r="AF18" s="285"/>
      <c r="AG18"/>
    </row>
    <row r="19" spans="1:33" s="5" customFormat="1" x14ac:dyDescent="0.15">
      <c r="A19" s="84"/>
      <c r="B19" s="286" t="s">
        <v>278</v>
      </c>
      <c r="C19" s="287"/>
      <c r="D19" s="287"/>
      <c r="E19" s="287"/>
      <c r="F19" s="287"/>
      <c r="G19" s="288"/>
      <c r="H19" s="283">
        <f>'6.グラフデータ'!E36</f>
        <v>0.22500000000000001</v>
      </c>
      <c r="I19" s="284"/>
      <c r="J19" s="284"/>
      <c r="K19" s="284"/>
      <c r="L19" s="285"/>
      <c r="M19" s="283">
        <f>'6.グラフデータ'!F36</f>
        <v>0.22900000000000001</v>
      </c>
      <c r="N19" s="284"/>
      <c r="O19" s="284"/>
      <c r="P19" s="284"/>
      <c r="Q19" s="285"/>
      <c r="R19" s="283">
        <f>'6.グラフデータ'!G36</f>
        <v>0.22600000000000001</v>
      </c>
      <c r="S19" s="284"/>
      <c r="T19" s="284"/>
      <c r="U19" s="284"/>
      <c r="V19" s="285"/>
      <c r="W19" s="283">
        <f>'6.グラフデータ'!H36</f>
        <v>0.222</v>
      </c>
      <c r="X19" s="284"/>
      <c r="Y19" s="284"/>
      <c r="Z19" s="284"/>
      <c r="AA19" s="285"/>
      <c r="AB19" s="283">
        <f>'6.グラフデータ'!I36</f>
        <v>0.22700000000000001</v>
      </c>
      <c r="AC19" s="284"/>
      <c r="AD19" s="284"/>
      <c r="AE19" s="284"/>
      <c r="AF19" s="285"/>
      <c r="AG19"/>
    </row>
    <row r="20" spans="1:33" s="5" customFormat="1" x14ac:dyDescent="0.15">
      <c r="A20" s="84"/>
      <c r="B20" s="286" t="s">
        <v>279</v>
      </c>
      <c r="C20" s="287"/>
      <c r="D20" s="287"/>
      <c r="E20" s="287"/>
      <c r="F20" s="287"/>
      <c r="G20" s="288"/>
      <c r="H20" s="283">
        <f>'6.グラフデータ'!E37</f>
        <v>0.115</v>
      </c>
      <c r="I20" s="284"/>
      <c r="J20" s="284"/>
      <c r="K20" s="284"/>
      <c r="L20" s="285"/>
      <c r="M20" s="283">
        <f>'6.グラフデータ'!F37</f>
        <v>0.109</v>
      </c>
      <c r="N20" s="284"/>
      <c r="O20" s="284"/>
      <c r="P20" s="284"/>
      <c r="Q20" s="285"/>
      <c r="R20" s="283">
        <f>'6.グラフデータ'!G37</f>
        <v>0.111</v>
      </c>
      <c r="S20" s="284"/>
      <c r="T20" s="284"/>
      <c r="U20" s="284"/>
      <c r="V20" s="285"/>
      <c r="W20" s="283">
        <f>'6.グラフデータ'!H37</f>
        <v>0.11600000000000001</v>
      </c>
      <c r="X20" s="284"/>
      <c r="Y20" s="284"/>
      <c r="Z20" s="284"/>
      <c r="AA20" s="285"/>
      <c r="AB20" s="283">
        <f>'6.グラフデータ'!I37</f>
        <v>0.109</v>
      </c>
      <c r="AC20" s="284"/>
      <c r="AD20" s="284"/>
      <c r="AE20" s="284"/>
      <c r="AF20" s="285"/>
      <c r="AG20"/>
    </row>
    <row r="21" spans="1:33" s="5" customFormat="1" x14ac:dyDescent="0.15">
      <c r="A21" s="84"/>
      <c r="B21" s="286" t="s">
        <v>280</v>
      </c>
      <c r="C21" s="287"/>
      <c r="D21" s="287"/>
      <c r="E21" s="287"/>
      <c r="F21" s="287"/>
      <c r="G21" s="288"/>
      <c r="H21" s="283">
        <f>'6.グラフデータ'!E38</f>
        <v>0.112</v>
      </c>
      <c r="I21" s="284"/>
      <c r="J21" s="284"/>
      <c r="K21" s="284"/>
      <c r="L21" s="285"/>
      <c r="M21" s="283">
        <f>'6.グラフデータ'!F38</f>
        <v>0.107</v>
      </c>
      <c r="N21" s="284"/>
      <c r="O21" s="284"/>
      <c r="P21" s="284"/>
      <c r="Q21" s="285"/>
      <c r="R21" s="283">
        <f>'6.グラフデータ'!G38</f>
        <v>0.109</v>
      </c>
      <c r="S21" s="284"/>
      <c r="T21" s="284"/>
      <c r="U21" s="284"/>
      <c r="V21" s="285"/>
      <c r="W21" s="283">
        <f>'6.グラフデータ'!H38</f>
        <v>0.112</v>
      </c>
      <c r="X21" s="284"/>
      <c r="Y21" s="284"/>
      <c r="Z21" s="284"/>
      <c r="AA21" s="285"/>
      <c r="AB21" s="283">
        <f>'6.グラフデータ'!I38</f>
        <v>0.114</v>
      </c>
      <c r="AC21" s="284"/>
      <c r="AD21" s="284"/>
      <c r="AE21" s="284"/>
      <c r="AF21" s="285"/>
      <c r="AG21"/>
    </row>
    <row r="22" spans="1:33" s="5" customFormat="1" x14ac:dyDescent="0.15">
      <c r="A22"/>
      <c r="B22" s="286" t="s">
        <v>281</v>
      </c>
      <c r="C22" s="287"/>
      <c r="D22" s="287"/>
      <c r="E22" s="287"/>
      <c r="F22" s="287"/>
      <c r="G22" s="288"/>
      <c r="H22" s="283">
        <f>'6.グラフデータ'!E39</f>
        <v>0.08</v>
      </c>
      <c r="I22" s="284"/>
      <c r="J22" s="284"/>
      <c r="K22" s="284"/>
      <c r="L22" s="285"/>
      <c r="M22" s="283">
        <f>'6.グラフデータ'!F39</f>
        <v>8.4000000000000005E-2</v>
      </c>
      <c r="N22" s="284"/>
      <c r="O22" s="284"/>
      <c r="P22" s="284"/>
      <c r="Q22" s="285"/>
      <c r="R22" s="283">
        <f>'6.グラフデータ'!G39</f>
        <v>8.3000000000000004E-2</v>
      </c>
      <c r="S22" s="284"/>
      <c r="T22" s="284"/>
      <c r="U22" s="284"/>
      <c r="V22" s="285"/>
      <c r="W22" s="283">
        <f>'6.グラフデータ'!H39</f>
        <v>8.5999999999999993E-2</v>
      </c>
      <c r="X22" s="284"/>
      <c r="Y22" s="284"/>
      <c r="Z22" s="284"/>
      <c r="AA22" s="285"/>
      <c r="AB22" s="283">
        <f>'6.グラフデータ'!I39</f>
        <v>8.1000000000000003E-2</v>
      </c>
      <c r="AC22" s="284"/>
      <c r="AD22" s="284"/>
      <c r="AE22" s="284"/>
      <c r="AF22" s="285"/>
      <c r="AG22"/>
    </row>
    <row r="23" spans="1:33" s="5" customFormat="1" x14ac:dyDescent="0.15">
      <c r="A23"/>
      <c r="B23" s="286" t="s">
        <v>282</v>
      </c>
      <c r="C23" s="287"/>
      <c r="D23" s="287"/>
      <c r="E23" s="287"/>
      <c r="F23" s="287"/>
      <c r="G23" s="288"/>
      <c r="H23" s="283">
        <f>'6.グラフデータ'!E40</f>
        <v>0.27200000000000002</v>
      </c>
      <c r="I23" s="284"/>
      <c r="J23" s="284"/>
      <c r="K23" s="284"/>
      <c r="L23" s="285"/>
      <c r="M23" s="283">
        <f>'6.グラフデータ'!F40</f>
        <v>0.27200000000000002</v>
      </c>
      <c r="N23" s="284"/>
      <c r="O23" s="284"/>
      <c r="P23" s="284"/>
      <c r="Q23" s="285"/>
      <c r="R23" s="283">
        <f>'6.グラフデータ'!G40</f>
        <v>0.27300000000000002</v>
      </c>
      <c r="S23" s="284"/>
      <c r="T23" s="284"/>
      <c r="U23" s="284"/>
      <c r="V23" s="285"/>
      <c r="W23" s="283">
        <f>'6.グラフデータ'!H40</f>
        <v>0.27</v>
      </c>
      <c r="X23" s="284"/>
      <c r="Y23" s="284"/>
      <c r="Z23" s="284"/>
      <c r="AA23" s="285"/>
      <c r="AB23" s="283">
        <f>'6.グラフデータ'!I40</f>
        <v>0.27</v>
      </c>
      <c r="AC23" s="284"/>
      <c r="AD23" s="284"/>
      <c r="AE23" s="284"/>
      <c r="AF23" s="285"/>
      <c r="AG23"/>
    </row>
    <row r="24" spans="1:33" s="5" customFormat="1" x14ac:dyDescent="0.15">
      <c r="A24"/>
      <c r="B24" s="286" t="s">
        <v>283</v>
      </c>
      <c r="C24" s="287"/>
      <c r="D24" s="287"/>
      <c r="E24" s="287"/>
      <c r="F24" s="287"/>
      <c r="G24" s="288"/>
      <c r="H24" s="283">
        <f>'6.グラフデータ'!E41</f>
        <v>1.4E-2</v>
      </c>
      <c r="I24" s="284"/>
      <c r="J24" s="284"/>
      <c r="K24" s="284"/>
      <c r="L24" s="285"/>
      <c r="M24" s="283">
        <f>'6.グラフデータ'!F41</f>
        <v>1.2E-2</v>
      </c>
      <c r="N24" s="284"/>
      <c r="O24" s="284"/>
      <c r="P24" s="284"/>
      <c r="Q24" s="285"/>
      <c r="R24" s="283">
        <f>'6.グラフデータ'!G41</f>
        <v>8.9999999999999993E-3</v>
      </c>
      <c r="S24" s="284"/>
      <c r="T24" s="284"/>
      <c r="U24" s="284"/>
      <c r="V24" s="285"/>
      <c r="W24" s="283">
        <f>'6.グラフデータ'!H41</f>
        <v>8.9999999999999993E-3</v>
      </c>
      <c r="X24" s="284"/>
      <c r="Y24" s="284"/>
      <c r="Z24" s="284"/>
      <c r="AA24" s="285"/>
      <c r="AB24" s="283">
        <f>'6.グラフデータ'!I41</f>
        <v>8.9999999999999993E-3</v>
      </c>
      <c r="AC24" s="284"/>
      <c r="AD24" s="284"/>
      <c r="AE24" s="284"/>
      <c r="AF24" s="285"/>
      <c r="AG24"/>
    </row>
    <row r="25" spans="1:33" s="5" customFormat="1" x14ac:dyDescent="0.15">
      <c r="A25" s="84"/>
      <c r="B25" s="286" t="s">
        <v>273</v>
      </c>
      <c r="C25" s="287"/>
      <c r="D25" s="287"/>
      <c r="E25" s="287"/>
      <c r="F25" s="287"/>
      <c r="G25" s="288"/>
      <c r="H25" s="283">
        <f>'6.グラフデータ'!E42</f>
        <v>1.0999999999999999E-2</v>
      </c>
      <c r="I25" s="284"/>
      <c r="J25" s="284"/>
      <c r="K25" s="284"/>
      <c r="L25" s="285"/>
      <c r="M25" s="283">
        <f>'6.グラフデータ'!F42</f>
        <v>1.2E-2</v>
      </c>
      <c r="N25" s="284"/>
      <c r="O25" s="284"/>
      <c r="P25" s="284"/>
      <c r="Q25" s="285"/>
      <c r="R25" s="283">
        <f>'6.グラフデータ'!G42</f>
        <v>1.2E-2</v>
      </c>
      <c r="S25" s="284"/>
      <c r="T25" s="284"/>
      <c r="U25" s="284"/>
      <c r="V25" s="285"/>
      <c r="W25" s="283">
        <f>'6.グラフデータ'!H42</f>
        <v>1.0999999999999999E-2</v>
      </c>
      <c r="X25" s="284"/>
      <c r="Y25" s="284"/>
      <c r="Z25" s="284"/>
      <c r="AA25" s="285"/>
      <c r="AB25" s="283">
        <f>'6.グラフデータ'!I42</f>
        <v>1.0999999999999999E-2</v>
      </c>
      <c r="AC25" s="284"/>
      <c r="AD25" s="284"/>
      <c r="AE25" s="284"/>
      <c r="AF25" s="285"/>
      <c r="AG25"/>
    </row>
    <row r="26" spans="1:33" s="5" customForma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3" s="5" customForma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5" customForma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s="5" customForma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 s="5" customForma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5" customFormat="1" x14ac:dyDescent="0.1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5" customFormat="1" x14ac:dyDescent="0.1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s="5" customFormat="1" x14ac:dyDescent="0.1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5" customFormat="1" ht="9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 s="5" customFormat="1" ht="18" customHeight="1" x14ac:dyDescent="0.1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s="5" customFormat="1" ht="32.25" customHeigh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5" customFormat="1" x14ac:dyDescent="0.1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 s="5" customFormat="1" x14ac:dyDescent="0.1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s="5" customFormat="1" x14ac:dyDescent="0.1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63" spans="1:33" s="5" customFormat="1" ht="18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5" customFormat="1" ht="32.25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5" customForma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s="5" customForma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5" customForma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5" customForma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s="5" customForma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5" customForma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5" customForma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s="5" customForma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5" customForma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5" customForma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5" customForma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s="5" customForma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5" customForma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5" customForma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5" customForma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5" customForma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5" customForma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5" customForma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5" customForma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s="5" customForma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5" customForma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s="5" customForma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s="5" customFormat="1" ht="9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5" customFormat="1" ht="18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s="5" customFormat="1" ht="32.2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s="5" customForma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s="5" customForma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s="5" customForma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116" ht="18" customHeight="1" x14ac:dyDescent="0.15"/>
  </sheetData>
  <mergeCells count="73">
    <mergeCell ref="AC6:AF7"/>
    <mergeCell ref="J6:L6"/>
    <mergeCell ref="J7:L7"/>
    <mergeCell ref="H6:I6"/>
    <mergeCell ref="H7:I7"/>
    <mergeCell ref="Z6:AB6"/>
    <mergeCell ref="X6:Y6"/>
    <mergeCell ref="Z7:AB7"/>
    <mergeCell ref="X7:Y7"/>
    <mergeCell ref="W25:AA25"/>
    <mergeCell ref="AB25:AF25"/>
    <mergeCell ref="B16:G16"/>
    <mergeCell ref="AB22:AF22"/>
    <mergeCell ref="M23:Q23"/>
    <mergeCell ref="R23:V23"/>
    <mergeCell ref="W23:AA23"/>
    <mergeCell ref="AB23:AF23"/>
    <mergeCell ref="M24:Q24"/>
    <mergeCell ref="R24:V24"/>
    <mergeCell ref="W24:AA24"/>
    <mergeCell ref="AB24:AF24"/>
    <mergeCell ref="M16:Q16"/>
    <mergeCell ref="R16:V16"/>
    <mergeCell ref="W16:AA16"/>
    <mergeCell ref="AB16:AF16"/>
    <mergeCell ref="M17:Q17"/>
    <mergeCell ref="R17:V17"/>
    <mergeCell ref="W17:AA17"/>
    <mergeCell ref="AB17:AF17"/>
    <mergeCell ref="H16:L16"/>
    <mergeCell ref="H17:L17"/>
    <mergeCell ref="H18:L18"/>
    <mergeCell ref="H19:L19"/>
    <mergeCell ref="H20:L20"/>
    <mergeCell ref="H21:L21"/>
    <mergeCell ref="B17:G17"/>
    <mergeCell ref="B18:G18"/>
    <mergeCell ref="B19:G19"/>
    <mergeCell ref="B20:G20"/>
    <mergeCell ref="B21:G21"/>
    <mergeCell ref="W22:AA22"/>
    <mergeCell ref="M21:Q21"/>
    <mergeCell ref="R21:V21"/>
    <mergeCell ref="W21:AA21"/>
    <mergeCell ref="AB21:AF21"/>
    <mergeCell ref="B6:D7"/>
    <mergeCell ref="M6:P7"/>
    <mergeCell ref="E6:G7"/>
    <mergeCell ref="R6:W7"/>
    <mergeCell ref="B25:G25"/>
    <mergeCell ref="H25:L25"/>
    <mergeCell ref="M25:Q25"/>
    <mergeCell ref="R25:V25"/>
    <mergeCell ref="B24:G24"/>
    <mergeCell ref="H24:L24"/>
    <mergeCell ref="B23:G23"/>
    <mergeCell ref="H23:L23"/>
    <mergeCell ref="H22:L22"/>
    <mergeCell ref="M22:Q22"/>
    <mergeCell ref="R22:V22"/>
    <mergeCell ref="B22:G22"/>
    <mergeCell ref="M18:Q18"/>
    <mergeCell ref="R18:V18"/>
    <mergeCell ref="W18:AA18"/>
    <mergeCell ref="AB18:AF18"/>
    <mergeCell ref="AB20:AF20"/>
    <mergeCell ref="M19:Q19"/>
    <mergeCell ref="R19:V19"/>
    <mergeCell ref="W19:AA19"/>
    <mergeCell ref="AB19:AF19"/>
    <mergeCell ref="M20:Q20"/>
    <mergeCell ref="R20:V20"/>
    <mergeCell ref="W20:AA20"/>
  </mergeCells>
  <phoneticPr fontId="1"/>
  <conditionalFormatting sqref="AG6:AG7">
    <cfRule type="containsText" dxfId="203" priority="133" operator="containsText" text="無し">
      <formula>NOT(ISERROR(SEARCH("無し",AG6)))</formula>
    </cfRule>
    <cfRule type="containsText" dxfId="202" priority="134" operator="containsText" text="変動">
      <formula>NOT(ISERROR(SEARCH("変動",AG6)))</formula>
    </cfRule>
    <cfRule type="containsText" dxfId="201" priority="135" operator="containsText" text="減少">
      <formula>NOT(ISERROR(SEARCH("減少",AG6)))</formula>
    </cfRule>
    <cfRule type="containsText" dxfId="200" priority="136" operator="containsText" text="増加">
      <formula>NOT(ISERROR(SEARCH("増加",AG6)))</formula>
    </cfRule>
    <cfRule type="containsText" dxfId="199" priority="137" operator="containsText" text="安定">
      <formula>NOT(ISERROR(SEARCH("安定",AG6)))</formula>
    </cfRule>
  </conditionalFormatting>
  <conditionalFormatting sqref="M6">
    <cfRule type="containsText" dxfId="198" priority="27" operator="containsText" text="―">
      <formula>NOT(ISERROR(SEARCH("―",M6)))</formula>
    </cfRule>
    <cfRule type="containsText" dxfId="197" priority="28" operator="containsText" text="隔年で">
      <formula>NOT(ISERROR(SEARCH("隔年で",M6)))</formula>
    </cfRule>
    <cfRule type="containsText" dxfId="196" priority="29" operator="containsText" text="年度により">
      <formula>NOT(ISERROR(SEARCH("年度により",M6)))</formula>
    </cfRule>
    <cfRule type="containsText" dxfId="195" priority="30" operator="containsText" text="減少傾向">
      <formula>NOT(ISERROR(SEARCH("減少傾向",M6)))</formula>
    </cfRule>
    <cfRule type="containsText" dxfId="194" priority="31" operator="containsText" text="増加傾向">
      <formula>NOT(ISERROR(SEARCH("増加傾向",M6)))</formula>
    </cfRule>
    <cfRule type="containsText" dxfId="193" priority="32" operator="containsText" text="同程度">
      <formula>NOT(ISERROR(SEARCH("同程度",M6)))</formula>
    </cfRule>
  </conditionalFormatting>
  <conditionalFormatting sqref="M6">
    <cfRule type="containsText" dxfId="192" priority="25" operator="containsText" text="最新年度のみ減少">
      <formula>NOT(ISERROR(SEARCH("最新年度のみ減少",M6)))</formula>
    </cfRule>
    <cfRule type="containsText" dxfId="191" priority="26" operator="containsText" text="最新年度のみ増加">
      <formula>NOT(ISERROR(SEARCH("最新年度のみ増加",M6)))</formula>
    </cfRule>
  </conditionalFormatting>
  <conditionalFormatting sqref="AC6">
    <cfRule type="containsText" dxfId="190" priority="19" operator="containsText" text="―">
      <formula>NOT(ISERROR(SEARCH("―",AC6)))</formula>
    </cfRule>
    <cfRule type="containsText" dxfId="189" priority="20" operator="containsText" text="隔年で">
      <formula>NOT(ISERROR(SEARCH("隔年で",AC6)))</formula>
    </cfRule>
    <cfRule type="containsText" dxfId="188" priority="21" operator="containsText" text="年度により">
      <formula>NOT(ISERROR(SEARCH("年度により",AC6)))</formula>
    </cfRule>
    <cfRule type="containsText" dxfId="187" priority="22" operator="containsText" text="減少傾向">
      <formula>NOT(ISERROR(SEARCH("減少傾向",AC6)))</formula>
    </cfRule>
    <cfRule type="containsText" dxfId="186" priority="23" operator="containsText" text="増加傾向">
      <formula>NOT(ISERROR(SEARCH("増加傾向",AC6)))</formula>
    </cfRule>
    <cfRule type="containsText" dxfId="185" priority="24" operator="containsText" text="同程度">
      <formula>NOT(ISERROR(SEARCH("同程度",AC6)))</formula>
    </cfRule>
  </conditionalFormatting>
  <conditionalFormatting sqref="AC6">
    <cfRule type="containsText" dxfId="184" priority="17" operator="containsText" text="最新年度のみ減少">
      <formula>NOT(ISERROR(SEARCH("最新年度のみ減少",AC6)))</formula>
    </cfRule>
    <cfRule type="containsText" dxfId="183" priority="18" operator="containsText" text="最新年度のみ増加">
      <formula>NOT(ISERROR(SEARCH("最新年度のみ増加",AC6)))</formula>
    </cfRule>
  </conditionalFormatting>
  <conditionalFormatting sqref="E6">
    <cfRule type="containsText" dxfId="182" priority="1" operator="containsText" text="その他">
      <formula>NOT(ISERROR(SEARCH("その他",E6)))</formula>
    </cfRule>
    <cfRule type="containsText" dxfId="181" priority="2" operator="containsText" text="九州・沖縄">
      <formula>NOT(ISERROR(SEARCH("九州・沖縄",E6)))</formula>
    </cfRule>
    <cfRule type="containsText" dxfId="180" priority="3" operator="containsText" text="四国">
      <formula>NOT(ISERROR(SEARCH("四国",E6)))</formula>
    </cfRule>
    <cfRule type="containsText" dxfId="179" priority="4" operator="containsText" text="中国">
      <formula>NOT(ISERROR(SEARCH("中国",E6)))</formula>
    </cfRule>
    <cfRule type="containsText" dxfId="178" priority="5" operator="containsText" text="近畿">
      <formula>NOT(ISERROR(SEARCH("近畿",E6)))</formula>
    </cfRule>
    <cfRule type="containsText" dxfId="177" priority="6" operator="containsText" text="中部">
      <formula>NOT(ISERROR(SEARCH("中部",E6)))</formula>
    </cfRule>
    <cfRule type="containsText" dxfId="176" priority="7" operator="containsText" text="関東">
      <formula>NOT(ISERROR(SEARCH("関東",E6)))</formula>
    </cfRule>
    <cfRule type="containsText" dxfId="175" priority="8" operator="containsText" text="北海道・東北">
      <formula>NOT(ISERROR(SEARCH("北海道・東北",E6)))</formula>
    </cfRule>
  </conditionalFormatting>
  <hyperlinks>
    <hyperlink ref="AH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P79"/>
  <sheetViews>
    <sheetView view="pageBreakPreview" zoomScale="115" zoomScaleNormal="100" zoomScaleSheetLayoutView="115" workbookViewId="0">
      <selection activeCell="P60" sqref="P60"/>
    </sheetView>
  </sheetViews>
  <sheetFormatPr defaultRowHeight="13.5" x14ac:dyDescent="0.15"/>
  <cols>
    <col min="1" max="1" width="0.625" customWidth="1"/>
    <col min="2" max="2" width="13.25" customWidth="1"/>
    <col min="3" max="7" width="6.125" customWidth="1"/>
    <col min="8" max="8" width="2.875" customWidth="1"/>
    <col min="9" max="9" width="13.25" customWidth="1"/>
    <col min="10" max="14" width="6.125" customWidth="1"/>
    <col min="15" max="15" width="0.625" customWidth="1"/>
    <col min="16" max="16" width="20.5" style="5" bestFit="1" customWidth="1"/>
  </cols>
  <sheetData>
    <row r="1" spans="1:16" ht="24" customHeight="1" thickBot="1" x14ac:dyDescent="0.2">
      <c r="A1" s="2" t="s">
        <v>205</v>
      </c>
      <c r="B1" s="2"/>
      <c r="C1" s="2"/>
      <c r="F1" s="2"/>
      <c r="I1" s="2"/>
      <c r="J1" s="2"/>
      <c r="M1" s="2"/>
      <c r="P1" s="22" t="s">
        <v>191</v>
      </c>
    </row>
    <row r="2" spans="1:16" ht="24" customHeight="1" x14ac:dyDescent="0.15">
      <c r="A2" s="2" t="s">
        <v>286</v>
      </c>
      <c r="B2" s="2"/>
      <c r="C2" s="2"/>
    </row>
    <row r="3" spans="1:16" ht="24" customHeight="1" x14ac:dyDescent="0.15">
      <c r="A3" s="2"/>
      <c r="B3" s="6" t="s">
        <v>291</v>
      </c>
      <c r="C3" s="2"/>
    </row>
    <row r="4" spans="1:16" ht="13.5" customHeight="1" x14ac:dyDescent="0.15">
      <c r="A4" s="2"/>
      <c r="B4" s="2"/>
      <c r="C4" s="2"/>
      <c r="I4" s="2"/>
      <c r="J4" s="2"/>
      <c r="P4"/>
    </row>
    <row r="5" spans="1:16" s="5" customFormat="1" ht="18.75" customHeight="1" x14ac:dyDescent="0.15">
      <c r="A5" s="94"/>
      <c r="B5" s="6" t="s">
        <v>466</v>
      </c>
      <c r="C5" s="93"/>
      <c r="D5" s="93"/>
      <c r="E5" s="93"/>
      <c r="F5" s="93"/>
      <c r="H5" s="93"/>
      <c r="I5" s="6" t="s">
        <v>292</v>
      </c>
      <c r="J5" s="93"/>
      <c r="K5" s="93"/>
      <c r="L5" s="93"/>
      <c r="M5" s="93"/>
      <c r="N5" s="93"/>
      <c r="O5" s="93"/>
    </row>
    <row r="6" spans="1:16" s="5" customFormat="1" ht="17.25" customHeight="1" x14ac:dyDescent="0.15">
      <c r="A6" s="84"/>
      <c r="B6" s="292" t="s">
        <v>287</v>
      </c>
      <c r="C6" s="267" t="str" cm="1">
        <f t="array" aca="1" ref="C6" ca="1">INDEX('6.グラフデータ'!D50:D57,MATCH(MAX('6.グラフデータ'!J50:J57),'6.グラフデータ'!J50:J57,0),0)</f>
        <v>四国</v>
      </c>
      <c r="D6" s="118" t="s">
        <v>289</v>
      </c>
      <c r="E6" s="117">
        <f ca="1">MAX('6.グラフデータ'!J50:J57)</f>
        <v>0.49300000000000005</v>
      </c>
      <c r="F6" s="294" t="str" cm="1">
        <f t="array" aca="1" ref="F6" ca="1">INDEX('6.グラフデータ'!AE50:AE57,MATCH(MAX('6.グラフデータ'!J50:J57),'6.グラフデータ'!J50:J57,0),0)</f>
        <v>増加傾向⤴</v>
      </c>
      <c r="G6" s="295"/>
      <c r="H6" s="84"/>
      <c r="I6" s="292" t="s">
        <v>287</v>
      </c>
      <c r="J6" s="267" t="str" cm="1">
        <f t="array" aca="1" ref="J6" ca="1">INDEX('6.グラフデータ'!D63:D70,MATCH(MAX('6.グラフデータ'!J63:J70),'6.グラフデータ'!J63:J70,0),0)</f>
        <v>四国</v>
      </c>
      <c r="K6" s="118" t="s">
        <v>289</v>
      </c>
      <c r="L6" s="117">
        <f ca="1">MAX('6.グラフデータ'!J63:J70)</f>
        <v>0.62660000000000005</v>
      </c>
      <c r="M6" s="294" t="str" cm="1">
        <f t="array" aca="1" ref="M6" ca="1">INDEX('6.グラフデータ'!AE63:AE70,MATCH(MAX('6.グラフデータ'!J63:J70),'6.グラフデータ'!J63:J70,0),0)</f>
        <v>年度により増減</v>
      </c>
      <c r="N6" s="295"/>
      <c r="O6" s="84"/>
    </row>
    <row r="7" spans="1:16" s="5" customFormat="1" ht="17.25" customHeight="1" x14ac:dyDescent="0.15">
      <c r="A7" s="84"/>
      <c r="B7" s="293"/>
      <c r="C7" s="270"/>
      <c r="D7" s="118" t="s">
        <v>288</v>
      </c>
      <c r="E7" s="120" cm="1">
        <f t="array" aca="1" ref="E7" ca="1">(INDEX('6.グラフデータ'!I50:I57,MATCH(MAX('6.グラフデータ'!J50:J57),'6.グラフデータ'!J50:J57,0),0))-(INDEX('6.グラフデータ'!E50:E57,MATCH(MAX('6.グラフデータ'!J50:J57),'6.グラフデータ'!J50:J57,0),0))</f>
        <v>9.3000000000000027E-2</v>
      </c>
      <c r="F7" s="296"/>
      <c r="G7" s="297"/>
      <c r="H7" s="84"/>
      <c r="I7" s="293"/>
      <c r="J7" s="270"/>
      <c r="K7" s="118" t="s">
        <v>288</v>
      </c>
      <c r="L7" s="120" cm="1">
        <f t="array" aca="1" ref="L7" ca="1">(INDEX('6.グラフデータ'!I63:I70,MATCH(MAX('6.グラフデータ'!J63:J70),'6.グラフデータ'!J63:J70,0),0))-(INDEX('6.グラフデータ'!E63:E70,MATCH(MAX('6.グラフデータ'!J63:J70),'6.グラフデータ'!J63:J70,0),0))</f>
        <v>0</v>
      </c>
      <c r="M7" s="296"/>
      <c r="N7" s="297"/>
      <c r="O7" s="84"/>
    </row>
    <row r="8" spans="1:16" s="5" customFormat="1" ht="17.25" customHeight="1" x14ac:dyDescent="0.15">
      <c r="A8" s="84"/>
      <c r="B8" s="266" t="s">
        <v>444</v>
      </c>
      <c r="C8" s="266"/>
      <c r="D8" s="96" t="s">
        <v>289</v>
      </c>
      <c r="E8" s="92">
        <f ca="1">'6.グラフデータ'!J58</f>
        <v>0.30759999999999998</v>
      </c>
      <c r="F8" s="294" t="str">
        <f>'6.グラフデータ'!AE58</f>
        <v>同程度で推移</v>
      </c>
      <c r="G8" s="295"/>
      <c r="H8" s="84"/>
      <c r="I8" s="266" t="s">
        <v>444</v>
      </c>
      <c r="J8" s="266"/>
      <c r="K8" s="96" t="s">
        <v>289</v>
      </c>
      <c r="L8" s="111">
        <f ca="1">'6.グラフデータ'!J71</f>
        <v>0.37340000000000001</v>
      </c>
      <c r="M8" s="294" t="str">
        <f>'6.グラフデータ'!AE71</f>
        <v>同程度で推移</v>
      </c>
      <c r="N8" s="295"/>
      <c r="O8" s="84"/>
    </row>
    <row r="9" spans="1:16" s="5" customFormat="1" ht="17.25" customHeight="1" x14ac:dyDescent="0.15">
      <c r="A9" s="84"/>
      <c r="B9" s="266"/>
      <c r="C9" s="266"/>
      <c r="D9" s="96" t="s">
        <v>288</v>
      </c>
      <c r="E9" s="99">
        <f ca="1">'6.グラフデータ'!I58-'6.グラフデータ'!E58</f>
        <v>1.3000000000000012E-2</v>
      </c>
      <c r="F9" s="296"/>
      <c r="G9" s="297"/>
      <c r="H9" s="84"/>
      <c r="I9" s="266"/>
      <c r="J9" s="266"/>
      <c r="K9" s="96" t="s">
        <v>288</v>
      </c>
      <c r="L9" s="112">
        <f ca="1">'6.グラフデータ'!I71-'6.グラフデータ'!E71</f>
        <v>2.1000000000000019E-2</v>
      </c>
      <c r="M9" s="296"/>
      <c r="N9" s="297"/>
      <c r="O9" s="84"/>
    </row>
    <row r="10" spans="1:16" s="5" customFormat="1" x14ac:dyDescent="0.15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</row>
    <row r="11" spans="1:16" s="5" customFormat="1" x14ac:dyDescent="0.15">
      <c r="A11" s="84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</row>
    <row r="12" spans="1:16" s="5" customFormat="1" x14ac:dyDescent="0.15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</row>
    <row r="13" spans="1:16" s="5" customFormat="1" x14ac:dyDescent="0.15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</row>
    <row r="14" spans="1:16" s="5" customFormat="1" x14ac:dyDescent="0.15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</row>
    <row r="15" spans="1:16" s="5" customFormat="1" x14ac:dyDescent="0.1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</row>
    <row r="16" spans="1:16" s="5" customFormat="1" x14ac:dyDescent="0.15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</row>
    <row r="17" spans="1:16" s="5" customFormat="1" x14ac:dyDescent="0.15">
      <c r="A17" s="84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</row>
    <row r="18" spans="1:16" s="5" customFormat="1" x14ac:dyDescent="0.15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</row>
    <row r="19" spans="1:16" s="5" customFormat="1" x14ac:dyDescent="0.15">
      <c r="A19" s="84"/>
      <c r="B19" s="85"/>
      <c r="C19" s="86" t="str">
        <f ca="1">'6.グラフデータ'!R1</f>
        <v>R2</v>
      </c>
      <c r="D19" s="113" t="str">
        <f ca="1">'6.グラフデータ'!S1</f>
        <v>R3</v>
      </c>
      <c r="E19" s="113" t="str">
        <f ca="1">'6.グラフデータ'!T1</f>
        <v>R4</v>
      </c>
      <c r="F19" s="113" t="str">
        <f ca="1">'6.グラフデータ'!U1</f>
        <v>R5</v>
      </c>
      <c r="G19" s="113" t="str">
        <f ca="1">'6.グラフデータ'!V1</f>
        <v>R6</v>
      </c>
      <c r="H19" s="89"/>
      <c r="I19" s="85"/>
      <c r="J19" s="245" t="str">
        <f ca="1">'6.グラフデータ'!R1</f>
        <v>R2</v>
      </c>
      <c r="K19" s="245" t="str">
        <f ca="1">'6.グラフデータ'!S1</f>
        <v>R3</v>
      </c>
      <c r="L19" s="245" t="str">
        <f ca="1">'6.グラフデータ'!T1</f>
        <v>R4</v>
      </c>
      <c r="M19" s="245" t="str">
        <f ca="1">'6.グラフデータ'!U1</f>
        <v>R5</v>
      </c>
      <c r="N19" s="245" t="str">
        <f ca="1">'6.グラフデータ'!V1</f>
        <v>R6</v>
      </c>
      <c r="O19" s="89"/>
    </row>
    <row r="20" spans="1:16" s="5" customFormat="1" x14ac:dyDescent="0.15">
      <c r="A20" s="84"/>
      <c r="B20" s="87" t="s">
        <v>276</v>
      </c>
      <c r="C20" s="88">
        <f ca="1">'6.グラフデータ'!E50</f>
        <v>2.1000000000000001E-2</v>
      </c>
      <c r="D20" s="88">
        <f ca="1">'6.グラフデータ'!F50</f>
        <v>1.4E-2</v>
      </c>
      <c r="E20" s="88">
        <f ca="1">'6.グラフデータ'!G50</f>
        <v>1.4E-2</v>
      </c>
      <c r="F20" s="88">
        <f ca="1">'6.グラフデータ'!H50</f>
        <v>1.4E-2</v>
      </c>
      <c r="G20" s="88">
        <f ca="1">'6.グラフデータ'!I50</f>
        <v>0.01</v>
      </c>
      <c r="H20" s="90"/>
      <c r="I20" s="87" t="s">
        <v>276</v>
      </c>
      <c r="J20" s="88">
        <f ca="1">'6.グラフデータ'!E63</f>
        <v>7.0000000000000001E-3</v>
      </c>
      <c r="K20" s="88">
        <f ca="1">'6.グラフデータ'!F63</f>
        <v>0</v>
      </c>
      <c r="L20" s="88">
        <f ca="1">'6.グラフデータ'!G63</f>
        <v>7.0000000000000001E-3</v>
      </c>
      <c r="M20" s="88">
        <f ca="1">'6.グラフデータ'!H63</f>
        <v>1.4999999999999999E-2</v>
      </c>
      <c r="N20" s="88">
        <f ca="1">'6.グラフデータ'!I63</f>
        <v>0</v>
      </c>
      <c r="O20" s="90"/>
    </row>
    <row r="21" spans="1:16" s="5" customFormat="1" x14ac:dyDescent="0.15">
      <c r="A21" s="84"/>
      <c r="B21" s="87" t="s">
        <v>277</v>
      </c>
      <c r="C21" s="88">
        <f ca="1">'6.グラフデータ'!E51</f>
        <v>5.7000000000000002E-2</v>
      </c>
      <c r="D21" s="88">
        <f ca="1">'6.グラフデータ'!F51</f>
        <v>5.8999999999999997E-2</v>
      </c>
      <c r="E21" s="88">
        <f ca="1">'6.グラフデータ'!G51</f>
        <v>2.1000000000000001E-2</v>
      </c>
      <c r="F21" s="88">
        <f ca="1">'6.グラフデータ'!H51</f>
        <v>2.1000000000000001E-2</v>
      </c>
      <c r="G21" s="88">
        <f ca="1">'6.グラフデータ'!I51</f>
        <v>3.6999999999999998E-2</v>
      </c>
      <c r="H21" s="90"/>
      <c r="I21" s="87" t="s">
        <v>277</v>
      </c>
      <c r="J21" s="88">
        <f ca="1">'6.グラフデータ'!E64</f>
        <v>7.0000000000000001E-3</v>
      </c>
      <c r="K21" s="88">
        <f ca="1">'6.グラフデータ'!F64</f>
        <v>7.0000000000000001E-3</v>
      </c>
      <c r="L21" s="88">
        <f ca="1">'6.グラフデータ'!G64</f>
        <v>7.0000000000000001E-3</v>
      </c>
      <c r="M21" s="88">
        <f ca="1">'6.グラフデータ'!H64</f>
        <v>0</v>
      </c>
      <c r="N21" s="88">
        <f ca="1">'6.グラフデータ'!I64</f>
        <v>0</v>
      </c>
      <c r="O21" s="90"/>
    </row>
    <row r="22" spans="1:16" s="5" customFormat="1" x14ac:dyDescent="0.15">
      <c r="A22" s="84"/>
      <c r="B22" s="87" t="s">
        <v>278</v>
      </c>
      <c r="C22" s="88">
        <f ca="1">'6.グラフデータ'!E52</f>
        <v>7.3999999999999996E-2</v>
      </c>
      <c r="D22" s="88">
        <f ca="1">'6.グラフデータ'!F52</f>
        <v>7.9000000000000001E-2</v>
      </c>
      <c r="E22" s="88">
        <f ca="1">'6.グラフデータ'!G52</f>
        <v>9.4E-2</v>
      </c>
      <c r="F22" s="88">
        <f ca="1">'6.グラフデータ'!H52</f>
        <v>8.7999999999999995E-2</v>
      </c>
      <c r="G22" s="88">
        <f ca="1">'6.グラフデータ'!I52</f>
        <v>5.3999999999999999E-2</v>
      </c>
      <c r="H22" s="90"/>
      <c r="I22" s="87" t="s">
        <v>278</v>
      </c>
      <c r="J22" s="88">
        <f ca="1">'6.グラフデータ'!E65</f>
        <v>1.4999999999999999E-2</v>
      </c>
      <c r="K22" s="88">
        <f ca="1">'6.グラフデータ'!F65</f>
        <v>4.3999999999999997E-2</v>
      </c>
      <c r="L22" s="88">
        <f ca="1">'6.グラフデータ'!G65</f>
        <v>6.4000000000000001E-2</v>
      </c>
      <c r="M22" s="88">
        <f ca="1">'6.グラフデータ'!H65</f>
        <v>2.1999999999999999E-2</v>
      </c>
      <c r="N22" s="88">
        <f ca="1">'6.グラフデータ'!I65</f>
        <v>3.5999999999999997E-2</v>
      </c>
      <c r="O22" s="90"/>
    </row>
    <row r="23" spans="1:16" s="5" customFormat="1" x14ac:dyDescent="0.15">
      <c r="A23" s="84"/>
      <c r="B23" s="87" t="s">
        <v>279</v>
      </c>
      <c r="C23" s="88">
        <f ca="1">'6.グラフデータ'!E53</f>
        <v>0.19800000000000001</v>
      </c>
      <c r="D23" s="88">
        <f ca="1">'6.グラフデータ'!F53</f>
        <v>0.155</v>
      </c>
      <c r="E23" s="88">
        <f ca="1">'6.グラフデータ'!G53</f>
        <v>0.13600000000000001</v>
      </c>
      <c r="F23" s="88">
        <f ca="1">'6.グラフデータ'!H53</f>
        <v>0.13</v>
      </c>
      <c r="G23" s="88">
        <f ca="1">'6.グラフデータ'!I53</f>
        <v>0.155</v>
      </c>
      <c r="H23" s="90"/>
      <c r="I23" s="87" t="s">
        <v>279</v>
      </c>
      <c r="J23" s="88">
        <f ca="1">'6.グラフデータ'!E66</f>
        <v>0.127</v>
      </c>
      <c r="K23" s="88">
        <f ca="1">'6.グラフデータ'!F66</f>
        <v>0.11899999999999999</v>
      </c>
      <c r="L23" s="88">
        <f ca="1">'6.グラフデータ'!G66</f>
        <v>7.0999999999999994E-2</v>
      </c>
      <c r="M23" s="88">
        <f ca="1">'6.グラフデータ'!H66</f>
        <v>0.08</v>
      </c>
      <c r="N23" s="88">
        <f ca="1">'6.グラフデータ'!I66</f>
        <v>0.08</v>
      </c>
      <c r="O23" s="90"/>
    </row>
    <row r="24" spans="1:16" s="5" customFormat="1" x14ac:dyDescent="0.15">
      <c r="A24" s="84"/>
      <c r="B24" s="87" t="s">
        <v>280</v>
      </c>
      <c r="C24" s="88">
        <f ca="1">'6.グラフデータ'!E54</f>
        <v>0.13800000000000001</v>
      </c>
      <c r="D24" s="88">
        <f ca="1">'6.グラフデータ'!F54</f>
        <v>0.13400000000000001</v>
      </c>
      <c r="E24" s="88">
        <f ca="1">'6.グラフデータ'!G54</f>
        <v>0.112</v>
      </c>
      <c r="F24" s="88">
        <f ca="1">'6.グラフデータ'!H54</f>
        <v>0.17199999999999999</v>
      </c>
      <c r="G24" s="88">
        <f ca="1">'6.グラフデータ'!I54</f>
        <v>0.14099999999999999</v>
      </c>
      <c r="H24" s="90"/>
      <c r="I24" s="87" t="s">
        <v>280</v>
      </c>
      <c r="J24" s="88">
        <f ca="1">'6.グラフデータ'!E67</f>
        <v>0.157</v>
      </c>
      <c r="K24" s="88">
        <f ca="1">'6.グラフデータ'!F67</f>
        <v>0.215</v>
      </c>
      <c r="L24" s="88">
        <f ca="1">'6.グラフデータ'!G67</f>
        <v>0.157</v>
      </c>
      <c r="M24" s="88">
        <f ca="1">'6.グラフデータ'!H67</f>
        <v>0.17499999999999999</v>
      </c>
      <c r="N24" s="88">
        <f ca="1">'6.グラフデータ'!I67</f>
        <v>0.21199999999999999</v>
      </c>
      <c r="O24" s="90"/>
    </row>
    <row r="25" spans="1:16" s="5" customFormat="1" x14ac:dyDescent="0.15">
      <c r="A25" s="84"/>
      <c r="B25" s="87" t="s">
        <v>281</v>
      </c>
      <c r="C25" s="88">
        <f ca="1">'6.グラフデータ'!E55</f>
        <v>0.442</v>
      </c>
      <c r="D25" s="88">
        <f ca="1">'6.グラフデータ'!F55</f>
        <v>0.48299999999999998</v>
      </c>
      <c r="E25" s="88">
        <f ca="1">'6.グラフデータ'!G55</f>
        <v>0.5</v>
      </c>
      <c r="F25" s="88">
        <f ca="1">'6.グラフデータ'!H55</f>
        <v>0.505</v>
      </c>
      <c r="G25" s="88">
        <f ca="1">'6.グラフデータ'!I55</f>
        <v>0.53500000000000003</v>
      </c>
      <c r="H25" s="90"/>
      <c r="I25" s="87" t="s">
        <v>281</v>
      </c>
      <c r="J25" s="88">
        <f ca="1">'6.グラフデータ'!E68</f>
        <v>0.64200000000000002</v>
      </c>
      <c r="K25" s="88">
        <f ca="1">'6.グラフデータ'!F68</f>
        <v>0.57799999999999996</v>
      </c>
      <c r="L25" s="88">
        <f ca="1">'6.グラフデータ'!G68</f>
        <v>0.61399999999999999</v>
      </c>
      <c r="M25" s="88">
        <f ca="1">'6.グラフデータ'!H68</f>
        <v>0.65700000000000003</v>
      </c>
      <c r="N25" s="88">
        <f ca="1">'6.グラフデータ'!I68</f>
        <v>0.64200000000000002</v>
      </c>
      <c r="O25" s="90"/>
    </row>
    <row r="26" spans="1:16" s="5" customFormat="1" x14ac:dyDescent="0.15">
      <c r="A26" s="84"/>
      <c r="B26" s="87" t="s">
        <v>282</v>
      </c>
      <c r="C26" s="88">
        <f ca="1">'6.グラフデータ'!E56</f>
        <v>0.06</v>
      </c>
      <c r="D26" s="88">
        <f ca="1">'6.グラフデータ'!F56</f>
        <v>5.8999999999999997E-2</v>
      </c>
      <c r="E26" s="88">
        <f ca="1">'6.グラフデータ'!G56</f>
        <v>9.8000000000000004E-2</v>
      </c>
      <c r="F26" s="88">
        <f ca="1">'6.グラフデータ'!H56</f>
        <v>6.3E-2</v>
      </c>
      <c r="G26" s="88">
        <f ca="1">'6.グラフデータ'!I56</f>
        <v>5.0999999999999997E-2</v>
      </c>
      <c r="H26" s="90"/>
      <c r="I26" s="87" t="s">
        <v>282</v>
      </c>
      <c r="J26" s="88">
        <f ca="1">'6.グラフデータ'!E69</f>
        <v>4.4999999999999998E-2</v>
      </c>
      <c r="K26" s="88">
        <f ca="1">'6.グラフデータ'!F69</f>
        <v>0.03</v>
      </c>
      <c r="L26" s="88">
        <f ca="1">'6.グラフデータ'!G69</f>
        <v>7.0999999999999994E-2</v>
      </c>
      <c r="M26" s="88">
        <f ca="1">'6.グラフデータ'!H69</f>
        <v>5.0999999999999997E-2</v>
      </c>
      <c r="N26" s="88">
        <f ca="1">'6.グラフデータ'!I69</f>
        <v>2.9000000000000001E-2</v>
      </c>
      <c r="O26" s="90"/>
    </row>
    <row r="27" spans="1:16" s="5" customFormat="1" x14ac:dyDescent="0.15">
      <c r="A27" s="84"/>
      <c r="B27" s="87" t="s">
        <v>283</v>
      </c>
      <c r="C27" s="88">
        <f ca="1">'6.グラフデータ'!E57</f>
        <v>1.0999999999999999E-2</v>
      </c>
      <c r="D27" s="88">
        <f ca="1">'6.グラフデータ'!F57</f>
        <v>1.7000000000000001E-2</v>
      </c>
      <c r="E27" s="88">
        <f ca="1">'6.グラフデータ'!G57</f>
        <v>2.4E-2</v>
      </c>
      <c r="F27" s="88">
        <f ca="1">'6.グラフデータ'!H57</f>
        <v>7.0000000000000001E-3</v>
      </c>
      <c r="G27" s="88">
        <f ca="1">'6.グラフデータ'!I57</f>
        <v>1.7000000000000001E-2</v>
      </c>
      <c r="H27" s="90"/>
      <c r="I27" s="87" t="s">
        <v>283</v>
      </c>
      <c r="J27" s="88">
        <f ca="1">'6.グラフデータ'!E70</f>
        <v>0</v>
      </c>
      <c r="K27" s="88">
        <f ca="1">'6.グラフデータ'!F70</f>
        <v>7.0000000000000001E-3</v>
      </c>
      <c r="L27" s="88">
        <f ca="1">'6.グラフデータ'!G70</f>
        <v>7.0000000000000001E-3</v>
      </c>
      <c r="M27" s="88">
        <f ca="1">'6.グラフデータ'!H70</f>
        <v>0</v>
      </c>
      <c r="N27" s="88">
        <f ca="1">'6.グラフデータ'!I70</f>
        <v>0</v>
      </c>
      <c r="O27" s="90"/>
    </row>
    <row r="28" spans="1:16" s="5" customFormat="1" x14ac:dyDescent="0.15">
      <c r="A28" s="84"/>
      <c r="B28" s="87" t="s">
        <v>273</v>
      </c>
      <c r="C28" s="88">
        <f ca="1">'6.グラフデータ'!E58</f>
        <v>0.29699999999999999</v>
      </c>
      <c r="D28" s="88">
        <f ca="1">'6.グラフデータ'!F58</f>
        <v>0.28599999999999998</v>
      </c>
      <c r="E28" s="88">
        <f ca="1">'6.グラフデータ'!G58</f>
        <v>0.32900000000000001</v>
      </c>
      <c r="F28" s="88">
        <f ca="1">'6.グラフデータ'!H58</f>
        <v>0.316</v>
      </c>
      <c r="G28" s="88">
        <f ca="1">'6.グラフデータ'!I58</f>
        <v>0.31</v>
      </c>
      <c r="H28" s="90"/>
      <c r="I28" s="87" t="s">
        <v>273</v>
      </c>
      <c r="J28" s="88">
        <f ca="1">'6.グラフデータ'!E71</f>
        <v>0.36599999999999999</v>
      </c>
      <c r="K28" s="88">
        <f ca="1">'6.グラフデータ'!F71</f>
        <v>0.378</v>
      </c>
      <c r="L28" s="88">
        <f ca="1">'6.グラフデータ'!G71</f>
        <v>0.371</v>
      </c>
      <c r="M28" s="88">
        <f ca="1">'6.グラフデータ'!H71</f>
        <v>0.36499999999999999</v>
      </c>
      <c r="N28" s="88">
        <f ca="1">'6.グラフデータ'!I71</f>
        <v>0.38700000000000001</v>
      </c>
      <c r="O28" s="90"/>
    </row>
    <row r="29" spans="1:16" s="5" customFormat="1" ht="9" customHeight="1" x14ac:dyDescent="0.15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4"/>
    </row>
    <row r="30" spans="1:16" s="5" customFormat="1" ht="18.75" customHeight="1" x14ac:dyDescent="0.15">
      <c r="A30" s="94" t="s">
        <v>204</v>
      </c>
      <c r="B30" s="6" t="s">
        <v>467</v>
      </c>
      <c r="C30" s="93"/>
      <c r="D30" s="93"/>
      <c r="E30" s="93"/>
      <c r="F30" s="93"/>
      <c r="G30" s="93"/>
      <c r="H30" s="93"/>
      <c r="I30" s="6" t="s">
        <v>319</v>
      </c>
      <c r="J30" s="93"/>
      <c r="K30" s="93"/>
      <c r="L30" s="93"/>
      <c r="M30" s="93"/>
      <c r="N30" s="93"/>
      <c r="O30" s="93"/>
      <c r="P30" s="91"/>
    </row>
    <row r="31" spans="1:16" s="5" customFormat="1" ht="17.25" customHeight="1" x14ac:dyDescent="0.15">
      <c r="A31" s="94"/>
      <c r="B31" s="292" t="s">
        <v>287</v>
      </c>
      <c r="C31" s="267" t="str" cm="1">
        <f t="array" aca="1" ref="C31" ca="1">INDEX('6.グラフデータ'!D76:D83,MATCH(MAX('6.グラフデータ'!J76:J83),'6.グラフデータ'!J76:J83,0),0)</f>
        <v>四国</v>
      </c>
      <c r="D31" s="118" t="s">
        <v>275</v>
      </c>
      <c r="E31" s="117">
        <f ca="1">MAX('6.グラフデータ'!J76:J83)</f>
        <v>0.37619999999999998</v>
      </c>
      <c r="F31" s="294" t="str" cm="1">
        <f t="array" aca="1" ref="F31" ca="1">INDEX('6.グラフデータ'!AE76:AE83,MATCH(MAX('6.グラフデータ'!J76:J83),'6.グラフデータ'!J76:J83,0),0)</f>
        <v>隔年で増減</v>
      </c>
      <c r="G31" s="295"/>
      <c r="H31" s="84"/>
      <c r="I31" s="292" t="s">
        <v>287</v>
      </c>
      <c r="J31" s="267" t="str" cm="1">
        <f t="array" aca="1" ref="J31" ca="1">INDEX('6.グラフデータ'!D89:D96,MATCH(MAX('6.グラフデータ'!J89:J96),'6.グラフデータ'!J89:J96,0),0)</f>
        <v>四国</v>
      </c>
      <c r="K31" s="118" t="s">
        <v>275</v>
      </c>
      <c r="L31" s="117">
        <f ca="1">MAX('6.グラフデータ'!J89:J96)</f>
        <v>0.374</v>
      </c>
      <c r="M31" s="294" t="str" cm="1">
        <f t="array" aca="1" ref="M31" ca="1">INDEX('6.グラフデータ'!AE89:AE96,MATCH(MAX('6.グラフデータ'!J89:J96),'6.グラフデータ'!J89:J96,0),0)</f>
        <v>年度により増減</v>
      </c>
      <c r="N31" s="295"/>
      <c r="O31" s="93"/>
      <c r="P31" s="91"/>
    </row>
    <row r="32" spans="1:16" s="5" customFormat="1" ht="17.25" customHeight="1" x14ac:dyDescent="0.15">
      <c r="A32" s="94"/>
      <c r="B32" s="293"/>
      <c r="C32" s="270"/>
      <c r="D32" s="118" t="s">
        <v>288</v>
      </c>
      <c r="E32" s="120" cm="1">
        <f t="array" aca="1" ref="E32" ca="1">(INDEX('6.グラフデータ'!I76:I83,MATCH(MAX('6.グラフデータ'!J76:J83),'6.グラフデータ'!J76:J83,0),0))-(INDEX('6.グラフデータ'!E76:E83,MATCH(MAX('6.グラフデータ'!J76:J83),'6.グラフデータ'!J76:J83,0),0))</f>
        <v>-9.9999999999999534E-3</v>
      </c>
      <c r="F32" s="296"/>
      <c r="G32" s="297"/>
      <c r="H32" s="84"/>
      <c r="I32" s="293"/>
      <c r="J32" s="270"/>
      <c r="K32" s="118" t="s">
        <v>288</v>
      </c>
      <c r="L32" s="120" cm="1">
        <f t="array" aca="1" ref="L32" ca="1">(INDEX('6.グラフデータ'!I89:I96,MATCH(MAX('6.グラフデータ'!J89:J96),'6.グラフデータ'!J89:J96,0),0))-(INDEX('6.グラフデータ'!E89:E96,MATCH(MAX('6.グラフデータ'!J89:J96),'6.グラフデータ'!J89:J96,0),0))</f>
        <v>-0.129</v>
      </c>
      <c r="M32" s="296"/>
      <c r="N32" s="297"/>
      <c r="O32" s="93"/>
      <c r="P32" s="91"/>
    </row>
    <row r="33" spans="1:15" s="5" customFormat="1" ht="17.25" customHeight="1" x14ac:dyDescent="0.15">
      <c r="A33" s="84"/>
      <c r="B33" s="266" t="s">
        <v>444</v>
      </c>
      <c r="C33" s="266"/>
      <c r="D33" s="118" t="s">
        <v>275</v>
      </c>
      <c r="E33" s="119">
        <f ca="1">'6.グラフデータ'!J84</f>
        <v>0.1948</v>
      </c>
      <c r="F33" s="294" t="str">
        <f>'6.グラフデータ'!AE84</f>
        <v>年度により増減</v>
      </c>
      <c r="G33" s="295"/>
      <c r="H33" s="84"/>
      <c r="I33" s="266" t="s">
        <v>444</v>
      </c>
      <c r="J33" s="266"/>
      <c r="K33" s="118" t="s">
        <v>275</v>
      </c>
      <c r="L33" s="119">
        <f ca="1">'6.グラフデータ'!J97</f>
        <v>0.25080000000000002</v>
      </c>
      <c r="M33" s="294" t="str">
        <f>'6.グラフデータ'!AE97</f>
        <v>減少傾向⤵</v>
      </c>
      <c r="N33" s="295"/>
      <c r="O33" s="84"/>
    </row>
    <row r="34" spans="1:15" s="5" customFormat="1" ht="17.25" customHeight="1" x14ac:dyDescent="0.15">
      <c r="A34" s="84"/>
      <c r="B34" s="266"/>
      <c r="C34" s="266"/>
      <c r="D34" s="118" t="s">
        <v>288</v>
      </c>
      <c r="E34" s="120">
        <f ca="1">'6.グラフデータ'!I84-'6.グラフデータ'!E84</f>
        <v>1.0000000000000009E-3</v>
      </c>
      <c r="F34" s="296"/>
      <c r="G34" s="297"/>
      <c r="H34" s="84"/>
      <c r="I34" s="266"/>
      <c r="J34" s="266"/>
      <c r="K34" s="118" t="s">
        <v>288</v>
      </c>
      <c r="L34" s="120">
        <f ca="1">'6.グラフデータ'!I97-'6.グラフデータ'!E97</f>
        <v>-6.9999999999999979E-2</v>
      </c>
      <c r="M34" s="296"/>
      <c r="N34" s="297"/>
      <c r="O34" s="84"/>
    </row>
    <row r="35" spans="1:15" s="5" customFormat="1" x14ac:dyDescent="0.1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</row>
    <row r="36" spans="1:15" s="5" customFormat="1" x14ac:dyDescent="0.15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</row>
    <row r="37" spans="1:15" s="5" customFormat="1" x14ac:dyDescent="0.15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</row>
    <row r="38" spans="1:15" s="5" customFormat="1" x14ac:dyDescent="0.15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</row>
    <row r="39" spans="1:15" s="5" customFormat="1" x14ac:dyDescent="0.15">
      <c r="A39" s="84"/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</row>
    <row r="40" spans="1:15" s="5" customFormat="1" x14ac:dyDescent="0.15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</row>
    <row r="41" spans="1:15" s="5" customFormat="1" x14ac:dyDescent="0.15">
      <c r="A41" s="84"/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</row>
    <row r="42" spans="1:15" s="5" customFormat="1" x14ac:dyDescent="0.15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</row>
    <row r="43" spans="1:15" s="5" customFormat="1" x14ac:dyDescent="0.15">
      <c r="A43" s="84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</row>
    <row r="44" spans="1:15" s="5" customFormat="1" x14ac:dyDescent="0.15">
      <c r="A44" s="84"/>
      <c r="B44" s="95"/>
      <c r="C44" s="113" t="str">
        <f ca="1">'6.グラフデータ'!R1</f>
        <v>R2</v>
      </c>
      <c r="D44" s="113" t="str">
        <f ca="1">'6.グラフデータ'!S1</f>
        <v>R3</v>
      </c>
      <c r="E44" s="113" t="str">
        <f ca="1">'6.グラフデータ'!T1</f>
        <v>R4</v>
      </c>
      <c r="F44" s="113" t="str">
        <f ca="1">'6.グラフデータ'!U1</f>
        <v>R5</v>
      </c>
      <c r="G44" s="113" t="str">
        <f ca="1">'6.グラフデータ'!V1</f>
        <v>R6</v>
      </c>
      <c r="H44" s="84"/>
      <c r="I44" s="96"/>
      <c r="J44" s="113" t="str">
        <f ca="1">'6.グラフデータ'!R1</f>
        <v>R2</v>
      </c>
      <c r="K44" s="113" t="str">
        <f ca="1">'6.グラフデータ'!S1</f>
        <v>R3</v>
      </c>
      <c r="L44" s="113" t="str">
        <f ca="1">'6.グラフデータ'!T1</f>
        <v>R4</v>
      </c>
      <c r="M44" s="113" t="str">
        <f ca="1">'6.グラフデータ'!U1</f>
        <v>R5</v>
      </c>
      <c r="N44" s="113" t="str">
        <f ca="1">'6.グラフデータ'!V1</f>
        <v>R6</v>
      </c>
      <c r="O44" s="84"/>
    </row>
    <row r="45" spans="1:15" s="5" customFormat="1" x14ac:dyDescent="0.15">
      <c r="A45" s="84"/>
      <c r="B45" s="98" t="s">
        <v>276</v>
      </c>
      <c r="C45" s="97">
        <f ca="1">'6.グラフデータ'!E76</f>
        <v>8.0000000000000002E-3</v>
      </c>
      <c r="D45" s="97">
        <f ca="1">'6.グラフデータ'!F76</f>
        <v>2.4E-2</v>
      </c>
      <c r="E45" s="97">
        <f ca="1">'6.グラフデータ'!G76</f>
        <v>2.4E-2</v>
      </c>
      <c r="F45" s="97">
        <f ca="1">'6.グラフデータ'!H76</f>
        <v>0</v>
      </c>
      <c r="G45" s="97">
        <f ca="1">'6.グラフデータ'!I76</f>
        <v>3.5999999999999997E-2</v>
      </c>
      <c r="H45" s="89"/>
      <c r="I45" s="98" t="s">
        <v>276</v>
      </c>
      <c r="J45" s="97">
        <f ca="1">'6.グラフデータ'!E89</f>
        <v>6.0000000000000001E-3</v>
      </c>
      <c r="K45" s="97">
        <f ca="1">'6.グラフデータ'!F89</f>
        <v>0</v>
      </c>
      <c r="L45" s="97">
        <f ca="1">'6.グラフデータ'!G89</f>
        <v>0</v>
      </c>
      <c r="M45" s="97">
        <f ca="1">'6.グラフデータ'!H89</f>
        <v>6.0000000000000001E-3</v>
      </c>
      <c r="N45" s="97">
        <f ca="1">'6.グラフデータ'!I89</f>
        <v>1.7999999999999999E-2</v>
      </c>
      <c r="O45" s="89"/>
    </row>
    <row r="46" spans="1:15" s="5" customFormat="1" x14ac:dyDescent="0.15">
      <c r="A46" s="84"/>
      <c r="B46" s="87" t="s">
        <v>277</v>
      </c>
      <c r="C46" s="88">
        <f ca="1">'6.グラフデータ'!E77</f>
        <v>5.2999999999999999E-2</v>
      </c>
      <c r="D46" s="88">
        <f ca="1">'6.グラフデータ'!F77</f>
        <v>0.04</v>
      </c>
      <c r="E46" s="88">
        <f ca="1">'6.グラフデータ'!G77</f>
        <v>3.5999999999999997E-2</v>
      </c>
      <c r="F46" s="88">
        <f ca="1">'6.グラフデータ'!H77</f>
        <v>4.1000000000000002E-2</v>
      </c>
      <c r="G46" s="88">
        <f ca="1">'6.グラフデータ'!I77</f>
        <v>3.2000000000000001E-2</v>
      </c>
      <c r="H46" s="90"/>
      <c r="I46" s="87" t="s">
        <v>277</v>
      </c>
      <c r="J46" s="88">
        <f ca="1">'6.グラフデータ'!E90</f>
        <v>0.1</v>
      </c>
      <c r="K46" s="88">
        <f ca="1">'6.グラフデータ'!F90</f>
        <v>0.13500000000000001</v>
      </c>
      <c r="L46" s="88">
        <f ca="1">'6.グラフデータ'!G90</f>
        <v>8.1000000000000003E-2</v>
      </c>
      <c r="M46" s="88">
        <f ca="1">'6.グラフデータ'!H90</f>
        <v>6.5000000000000002E-2</v>
      </c>
      <c r="N46" s="88">
        <f ca="1">'6.グラフデータ'!I90</f>
        <v>0.14699999999999999</v>
      </c>
      <c r="O46" s="90"/>
    </row>
    <row r="47" spans="1:15" s="5" customFormat="1" x14ac:dyDescent="0.15">
      <c r="A47" s="84"/>
      <c r="B47" s="87" t="s">
        <v>278</v>
      </c>
      <c r="C47" s="88">
        <f ca="1">'6.グラフデータ'!E78</f>
        <v>0.122</v>
      </c>
      <c r="D47" s="88">
        <f ca="1">'6.グラフデータ'!F78</f>
        <v>0.105</v>
      </c>
      <c r="E47" s="88">
        <f ca="1">'6.グラフデータ'!G78</f>
        <v>0.123</v>
      </c>
      <c r="F47" s="88">
        <f ca="1">'6.グラフデータ'!H78</f>
        <v>9.2999999999999999E-2</v>
      </c>
      <c r="G47" s="88">
        <f ca="1">'6.グラフデータ'!I78</f>
        <v>0.13300000000000001</v>
      </c>
      <c r="H47" s="90"/>
      <c r="I47" s="87" t="s">
        <v>278</v>
      </c>
      <c r="J47" s="88">
        <f ca="1">'6.グラフデータ'!E91</f>
        <v>5.8999999999999997E-2</v>
      </c>
      <c r="K47" s="88">
        <f ca="1">'6.グラフデータ'!F91</f>
        <v>9.4E-2</v>
      </c>
      <c r="L47" s="88">
        <f ca="1">'6.グラフデータ'!G91</f>
        <v>7.5999999999999998E-2</v>
      </c>
      <c r="M47" s="88">
        <f ca="1">'6.グラフデータ'!H91</f>
        <v>5.8999999999999997E-2</v>
      </c>
      <c r="N47" s="88">
        <f ca="1">'6.グラフデータ'!I91</f>
        <v>8.2000000000000003E-2</v>
      </c>
      <c r="O47" s="90"/>
    </row>
    <row r="48" spans="1:15" s="5" customFormat="1" x14ac:dyDescent="0.15">
      <c r="A48" s="84"/>
      <c r="B48" s="87" t="s">
        <v>279</v>
      </c>
      <c r="C48" s="88">
        <f ca="1">'6.グラフデータ'!E79</f>
        <v>0.245</v>
      </c>
      <c r="D48" s="88">
        <f ca="1">'6.グラフデータ'!F79</f>
        <v>0.186</v>
      </c>
      <c r="E48" s="88">
        <f ca="1">'6.グラフデータ'!G79</f>
        <v>0.20200000000000001</v>
      </c>
      <c r="F48" s="88">
        <f ca="1">'6.グラフデータ'!H79</f>
        <v>0.183</v>
      </c>
      <c r="G48" s="88">
        <f ca="1">'6.グラフデータ'!I79</f>
        <v>0.24099999999999999</v>
      </c>
      <c r="H48" s="90"/>
      <c r="I48" s="87" t="s">
        <v>279</v>
      </c>
      <c r="J48" s="88">
        <f ca="1">'6.グラフデータ'!E92</f>
        <v>0.224</v>
      </c>
      <c r="K48" s="88">
        <f ca="1">'6.グラフデータ'!F92</f>
        <v>0.31</v>
      </c>
      <c r="L48" s="88">
        <f ca="1">'6.グラフデータ'!G92</f>
        <v>0.22700000000000001</v>
      </c>
      <c r="M48" s="88">
        <f ca="1">'6.グラフデータ'!H92</f>
        <v>0.253</v>
      </c>
      <c r="N48" s="88">
        <f ca="1">'6.グラフデータ'!I92</f>
        <v>0.26500000000000001</v>
      </c>
      <c r="O48" s="90"/>
    </row>
    <row r="49" spans="1:16" s="5" customFormat="1" x14ac:dyDescent="0.15">
      <c r="A49" s="84"/>
      <c r="B49" s="87" t="s">
        <v>280</v>
      </c>
      <c r="C49" s="88">
        <f ca="1">'6.グラフデータ'!E80</f>
        <v>0.11799999999999999</v>
      </c>
      <c r="D49" s="88">
        <f ca="1">'6.グラフデータ'!F80</f>
        <v>0.121</v>
      </c>
      <c r="E49" s="88">
        <f ca="1">'6.グラフデータ'!G80</f>
        <v>0.159</v>
      </c>
      <c r="F49" s="88">
        <f ca="1">'6.グラフデータ'!H80</f>
        <v>0.183</v>
      </c>
      <c r="G49" s="88">
        <f ca="1">'6.グラフデータ'!I80</f>
        <v>0.13300000000000001</v>
      </c>
      <c r="H49" s="90"/>
      <c r="I49" s="87" t="s">
        <v>280</v>
      </c>
      <c r="J49" s="88">
        <f ca="1">'6.グラフデータ'!E93</f>
        <v>0.14099999999999999</v>
      </c>
      <c r="K49" s="88">
        <f ca="1">'6.グラフデータ'!F93</f>
        <v>0.11700000000000001</v>
      </c>
      <c r="L49" s="88">
        <f ca="1">'6.グラフデータ'!G93</f>
        <v>0.151</v>
      </c>
      <c r="M49" s="88">
        <f ca="1">'6.グラフデータ'!H93</f>
        <v>0.159</v>
      </c>
      <c r="N49" s="88">
        <f ca="1">'6.グラフデータ'!I93</f>
        <v>0.13500000000000001</v>
      </c>
      <c r="O49" s="90"/>
    </row>
    <row r="50" spans="1:16" s="5" customFormat="1" x14ac:dyDescent="0.15">
      <c r="A50" s="84"/>
      <c r="B50" s="87" t="s">
        <v>281</v>
      </c>
      <c r="C50" s="88">
        <f ca="1">'6.グラフデータ'!E81</f>
        <v>0.35099999999999998</v>
      </c>
      <c r="D50" s="88">
        <f ca="1">'6.グラフデータ'!F81</f>
        <v>0.433</v>
      </c>
      <c r="E50" s="88">
        <f ca="1">'6.グラフデータ'!G81</f>
        <v>0.34499999999999997</v>
      </c>
      <c r="F50" s="88">
        <f ca="1">'6.グラフデータ'!H81</f>
        <v>0.41099999999999998</v>
      </c>
      <c r="G50" s="88">
        <f ca="1">'6.グラフデータ'!I81</f>
        <v>0.34100000000000003</v>
      </c>
      <c r="H50" s="90"/>
      <c r="I50" s="87" t="s">
        <v>281</v>
      </c>
      <c r="J50" s="88">
        <f ca="1">'6.グラフデータ'!E94</f>
        <v>0.435</v>
      </c>
      <c r="K50" s="88">
        <f ca="1">'6.グラフデータ'!F94</f>
        <v>0.32200000000000001</v>
      </c>
      <c r="L50" s="88">
        <f ca="1">'6.グラフデータ'!G94</f>
        <v>0.40100000000000002</v>
      </c>
      <c r="M50" s="88">
        <f ca="1">'6.グラフデータ'!H94</f>
        <v>0.40600000000000003</v>
      </c>
      <c r="N50" s="88">
        <f ca="1">'6.グラフデータ'!I94</f>
        <v>0.30599999999999999</v>
      </c>
      <c r="O50" s="90"/>
    </row>
    <row r="51" spans="1:16" s="5" customFormat="1" x14ac:dyDescent="0.15">
      <c r="A51" s="84"/>
      <c r="B51" s="87" t="s">
        <v>282</v>
      </c>
      <c r="C51" s="88">
        <f ca="1">'6.グラフデータ'!E82</f>
        <v>7.8E-2</v>
      </c>
      <c r="D51" s="88">
        <f ca="1">'6.グラフデータ'!F82</f>
        <v>7.2999999999999995E-2</v>
      </c>
      <c r="E51" s="88">
        <f ca="1">'6.グラフデータ'!G82</f>
        <v>9.9000000000000005E-2</v>
      </c>
      <c r="F51" s="88">
        <f ca="1">'6.グラフデータ'!H82</f>
        <v>8.5000000000000006E-2</v>
      </c>
      <c r="G51" s="88">
        <f ca="1">'6.グラフデータ'!I82</f>
        <v>6.8000000000000005E-2</v>
      </c>
      <c r="H51" s="90"/>
      <c r="I51" s="87" t="s">
        <v>282</v>
      </c>
      <c r="J51" s="88">
        <f ca="1">'6.グラフデータ'!E95</f>
        <v>3.5000000000000003E-2</v>
      </c>
      <c r="K51" s="88">
        <f ca="1">'6.グラフデータ'!F95</f>
        <v>2.3E-2</v>
      </c>
      <c r="L51" s="88">
        <f ca="1">'6.グラフデータ'!G95</f>
        <v>5.1999999999999998E-2</v>
      </c>
      <c r="M51" s="88">
        <f ca="1">'6.グラフデータ'!H95</f>
        <v>5.2999999999999999E-2</v>
      </c>
      <c r="N51" s="88">
        <f ca="1">'6.グラフデータ'!I95</f>
        <v>4.7E-2</v>
      </c>
      <c r="O51" s="90"/>
    </row>
    <row r="52" spans="1:16" s="5" customFormat="1" x14ac:dyDescent="0.15">
      <c r="A52" s="84"/>
      <c r="B52" s="87" t="s">
        <v>283</v>
      </c>
      <c r="C52" s="88">
        <f ca="1">'6.グラフデータ'!E83</f>
        <v>2.4E-2</v>
      </c>
      <c r="D52" s="88">
        <f ca="1">'6.グラフデータ'!F83</f>
        <v>1.6E-2</v>
      </c>
      <c r="E52" s="88">
        <f ca="1">'6.グラフデータ'!G83</f>
        <v>1.2E-2</v>
      </c>
      <c r="F52" s="88">
        <f ca="1">'6.グラフデータ'!H83</f>
        <v>4.0000000000000001E-3</v>
      </c>
      <c r="G52" s="88">
        <f ca="1">'6.グラフデータ'!I83</f>
        <v>1.6E-2</v>
      </c>
      <c r="H52" s="90"/>
      <c r="I52" s="87" t="s">
        <v>283</v>
      </c>
      <c r="J52" s="88">
        <f ca="1">'6.グラフデータ'!E96</f>
        <v>0</v>
      </c>
      <c r="K52" s="88">
        <f ca="1">'6.グラフデータ'!F96</f>
        <v>0</v>
      </c>
      <c r="L52" s="88">
        <f ca="1">'6.グラフデータ'!G96</f>
        <v>1.2E-2</v>
      </c>
      <c r="M52" s="88">
        <f ca="1">'6.グラフデータ'!H96</f>
        <v>0</v>
      </c>
      <c r="N52" s="88">
        <f ca="1">'6.グラフデータ'!I96</f>
        <v>0</v>
      </c>
      <c r="O52" s="90"/>
    </row>
    <row r="53" spans="1:16" s="5" customFormat="1" x14ac:dyDescent="0.15">
      <c r="A53" s="84"/>
      <c r="B53" s="87" t="s">
        <v>273</v>
      </c>
      <c r="C53" s="88">
        <f ca="1">'6.グラフデータ'!E84</f>
        <v>0.192</v>
      </c>
      <c r="D53" s="88">
        <f ca="1">'6.グラフデータ'!F84</f>
        <v>0.25900000000000001</v>
      </c>
      <c r="E53" s="88">
        <f ca="1">'6.グラフデータ'!G84</f>
        <v>0.155</v>
      </c>
      <c r="F53" s="88">
        <f ca="1">'6.グラフデータ'!H84</f>
        <v>0.17499999999999999</v>
      </c>
      <c r="G53" s="88">
        <f ca="1">'6.グラフデータ'!I84</f>
        <v>0.193</v>
      </c>
      <c r="H53" s="90"/>
      <c r="I53" s="87" t="s">
        <v>273</v>
      </c>
      <c r="J53" s="88">
        <f ca="1">'6.グラフデータ'!E97</f>
        <v>0.28199999999999997</v>
      </c>
      <c r="K53" s="88">
        <f ca="1">'6.グラフデータ'!F97</f>
        <v>0.22800000000000001</v>
      </c>
      <c r="L53" s="88">
        <f ca="1">'6.グラフデータ'!G97</f>
        <v>0.26700000000000002</v>
      </c>
      <c r="M53" s="88">
        <f ca="1">'6.グラフデータ'!H97</f>
        <v>0.26500000000000001</v>
      </c>
      <c r="N53" s="88">
        <f ca="1">'6.グラフデータ'!I97</f>
        <v>0.21199999999999999</v>
      </c>
      <c r="O53" s="90"/>
    </row>
    <row r="54" spans="1:16" s="5" customFormat="1" ht="9" customHeight="1" x14ac:dyDescent="0.15">
      <c r="A54" s="84"/>
      <c r="B54" s="100"/>
      <c r="C54" s="90"/>
      <c r="D54" s="90"/>
      <c r="E54" s="90"/>
      <c r="F54" s="90"/>
      <c r="G54" s="90"/>
      <c r="H54" s="90"/>
      <c r="I54" s="100"/>
      <c r="J54" s="90"/>
      <c r="K54" s="90"/>
      <c r="L54" s="90"/>
      <c r="M54" s="90"/>
      <c r="N54" s="90"/>
      <c r="O54" s="90"/>
    </row>
    <row r="55" spans="1:16" ht="18.75" customHeight="1" x14ac:dyDescent="0.15">
      <c r="A55" s="94"/>
      <c r="B55" s="114" t="s">
        <v>455</v>
      </c>
      <c r="C55" s="115"/>
      <c r="D55" s="115"/>
      <c r="E55" s="115"/>
      <c r="F55" s="115"/>
      <c r="G55" s="115"/>
      <c r="H55" s="115"/>
      <c r="I55" s="114" t="s">
        <v>293</v>
      </c>
      <c r="J55" s="115"/>
      <c r="K55" s="93"/>
      <c r="L55" s="93"/>
      <c r="M55" s="93"/>
      <c r="N55" s="93"/>
      <c r="O55" s="93"/>
      <c r="P55" s="91"/>
    </row>
    <row r="56" spans="1:16" ht="17.25" customHeight="1" x14ac:dyDescent="0.15">
      <c r="A56" s="84"/>
      <c r="B56" s="292" t="s">
        <v>287</v>
      </c>
      <c r="C56" s="267" t="str" cm="1">
        <f t="array" aca="1" ref="C56" ca="1">INDEX('6.グラフデータ'!D102:D109,MATCH(MAX('6.グラフデータ'!J102:J109),'6.グラフデータ'!J102:J109,0),0)</f>
        <v>近畿</v>
      </c>
      <c r="D56" s="118" t="s">
        <v>275</v>
      </c>
      <c r="E56" s="117">
        <f ca="1">MAX('6.グラフデータ'!J102:J109)</f>
        <v>0.26599999999999996</v>
      </c>
      <c r="F56" s="294" t="str" cm="1">
        <f t="array" aca="1" ref="F56" ca="1">INDEX('6.グラフデータ'!AE102:AE109,MATCH(MAX('6.グラフデータ'!J102:J109),'6.グラフデータ'!J102:J109,0),0)</f>
        <v>年度により増減</v>
      </c>
      <c r="G56" s="295"/>
      <c r="H56" s="84"/>
      <c r="I56" s="292" t="s">
        <v>287</v>
      </c>
      <c r="J56" s="267" t="str" cm="1">
        <f t="array" aca="1" ref="J56" ca="1">INDEX('6.グラフデータ'!D115:D122,MATCH(MAX('6.グラフデータ'!J115:J122),'6.グラフデータ'!J115:J122,0),0)</f>
        <v>四国</v>
      </c>
      <c r="K56" s="118" t="s">
        <v>275</v>
      </c>
      <c r="L56" s="117">
        <f ca="1">MAX('6.グラフデータ'!J115:J122)</f>
        <v>0.45920000000000005</v>
      </c>
      <c r="M56" s="294" t="str" cm="1">
        <f t="array" aca="1" ref="M56" ca="1">INDEX('6.グラフデータ'!AE115:AE122,MATCH(MAX('6.グラフデータ'!J115:J122),'6.グラフデータ'!J115:J122,0),0)</f>
        <v>隔年で増減</v>
      </c>
      <c r="N56" s="295"/>
      <c r="O56" s="84"/>
    </row>
    <row r="57" spans="1:16" ht="17.25" customHeight="1" x14ac:dyDescent="0.15">
      <c r="A57" s="84"/>
      <c r="B57" s="293"/>
      <c r="C57" s="270"/>
      <c r="D57" s="118" t="s">
        <v>288</v>
      </c>
      <c r="E57" s="120" cm="1">
        <f t="array" aca="1" ref="E57" ca="1">(INDEX('6.グラフデータ'!I102:I109,MATCH(MAX('6.グラフデータ'!J102:J109),'6.グラフデータ'!J102:J109,0),0))-(INDEX('6.グラフデータ'!E102:E109,MATCH(MAX('6.グラフデータ'!J102:J109),'6.グラフデータ'!J102:J109,0),0))</f>
        <v>6.7999999999999977E-2</v>
      </c>
      <c r="F57" s="296"/>
      <c r="G57" s="297"/>
      <c r="H57" s="84"/>
      <c r="I57" s="293"/>
      <c r="J57" s="270"/>
      <c r="K57" s="118" t="s">
        <v>288</v>
      </c>
      <c r="L57" s="120" cm="1">
        <f t="array" aca="1" ref="L57" ca="1">(INDEX('6.グラフデータ'!I115:I122,MATCH(MAX('6.グラフデータ'!J115:J122),'6.グラフデータ'!J115:J122,0),0))-(INDEX('6.グラフデータ'!E115:E122,MATCH(MAX('6.グラフデータ'!J115:J122),'6.グラフデータ'!J115:J122,0),0))</f>
        <v>3.4999999999999976E-2</v>
      </c>
      <c r="M57" s="296"/>
      <c r="N57" s="297"/>
      <c r="O57" s="84"/>
    </row>
    <row r="58" spans="1:16" ht="17.25" customHeight="1" x14ac:dyDescent="0.15">
      <c r="A58" s="84"/>
      <c r="B58" s="266" t="s">
        <v>444</v>
      </c>
      <c r="C58" s="266"/>
      <c r="D58" s="118" t="s">
        <v>275</v>
      </c>
      <c r="E58" s="119">
        <f ca="1">'6.グラフデータ'!J110</f>
        <v>0.11579999999999999</v>
      </c>
      <c r="F58" s="294" t="str">
        <f>'6.グラフデータ'!AE110</f>
        <v>同程度で推移</v>
      </c>
      <c r="G58" s="295"/>
      <c r="H58" s="84"/>
      <c r="I58" s="266" t="s">
        <v>444</v>
      </c>
      <c r="J58" s="266"/>
      <c r="K58" s="118" t="s">
        <v>275</v>
      </c>
      <c r="L58" s="119">
        <f ca="1">'6.グラフデータ'!J123</f>
        <v>0.24859999999999999</v>
      </c>
      <c r="M58" s="294" t="str">
        <f>'6.グラフデータ'!AE123</f>
        <v>年度により増減</v>
      </c>
      <c r="N58" s="295"/>
      <c r="O58" s="84"/>
    </row>
    <row r="59" spans="1:16" ht="17.25" customHeight="1" x14ac:dyDescent="0.15">
      <c r="A59" s="84"/>
      <c r="B59" s="266"/>
      <c r="C59" s="266"/>
      <c r="D59" s="118" t="s">
        <v>288</v>
      </c>
      <c r="E59" s="120">
        <f ca="1">'6.グラフデータ'!I110-'6.グラフデータ'!E110</f>
        <v>2.6999999999999982E-2</v>
      </c>
      <c r="F59" s="296"/>
      <c r="G59" s="297"/>
      <c r="H59" s="84"/>
      <c r="I59" s="266"/>
      <c r="J59" s="266"/>
      <c r="K59" s="118" t="s">
        <v>288</v>
      </c>
      <c r="L59" s="120">
        <f ca="1">'6.グラフデータ'!I123-'6.グラフデータ'!E123</f>
        <v>-9.000000000000008E-3</v>
      </c>
      <c r="M59" s="296"/>
      <c r="N59" s="297"/>
      <c r="O59" s="84"/>
    </row>
    <row r="60" spans="1:16" x14ac:dyDescent="0.15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</row>
    <row r="61" spans="1:16" x14ac:dyDescent="0.15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</row>
    <row r="62" spans="1:16" x14ac:dyDescent="0.15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</row>
    <row r="63" spans="1:16" x14ac:dyDescent="0.1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</row>
    <row r="64" spans="1:16" x14ac:dyDescent="0.15">
      <c r="A64" s="84"/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</row>
    <row r="65" spans="1:15" x14ac:dyDescent="0.15">
      <c r="A65" s="84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</row>
    <row r="66" spans="1:15" x14ac:dyDescent="0.15">
      <c r="A66" s="84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</row>
    <row r="67" spans="1:15" x14ac:dyDescent="0.15">
      <c r="A67" s="84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</row>
    <row r="68" spans="1:15" x14ac:dyDescent="0.15">
      <c r="A68" s="84"/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</row>
    <row r="69" spans="1:15" x14ac:dyDescent="0.15">
      <c r="A69" s="84"/>
      <c r="B69" s="95"/>
      <c r="C69" s="113" t="str">
        <f ca="1">'6.グラフデータ'!R1</f>
        <v>R2</v>
      </c>
      <c r="D69" s="113" t="str">
        <f ca="1">'6.グラフデータ'!S1</f>
        <v>R3</v>
      </c>
      <c r="E69" s="113" t="str">
        <f ca="1">'6.グラフデータ'!T1</f>
        <v>R4</v>
      </c>
      <c r="F69" s="113" t="str">
        <f ca="1">'6.グラフデータ'!U1</f>
        <v>R5</v>
      </c>
      <c r="G69" s="113" t="str">
        <f ca="1">'6.グラフデータ'!V1</f>
        <v>R6</v>
      </c>
      <c r="H69" s="84"/>
      <c r="I69" s="96"/>
      <c r="J69" s="113" t="str">
        <f ca="1">'6.グラフデータ'!R1</f>
        <v>R2</v>
      </c>
      <c r="K69" s="113" t="str">
        <f ca="1">'6.グラフデータ'!S1</f>
        <v>R3</v>
      </c>
      <c r="L69" s="113" t="str">
        <f ca="1">'6.グラフデータ'!T1</f>
        <v>R4</v>
      </c>
      <c r="M69" s="113" t="str">
        <f ca="1">'6.グラフデータ'!U1</f>
        <v>R5</v>
      </c>
      <c r="N69" s="113" t="str">
        <f ca="1">'6.グラフデータ'!V1</f>
        <v>R6</v>
      </c>
      <c r="O69" s="89"/>
    </row>
    <row r="70" spans="1:15" x14ac:dyDescent="0.15">
      <c r="A70" s="84"/>
      <c r="B70" s="98" t="s">
        <v>276</v>
      </c>
      <c r="C70" s="97">
        <f ca="1">'6.グラフデータ'!E102</f>
        <v>0.02</v>
      </c>
      <c r="D70" s="97">
        <f ca="1">'6.グラフデータ'!F102</f>
        <v>1.9E-2</v>
      </c>
      <c r="E70" s="97">
        <f ca="1">'6.グラフデータ'!G102</f>
        <v>2.4E-2</v>
      </c>
      <c r="F70" s="97">
        <f ca="1">'6.グラフデータ'!H102</f>
        <v>2.4E-2</v>
      </c>
      <c r="G70" s="97">
        <f ca="1">'6.グラフデータ'!I102</f>
        <v>1.4999999999999999E-2</v>
      </c>
      <c r="H70" s="89"/>
      <c r="I70" s="98" t="s">
        <v>276</v>
      </c>
      <c r="J70" s="97">
        <f ca="1">'6.グラフデータ'!E115</f>
        <v>1.4E-2</v>
      </c>
      <c r="K70" s="97">
        <f ca="1">'6.グラフデータ'!F115</f>
        <v>0</v>
      </c>
      <c r="L70" s="97">
        <f ca="1">'6.グラフデータ'!G115</f>
        <v>3.3000000000000002E-2</v>
      </c>
      <c r="M70" s="97">
        <f ca="1">'6.グラフデータ'!H115</f>
        <v>0</v>
      </c>
      <c r="N70" s="97">
        <f ca="1">'6.グラフデータ'!I115</f>
        <v>3.2000000000000001E-2</v>
      </c>
      <c r="O70" s="90"/>
    </row>
    <row r="71" spans="1:15" x14ac:dyDescent="0.15">
      <c r="A71" s="84"/>
      <c r="B71" s="87" t="s">
        <v>277</v>
      </c>
      <c r="C71" s="88">
        <f ca="1">'6.グラフデータ'!E103</f>
        <v>9.4E-2</v>
      </c>
      <c r="D71" s="88">
        <f ca="1">'6.グラフデータ'!F103</f>
        <v>9.1999999999999998E-2</v>
      </c>
      <c r="E71" s="88">
        <f ca="1">'6.グラフデータ'!G103</f>
        <v>0.10100000000000001</v>
      </c>
      <c r="F71" s="88">
        <f ca="1">'6.グラフデータ'!H103</f>
        <v>0.106</v>
      </c>
      <c r="G71" s="88">
        <f ca="1">'6.グラフデータ'!I103</f>
        <v>0.10199999999999999</v>
      </c>
      <c r="H71" s="90"/>
      <c r="I71" s="87" t="s">
        <v>277</v>
      </c>
      <c r="J71" s="88">
        <f ca="1">'6.グラフデータ'!E116</f>
        <v>8.6999999999999994E-2</v>
      </c>
      <c r="K71" s="88">
        <f ca="1">'6.グラフデータ'!F116</f>
        <v>6.7000000000000004E-2</v>
      </c>
      <c r="L71" s="88">
        <f ca="1">'6.グラフデータ'!G116</f>
        <v>0.11700000000000001</v>
      </c>
      <c r="M71" s="88">
        <f ca="1">'6.グラフデータ'!H116</f>
        <v>4.5999999999999999E-2</v>
      </c>
      <c r="N71" s="88">
        <f ca="1">'6.グラフデータ'!I116</f>
        <v>4.8000000000000001E-2</v>
      </c>
      <c r="O71" s="90"/>
    </row>
    <row r="72" spans="1:15" x14ac:dyDescent="0.15">
      <c r="A72" s="84"/>
      <c r="B72" s="87" t="s">
        <v>278</v>
      </c>
      <c r="C72" s="88">
        <f ca="1">'6.グラフデータ'!E104</f>
        <v>0.11899999999999999</v>
      </c>
      <c r="D72" s="88">
        <f ca="1">'6.グラフデータ'!F104</f>
        <v>0.126</v>
      </c>
      <c r="E72" s="88">
        <f ca="1">'6.グラフデータ'!G104</f>
        <v>0.11600000000000001</v>
      </c>
      <c r="F72" s="88">
        <f ca="1">'6.グラフデータ'!H104</f>
        <v>0.106</v>
      </c>
      <c r="G72" s="88">
        <f ca="1">'6.グラフデータ'!I104</f>
        <v>0.11700000000000001</v>
      </c>
      <c r="H72" s="90"/>
      <c r="I72" s="87" t="s">
        <v>278</v>
      </c>
      <c r="J72" s="88">
        <f ca="1">'6.グラフデータ'!E117</f>
        <v>7.1999999999999995E-2</v>
      </c>
      <c r="K72" s="88">
        <f ca="1">'6.グラフデータ'!F117</f>
        <v>8.3000000000000004E-2</v>
      </c>
      <c r="L72" s="88">
        <f ca="1">'6.グラフデータ'!G117</f>
        <v>8.3000000000000004E-2</v>
      </c>
      <c r="M72" s="88">
        <f ca="1">'6.グラフデータ'!H117</f>
        <v>0</v>
      </c>
      <c r="N72" s="88">
        <f ca="1">'6.グラフデータ'!I117</f>
        <v>3.2000000000000001E-2</v>
      </c>
      <c r="O72" s="90"/>
    </row>
    <row r="73" spans="1:15" x14ac:dyDescent="0.15">
      <c r="A73" s="84"/>
      <c r="B73" s="87" t="s">
        <v>279</v>
      </c>
      <c r="C73" s="88">
        <f ca="1">'6.グラフデータ'!E105</f>
        <v>0.23300000000000001</v>
      </c>
      <c r="D73" s="88">
        <f ca="1">'6.グラフデータ'!F105</f>
        <v>0.26600000000000001</v>
      </c>
      <c r="E73" s="88">
        <f ca="1">'6.グラフデータ'!G105</f>
        <v>0.26600000000000001</v>
      </c>
      <c r="F73" s="88">
        <f ca="1">'6.グラフデータ'!H105</f>
        <v>0.26400000000000001</v>
      </c>
      <c r="G73" s="88">
        <f ca="1">'6.グラフデータ'!I105</f>
        <v>0.30099999999999999</v>
      </c>
      <c r="H73" s="90"/>
      <c r="I73" s="87" t="s">
        <v>279</v>
      </c>
      <c r="J73" s="88">
        <f ca="1">'6.グラフデータ'!E118</f>
        <v>0.13</v>
      </c>
      <c r="K73" s="88">
        <f ca="1">'6.グラフデータ'!F118</f>
        <v>0.217</v>
      </c>
      <c r="L73" s="88">
        <f ca="1">'6.グラフデータ'!G118</f>
        <v>6.7000000000000004E-2</v>
      </c>
      <c r="M73" s="88">
        <f ca="1">'6.グラフデータ'!H118</f>
        <v>0.33800000000000002</v>
      </c>
      <c r="N73" s="88">
        <f ca="1">'6.グラフデータ'!I118</f>
        <v>0.21</v>
      </c>
      <c r="O73" s="90"/>
    </row>
    <row r="74" spans="1:15" x14ac:dyDescent="0.15">
      <c r="A74" s="84"/>
      <c r="B74" s="87" t="s">
        <v>280</v>
      </c>
      <c r="C74" s="88">
        <f ca="1">'6.グラフデータ'!E106</f>
        <v>0.193</v>
      </c>
      <c r="D74" s="88">
        <f ca="1">'6.グラフデータ'!F106</f>
        <v>0.16900000000000001</v>
      </c>
      <c r="E74" s="88">
        <f ca="1">'6.グラフデータ'!G106</f>
        <v>0.15</v>
      </c>
      <c r="F74" s="88">
        <f ca="1">'6.グラフデータ'!H106</f>
        <v>0.17299999999999999</v>
      </c>
      <c r="G74" s="88">
        <f ca="1">'6.グラフデータ'!I106</f>
        <v>0.126</v>
      </c>
      <c r="H74" s="90"/>
      <c r="I74" s="87" t="s">
        <v>280</v>
      </c>
      <c r="J74" s="88">
        <f ca="1">'6.グラフデータ'!E119</f>
        <v>0.159</v>
      </c>
      <c r="K74" s="88">
        <f ca="1">'6.グラフデータ'!F119</f>
        <v>0.13300000000000001</v>
      </c>
      <c r="L74" s="88">
        <f ca="1">'6.グラフデータ'!G119</f>
        <v>0.13300000000000001</v>
      </c>
      <c r="M74" s="88">
        <f ca="1">'6.グラフデータ'!H119</f>
        <v>0.108</v>
      </c>
      <c r="N74" s="88">
        <f ca="1">'6.グラフデータ'!I119</f>
        <v>0.113</v>
      </c>
      <c r="O74" s="90"/>
    </row>
    <row r="75" spans="1:15" x14ac:dyDescent="0.15">
      <c r="A75" s="84"/>
      <c r="B75" s="87" t="s">
        <v>281</v>
      </c>
      <c r="C75" s="88">
        <f ca="1">'6.グラフデータ'!E107</f>
        <v>0.218</v>
      </c>
      <c r="D75" s="88">
        <f ca="1">'6.グラフデータ'!F107</f>
        <v>0.246</v>
      </c>
      <c r="E75" s="88">
        <f ca="1">'6.グラフデータ'!G107</f>
        <v>0.23200000000000001</v>
      </c>
      <c r="F75" s="88">
        <f ca="1">'6.グラフデータ'!H107</f>
        <v>0.24</v>
      </c>
      <c r="G75" s="88">
        <f ca="1">'6.グラフデータ'!I107</f>
        <v>0.248</v>
      </c>
      <c r="H75" s="90"/>
      <c r="I75" s="87" t="s">
        <v>281</v>
      </c>
      <c r="J75" s="88">
        <f ca="1">'6.グラフデータ'!E120</f>
        <v>0.44900000000000001</v>
      </c>
      <c r="K75" s="88">
        <f ca="1">'6.グラフデータ'!F120</f>
        <v>0.41699999999999998</v>
      </c>
      <c r="L75" s="88">
        <f ca="1">'6.グラフデータ'!G120</f>
        <v>0.5</v>
      </c>
      <c r="M75" s="88">
        <f ca="1">'6.グラフデータ'!H120</f>
        <v>0.44600000000000001</v>
      </c>
      <c r="N75" s="88">
        <f ca="1">'6.グラフデータ'!I120</f>
        <v>0.48399999999999999</v>
      </c>
      <c r="O75" s="90"/>
    </row>
    <row r="76" spans="1:15" x14ac:dyDescent="0.15">
      <c r="A76" s="84"/>
      <c r="B76" s="87" t="s">
        <v>282</v>
      </c>
      <c r="C76" s="88">
        <f ca="1">'6.グラフデータ'!E108</f>
        <v>0.114</v>
      </c>
      <c r="D76" s="88">
        <f ca="1">'6.グラフデータ'!F108</f>
        <v>7.1999999999999995E-2</v>
      </c>
      <c r="E76" s="88">
        <f ca="1">'6.グラフデータ'!G108</f>
        <v>0.111</v>
      </c>
      <c r="F76" s="88">
        <f ca="1">'6.グラフデータ'!H108</f>
        <v>8.6999999999999994E-2</v>
      </c>
      <c r="G76" s="88">
        <f ca="1">'6.グラフデータ'!I108</f>
        <v>8.3000000000000004E-2</v>
      </c>
      <c r="H76" s="90"/>
      <c r="I76" s="87" t="s">
        <v>282</v>
      </c>
      <c r="J76" s="88">
        <f ca="1">'6.グラフデータ'!E121</f>
        <v>8.6999999999999994E-2</v>
      </c>
      <c r="K76" s="88">
        <f ca="1">'6.グラフデータ'!F121</f>
        <v>6.7000000000000004E-2</v>
      </c>
      <c r="L76" s="88">
        <f ca="1">'6.グラフデータ'!G121</f>
        <v>0.05</v>
      </c>
      <c r="M76" s="88">
        <f ca="1">'6.グラフデータ'!H121</f>
        <v>6.2E-2</v>
      </c>
      <c r="N76" s="88">
        <f ca="1">'6.グラフデータ'!I121</f>
        <v>8.1000000000000003E-2</v>
      </c>
      <c r="O76" s="90"/>
    </row>
    <row r="77" spans="1:15" x14ac:dyDescent="0.15">
      <c r="A77" s="84"/>
      <c r="B77" s="87" t="s">
        <v>283</v>
      </c>
      <c r="C77" s="88">
        <f ca="1">'6.グラフデータ'!E109</f>
        <v>0.01</v>
      </c>
      <c r="D77" s="88">
        <f ca="1">'6.グラフデータ'!F109</f>
        <v>0.01</v>
      </c>
      <c r="E77" s="88">
        <f ca="1">'6.グラフデータ'!G109</f>
        <v>0</v>
      </c>
      <c r="F77" s="88">
        <f ca="1">'6.グラフデータ'!H109</f>
        <v>0</v>
      </c>
      <c r="G77" s="88">
        <f ca="1">'6.グラフデータ'!I109</f>
        <v>0.01</v>
      </c>
      <c r="H77" s="90"/>
      <c r="I77" s="87" t="s">
        <v>283</v>
      </c>
      <c r="J77" s="88">
        <f ca="1">'6.グラフデータ'!E122</f>
        <v>0</v>
      </c>
      <c r="K77" s="88">
        <f ca="1">'6.グラフデータ'!F122</f>
        <v>1.7000000000000001E-2</v>
      </c>
      <c r="L77" s="88">
        <f ca="1">'6.グラフデータ'!G122</f>
        <v>1.7000000000000001E-2</v>
      </c>
      <c r="M77" s="88">
        <f ca="1">'6.グラフデータ'!H122</f>
        <v>0</v>
      </c>
      <c r="N77" s="88">
        <f ca="1">'6.グラフデータ'!I122</f>
        <v>0</v>
      </c>
      <c r="O77" s="90"/>
    </row>
    <row r="78" spans="1:15" x14ac:dyDescent="0.15">
      <c r="A78" s="84"/>
      <c r="B78" s="87" t="s">
        <v>273</v>
      </c>
      <c r="C78" s="88">
        <f ca="1">'6.グラフデータ'!E110</f>
        <v>0.114</v>
      </c>
      <c r="D78" s="88">
        <f ca="1">'6.グラフデータ'!F110</f>
        <v>0.11600000000000001</v>
      </c>
      <c r="E78" s="88">
        <f ca="1">'6.グラフデータ'!G110</f>
        <v>9.7000000000000003E-2</v>
      </c>
      <c r="F78" s="88">
        <f ca="1">'6.グラフデータ'!H110</f>
        <v>0.111</v>
      </c>
      <c r="G78" s="88">
        <f ca="1">'6.グラフデータ'!I110</f>
        <v>0.14099999999999999</v>
      </c>
      <c r="H78" s="90"/>
      <c r="I78" s="87" t="s">
        <v>273</v>
      </c>
      <c r="J78" s="88">
        <f ca="1">'6.グラフデータ'!E123</f>
        <v>0.20300000000000001</v>
      </c>
      <c r="K78" s="88">
        <f ca="1">'6.グラフデータ'!F123</f>
        <v>0.28299999999999997</v>
      </c>
      <c r="L78" s="88">
        <f ca="1">'6.グラフデータ'!G123</f>
        <v>0.317</v>
      </c>
      <c r="M78" s="88">
        <f ca="1">'6.グラフデータ'!H123</f>
        <v>0.246</v>
      </c>
      <c r="N78" s="88">
        <f ca="1">'6.グラフデータ'!I123</f>
        <v>0.19400000000000001</v>
      </c>
      <c r="O78" s="84"/>
    </row>
    <row r="79" spans="1:15" x14ac:dyDescent="0.15">
      <c r="A79" s="94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</row>
  </sheetData>
  <mergeCells count="30">
    <mergeCell ref="M33:N34"/>
    <mergeCell ref="M56:N57"/>
    <mergeCell ref="M58:N59"/>
    <mergeCell ref="M31:N32"/>
    <mergeCell ref="J6:J7"/>
    <mergeCell ref="I6:I7"/>
    <mergeCell ref="I8:J9"/>
    <mergeCell ref="M6:N7"/>
    <mergeCell ref="M8:N9"/>
    <mergeCell ref="B6:B7"/>
    <mergeCell ref="C6:C7"/>
    <mergeCell ref="F6:G7"/>
    <mergeCell ref="B8:C9"/>
    <mergeCell ref="F8:G9"/>
    <mergeCell ref="B33:C34"/>
    <mergeCell ref="F31:G32"/>
    <mergeCell ref="F33:G34"/>
    <mergeCell ref="I31:I32"/>
    <mergeCell ref="J31:J32"/>
    <mergeCell ref="I33:J34"/>
    <mergeCell ref="B31:B32"/>
    <mergeCell ref="C31:C32"/>
    <mergeCell ref="B56:B57"/>
    <mergeCell ref="C56:C57"/>
    <mergeCell ref="B58:C59"/>
    <mergeCell ref="I56:I57"/>
    <mergeCell ref="J56:J57"/>
    <mergeCell ref="I58:J59"/>
    <mergeCell ref="F56:G57"/>
    <mergeCell ref="F58:G59"/>
  </mergeCells>
  <phoneticPr fontId="1"/>
  <conditionalFormatting sqref="F8">
    <cfRule type="containsText" dxfId="174" priority="217" operator="containsText" text="最新年度のみ減少">
      <formula>NOT(ISERROR(SEARCH("最新年度のみ減少",F8)))</formula>
    </cfRule>
    <cfRule type="containsText" dxfId="173" priority="218" operator="containsText" text="最新年度のみ増加">
      <formula>NOT(ISERROR(SEARCH("最新年度のみ増加",F8)))</formula>
    </cfRule>
  </conditionalFormatting>
  <conditionalFormatting sqref="F58">
    <cfRule type="containsText" dxfId="172" priority="123" operator="containsText" text="―">
      <formula>NOT(ISERROR(SEARCH("―",F58)))</formula>
    </cfRule>
    <cfRule type="containsText" dxfId="171" priority="124" operator="containsText" text="隔年で">
      <formula>NOT(ISERROR(SEARCH("隔年で",F58)))</formula>
    </cfRule>
    <cfRule type="containsText" dxfId="170" priority="125" operator="containsText" text="年度により">
      <formula>NOT(ISERROR(SEARCH("年度により",F58)))</formula>
    </cfRule>
    <cfRule type="containsText" dxfId="169" priority="126" operator="containsText" text="減少傾向">
      <formula>NOT(ISERROR(SEARCH("減少傾向",F58)))</formula>
    </cfRule>
    <cfRule type="containsText" dxfId="168" priority="127" operator="containsText" text="増加傾向">
      <formula>NOT(ISERROR(SEARCH("増加傾向",F58)))</formula>
    </cfRule>
    <cfRule type="containsText" dxfId="167" priority="128" operator="containsText" text="同程度">
      <formula>NOT(ISERROR(SEARCH("同程度",F58)))</formula>
    </cfRule>
  </conditionalFormatting>
  <conditionalFormatting sqref="F58">
    <cfRule type="containsText" dxfId="166" priority="121" operator="containsText" text="最新年度のみ減少">
      <formula>NOT(ISERROR(SEARCH("最新年度のみ減少",F58)))</formula>
    </cfRule>
    <cfRule type="containsText" dxfId="165" priority="122" operator="containsText" text="最新年度のみ増加">
      <formula>NOT(ISERROR(SEARCH("最新年度のみ増加",F58)))</formula>
    </cfRule>
  </conditionalFormatting>
  <conditionalFormatting sqref="F6">
    <cfRule type="containsText" dxfId="164" priority="227" operator="containsText" text="―">
      <formula>NOT(ISERROR(SEARCH("―",F6)))</formula>
    </cfRule>
    <cfRule type="containsText" dxfId="163" priority="228" operator="containsText" text="隔年で">
      <formula>NOT(ISERROR(SEARCH("隔年で",F6)))</formula>
    </cfRule>
    <cfRule type="containsText" dxfId="162" priority="229" operator="containsText" text="年度により">
      <formula>NOT(ISERROR(SEARCH("年度により",F6)))</formula>
    </cfRule>
    <cfRule type="containsText" dxfId="161" priority="230" operator="containsText" text="減少傾向">
      <formula>NOT(ISERROR(SEARCH("減少傾向",F6)))</formula>
    </cfRule>
    <cfRule type="containsText" dxfId="160" priority="231" operator="containsText" text="増加傾向">
      <formula>NOT(ISERROR(SEARCH("増加傾向",F6)))</formula>
    </cfRule>
    <cfRule type="containsText" dxfId="159" priority="232" operator="containsText" text="同程度">
      <formula>NOT(ISERROR(SEARCH("同程度",F6)))</formula>
    </cfRule>
  </conditionalFormatting>
  <conditionalFormatting sqref="F6">
    <cfRule type="containsText" dxfId="158" priority="225" operator="containsText" text="最新年度のみ減少">
      <formula>NOT(ISERROR(SEARCH("最新年度のみ減少",F6)))</formula>
    </cfRule>
    <cfRule type="containsText" dxfId="157" priority="226" operator="containsText" text="最新年度のみ増加">
      <formula>NOT(ISERROR(SEARCH("最新年度のみ増加",F6)))</formula>
    </cfRule>
  </conditionalFormatting>
  <conditionalFormatting sqref="F8">
    <cfRule type="containsText" dxfId="156" priority="219" operator="containsText" text="―">
      <formula>NOT(ISERROR(SEARCH("―",F8)))</formula>
    </cfRule>
    <cfRule type="containsText" dxfId="155" priority="220" operator="containsText" text="隔年で">
      <formula>NOT(ISERROR(SEARCH("隔年で",F8)))</formula>
    </cfRule>
    <cfRule type="containsText" dxfId="154" priority="221" operator="containsText" text="年度により">
      <formula>NOT(ISERROR(SEARCH("年度により",F8)))</formula>
    </cfRule>
    <cfRule type="containsText" dxfId="153" priority="222" operator="containsText" text="減少傾向">
      <formula>NOT(ISERROR(SEARCH("減少傾向",F8)))</formula>
    </cfRule>
    <cfRule type="containsText" dxfId="152" priority="223" operator="containsText" text="増加傾向">
      <formula>NOT(ISERROR(SEARCH("増加傾向",F8)))</formula>
    </cfRule>
    <cfRule type="containsText" dxfId="151" priority="224" operator="containsText" text="同程度">
      <formula>NOT(ISERROR(SEARCH("同程度",F8)))</formula>
    </cfRule>
  </conditionalFormatting>
  <conditionalFormatting sqref="M58">
    <cfRule type="containsText" dxfId="150" priority="105" operator="containsText" text="最新年度のみ減少">
      <formula>NOT(ISERROR(SEARCH("最新年度のみ減少",M58)))</formula>
    </cfRule>
    <cfRule type="containsText" dxfId="149" priority="106" operator="containsText" text="最新年度のみ増加">
      <formula>NOT(ISERROR(SEARCH("最新年度のみ増加",M58)))</formula>
    </cfRule>
  </conditionalFormatting>
  <conditionalFormatting sqref="M6">
    <cfRule type="containsText" dxfId="148" priority="211" operator="containsText" text="―">
      <formula>NOT(ISERROR(SEARCH("―",M6)))</formula>
    </cfRule>
    <cfRule type="containsText" dxfId="147" priority="212" operator="containsText" text="隔年で">
      <formula>NOT(ISERROR(SEARCH("隔年で",M6)))</formula>
    </cfRule>
    <cfRule type="containsText" dxfId="146" priority="213" operator="containsText" text="年度により">
      <formula>NOT(ISERROR(SEARCH("年度により",M6)))</formula>
    </cfRule>
    <cfRule type="containsText" dxfId="145" priority="214" operator="containsText" text="減少傾向">
      <formula>NOT(ISERROR(SEARCH("減少傾向",M6)))</formula>
    </cfRule>
    <cfRule type="containsText" dxfId="144" priority="215" operator="containsText" text="増加傾向">
      <formula>NOT(ISERROR(SEARCH("増加傾向",M6)))</formula>
    </cfRule>
    <cfRule type="containsText" dxfId="143" priority="216" operator="containsText" text="同程度">
      <formula>NOT(ISERROR(SEARCH("同程度",M6)))</formula>
    </cfRule>
  </conditionalFormatting>
  <conditionalFormatting sqref="M6">
    <cfRule type="containsText" dxfId="142" priority="209" operator="containsText" text="最新年度のみ減少">
      <formula>NOT(ISERROR(SEARCH("最新年度のみ減少",M6)))</formula>
    </cfRule>
    <cfRule type="containsText" dxfId="141" priority="210" operator="containsText" text="最新年度のみ増加">
      <formula>NOT(ISERROR(SEARCH("最新年度のみ増加",M6)))</formula>
    </cfRule>
  </conditionalFormatting>
  <conditionalFormatting sqref="M8">
    <cfRule type="containsText" dxfId="140" priority="201" operator="containsText" text="最新年度のみ減少">
      <formula>NOT(ISERROR(SEARCH("最新年度のみ減少",M8)))</formula>
    </cfRule>
    <cfRule type="containsText" dxfId="139" priority="202" operator="containsText" text="最新年度のみ増加">
      <formula>NOT(ISERROR(SEARCH("最新年度のみ増加",M8)))</formula>
    </cfRule>
  </conditionalFormatting>
  <conditionalFormatting sqref="M8">
    <cfRule type="containsText" dxfId="138" priority="203" operator="containsText" text="―">
      <formula>NOT(ISERROR(SEARCH("―",M8)))</formula>
    </cfRule>
    <cfRule type="containsText" dxfId="137" priority="204" operator="containsText" text="隔年で">
      <formula>NOT(ISERROR(SEARCH("隔年で",M8)))</formula>
    </cfRule>
    <cfRule type="containsText" dxfId="136" priority="205" operator="containsText" text="年度により">
      <formula>NOT(ISERROR(SEARCH("年度により",M8)))</formula>
    </cfRule>
    <cfRule type="containsText" dxfId="135" priority="206" operator="containsText" text="減少傾向">
      <formula>NOT(ISERROR(SEARCH("減少傾向",M8)))</formula>
    </cfRule>
    <cfRule type="containsText" dxfId="134" priority="207" operator="containsText" text="増加傾向">
      <formula>NOT(ISERROR(SEARCH("増加傾向",M8)))</formula>
    </cfRule>
    <cfRule type="containsText" dxfId="133" priority="208" operator="containsText" text="同程度">
      <formula>NOT(ISERROR(SEARCH("同程度",M8)))</formula>
    </cfRule>
  </conditionalFormatting>
  <conditionalFormatting sqref="F33">
    <cfRule type="containsText" dxfId="132" priority="169" operator="containsText" text="最新年度のみ減少">
      <formula>NOT(ISERROR(SEARCH("最新年度のみ減少",F33)))</formula>
    </cfRule>
    <cfRule type="containsText" dxfId="131" priority="170" operator="containsText" text="最新年度のみ増加">
      <formula>NOT(ISERROR(SEARCH("最新年度のみ増加",F33)))</formula>
    </cfRule>
  </conditionalFormatting>
  <conditionalFormatting sqref="F31">
    <cfRule type="containsText" dxfId="130" priority="179" operator="containsText" text="―">
      <formula>NOT(ISERROR(SEARCH("―",F31)))</formula>
    </cfRule>
    <cfRule type="containsText" dxfId="129" priority="180" operator="containsText" text="隔年で">
      <formula>NOT(ISERROR(SEARCH("隔年で",F31)))</formula>
    </cfRule>
    <cfRule type="containsText" dxfId="128" priority="181" operator="containsText" text="年度により">
      <formula>NOT(ISERROR(SEARCH("年度により",F31)))</formula>
    </cfRule>
    <cfRule type="containsText" dxfId="127" priority="182" operator="containsText" text="減少傾向">
      <formula>NOT(ISERROR(SEARCH("減少傾向",F31)))</formula>
    </cfRule>
    <cfRule type="containsText" dxfId="126" priority="183" operator="containsText" text="増加傾向">
      <formula>NOT(ISERROR(SEARCH("増加傾向",F31)))</formula>
    </cfRule>
    <cfRule type="containsText" dxfId="125" priority="184" operator="containsText" text="同程度">
      <formula>NOT(ISERROR(SEARCH("同程度",F31)))</formula>
    </cfRule>
  </conditionalFormatting>
  <conditionalFormatting sqref="F31">
    <cfRule type="containsText" dxfId="124" priority="177" operator="containsText" text="最新年度のみ減少">
      <formula>NOT(ISERROR(SEARCH("最新年度のみ減少",F31)))</formula>
    </cfRule>
    <cfRule type="containsText" dxfId="123" priority="178" operator="containsText" text="最新年度のみ増加">
      <formula>NOT(ISERROR(SEARCH("最新年度のみ増加",F31)))</formula>
    </cfRule>
  </conditionalFormatting>
  <conditionalFormatting sqref="F33">
    <cfRule type="containsText" dxfId="122" priority="171" operator="containsText" text="―">
      <formula>NOT(ISERROR(SEARCH("―",F33)))</formula>
    </cfRule>
    <cfRule type="containsText" dxfId="121" priority="172" operator="containsText" text="隔年で">
      <formula>NOT(ISERROR(SEARCH("隔年で",F33)))</formula>
    </cfRule>
    <cfRule type="containsText" dxfId="120" priority="173" operator="containsText" text="年度により">
      <formula>NOT(ISERROR(SEARCH("年度により",F33)))</formula>
    </cfRule>
    <cfRule type="containsText" dxfId="119" priority="174" operator="containsText" text="減少傾向">
      <formula>NOT(ISERROR(SEARCH("減少傾向",F33)))</formula>
    </cfRule>
    <cfRule type="containsText" dxfId="118" priority="175" operator="containsText" text="増加傾向">
      <formula>NOT(ISERROR(SEARCH("増加傾向",F33)))</formula>
    </cfRule>
    <cfRule type="containsText" dxfId="117" priority="176" operator="containsText" text="同程度">
      <formula>NOT(ISERROR(SEARCH("同程度",F33)))</formula>
    </cfRule>
  </conditionalFormatting>
  <conditionalFormatting sqref="M31">
    <cfRule type="containsText" dxfId="116" priority="163" operator="containsText" text="―">
      <formula>NOT(ISERROR(SEARCH("―",M31)))</formula>
    </cfRule>
    <cfRule type="containsText" dxfId="115" priority="164" operator="containsText" text="隔年で">
      <formula>NOT(ISERROR(SEARCH("隔年で",M31)))</formula>
    </cfRule>
    <cfRule type="containsText" dxfId="114" priority="165" operator="containsText" text="年度により">
      <formula>NOT(ISERROR(SEARCH("年度により",M31)))</formula>
    </cfRule>
    <cfRule type="containsText" dxfId="113" priority="166" operator="containsText" text="減少傾向">
      <formula>NOT(ISERROR(SEARCH("減少傾向",M31)))</formula>
    </cfRule>
    <cfRule type="containsText" dxfId="112" priority="167" operator="containsText" text="増加傾向">
      <formula>NOT(ISERROR(SEARCH("増加傾向",M31)))</formula>
    </cfRule>
    <cfRule type="containsText" dxfId="111" priority="168" operator="containsText" text="同程度">
      <formula>NOT(ISERROR(SEARCH("同程度",M31)))</formula>
    </cfRule>
  </conditionalFormatting>
  <conditionalFormatting sqref="M31">
    <cfRule type="containsText" dxfId="110" priority="161" operator="containsText" text="最新年度のみ減少">
      <formula>NOT(ISERROR(SEARCH("最新年度のみ減少",M31)))</formula>
    </cfRule>
    <cfRule type="containsText" dxfId="109" priority="162" operator="containsText" text="最新年度のみ増加">
      <formula>NOT(ISERROR(SEARCH("最新年度のみ増加",M31)))</formula>
    </cfRule>
  </conditionalFormatting>
  <conditionalFormatting sqref="M33">
    <cfRule type="containsText" dxfId="108" priority="153" operator="containsText" text="最新年度のみ減少">
      <formula>NOT(ISERROR(SEARCH("最新年度のみ減少",M33)))</formula>
    </cfRule>
    <cfRule type="containsText" dxfId="107" priority="154" operator="containsText" text="最新年度のみ増加">
      <formula>NOT(ISERROR(SEARCH("最新年度のみ増加",M33)))</formula>
    </cfRule>
  </conditionalFormatting>
  <conditionalFormatting sqref="M33">
    <cfRule type="containsText" dxfId="106" priority="155" operator="containsText" text="―">
      <formula>NOT(ISERROR(SEARCH("―",M33)))</formula>
    </cfRule>
    <cfRule type="containsText" dxfId="105" priority="156" operator="containsText" text="隔年で">
      <formula>NOT(ISERROR(SEARCH("隔年で",M33)))</formula>
    </cfRule>
    <cfRule type="containsText" dxfId="104" priority="157" operator="containsText" text="年度により">
      <formula>NOT(ISERROR(SEARCH("年度により",M33)))</formula>
    </cfRule>
    <cfRule type="containsText" dxfId="103" priority="158" operator="containsText" text="減少傾向">
      <formula>NOT(ISERROR(SEARCH("減少傾向",M33)))</formula>
    </cfRule>
    <cfRule type="containsText" dxfId="102" priority="159" operator="containsText" text="増加傾向">
      <formula>NOT(ISERROR(SEARCH("増加傾向",M33)))</formula>
    </cfRule>
    <cfRule type="containsText" dxfId="101" priority="160" operator="containsText" text="同程度">
      <formula>NOT(ISERROR(SEARCH("同程度",M33)))</formula>
    </cfRule>
  </conditionalFormatting>
  <conditionalFormatting sqref="F56">
    <cfRule type="containsText" dxfId="100" priority="131" operator="containsText" text="―">
      <formula>NOT(ISERROR(SEARCH("―",F56)))</formula>
    </cfRule>
    <cfRule type="containsText" dxfId="99" priority="132" operator="containsText" text="隔年で">
      <formula>NOT(ISERROR(SEARCH("隔年で",F56)))</formula>
    </cfRule>
    <cfRule type="containsText" dxfId="98" priority="133" operator="containsText" text="年度により">
      <formula>NOT(ISERROR(SEARCH("年度により",F56)))</formula>
    </cfRule>
    <cfRule type="containsText" dxfId="97" priority="134" operator="containsText" text="減少傾向">
      <formula>NOT(ISERROR(SEARCH("減少傾向",F56)))</formula>
    </cfRule>
    <cfRule type="containsText" dxfId="96" priority="135" operator="containsText" text="増加傾向">
      <formula>NOT(ISERROR(SEARCH("増加傾向",F56)))</formula>
    </cfRule>
    <cfRule type="containsText" dxfId="95" priority="136" operator="containsText" text="同程度">
      <formula>NOT(ISERROR(SEARCH("同程度",F56)))</formula>
    </cfRule>
  </conditionalFormatting>
  <conditionalFormatting sqref="F56">
    <cfRule type="containsText" dxfId="94" priority="129" operator="containsText" text="最新年度のみ減少">
      <formula>NOT(ISERROR(SEARCH("最新年度のみ減少",F56)))</formula>
    </cfRule>
    <cfRule type="containsText" dxfId="93" priority="130" operator="containsText" text="最新年度のみ増加">
      <formula>NOT(ISERROR(SEARCH("最新年度のみ増加",F56)))</formula>
    </cfRule>
  </conditionalFormatting>
  <conditionalFormatting sqref="M56">
    <cfRule type="containsText" dxfId="92" priority="115" operator="containsText" text="―">
      <formula>NOT(ISERROR(SEARCH("―",M56)))</formula>
    </cfRule>
    <cfRule type="containsText" dxfId="91" priority="116" operator="containsText" text="隔年で">
      <formula>NOT(ISERROR(SEARCH("隔年で",M56)))</formula>
    </cfRule>
    <cfRule type="containsText" dxfId="90" priority="117" operator="containsText" text="年度により">
      <formula>NOT(ISERROR(SEARCH("年度により",M56)))</formula>
    </cfRule>
    <cfRule type="containsText" dxfId="89" priority="118" operator="containsText" text="減少傾向">
      <formula>NOT(ISERROR(SEARCH("減少傾向",M56)))</formula>
    </cfRule>
    <cfRule type="containsText" dxfId="88" priority="119" operator="containsText" text="増加傾向">
      <formula>NOT(ISERROR(SEARCH("増加傾向",M56)))</formula>
    </cfRule>
    <cfRule type="containsText" dxfId="87" priority="120" operator="containsText" text="同程度">
      <formula>NOT(ISERROR(SEARCH("同程度",M56)))</formula>
    </cfRule>
  </conditionalFormatting>
  <conditionalFormatting sqref="M56">
    <cfRule type="containsText" dxfId="86" priority="113" operator="containsText" text="最新年度のみ減少">
      <formula>NOT(ISERROR(SEARCH("最新年度のみ減少",M56)))</formula>
    </cfRule>
    <cfRule type="containsText" dxfId="85" priority="114" operator="containsText" text="最新年度のみ増加">
      <formula>NOT(ISERROR(SEARCH("最新年度のみ増加",M56)))</formula>
    </cfRule>
  </conditionalFormatting>
  <conditionalFormatting sqref="M58">
    <cfRule type="containsText" dxfId="84" priority="107" operator="containsText" text="―">
      <formula>NOT(ISERROR(SEARCH("―",M58)))</formula>
    </cfRule>
    <cfRule type="containsText" dxfId="83" priority="108" operator="containsText" text="隔年で">
      <formula>NOT(ISERROR(SEARCH("隔年で",M58)))</formula>
    </cfRule>
    <cfRule type="containsText" dxfId="82" priority="109" operator="containsText" text="年度により">
      <formula>NOT(ISERROR(SEARCH("年度により",M58)))</formula>
    </cfRule>
    <cfRule type="containsText" dxfId="81" priority="110" operator="containsText" text="減少傾向">
      <formula>NOT(ISERROR(SEARCH("減少傾向",M58)))</formula>
    </cfRule>
    <cfRule type="containsText" dxfId="80" priority="111" operator="containsText" text="増加傾向">
      <formula>NOT(ISERROR(SEARCH("増加傾向",M58)))</formula>
    </cfRule>
    <cfRule type="containsText" dxfId="79" priority="112" operator="containsText" text="同程度">
      <formula>NOT(ISERROR(SEARCH("同程度",M58)))</formula>
    </cfRule>
  </conditionalFormatting>
  <conditionalFormatting sqref="C6">
    <cfRule type="containsText" dxfId="78" priority="41" operator="containsText" text="その他">
      <formula>NOT(ISERROR(SEARCH("その他",C6)))</formula>
    </cfRule>
    <cfRule type="containsText" dxfId="77" priority="42" operator="containsText" text="九州・沖縄">
      <formula>NOT(ISERROR(SEARCH("九州・沖縄",C6)))</formula>
    </cfRule>
    <cfRule type="containsText" dxfId="76" priority="43" operator="containsText" text="四国">
      <formula>NOT(ISERROR(SEARCH("四国",C6)))</formula>
    </cfRule>
    <cfRule type="containsText" dxfId="75" priority="44" operator="containsText" text="中国">
      <formula>NOT(ISERROR(SEARCH("中国",C6)))</formula>
    </cfRule>
    <cfRule type="containsText" dxfId="74" priority="45" operator="containsText" text="近畿">
      <formula>NOT(ISERROR(SEARCH("近畿",C6)))</formula>
    </cfRule>
    <cfRule type="containsText" dxfId="73" priority="46" operator="containsText" text="中部">
      <formula>NOT(ISERROR(SEARCH("中部",C6)))</formula>
    </cfRule>
    <cfRule type="containsText" dxfId="72" priority="47" operator="containsText" text="関東">
      <formula>NOT(ISERROR(SEARCH("関東",C6)))</formula>
    </cfRule>
    <cfRule type="containsText" dxfId="71" priority="48" operator="containsText" text="北海道・東北">
      <formula>NOT(ISERROR(SEARCH("北海道・東北",C6)))</formula>
    </cfRule>
  </conditionalFormatting>
  <conditionalFormatting sqref="J6">
    <cfRule type="containsText" dxfId="70" priority="33" operator="containsText" text="その他">
      <formula>NOT(ISERROR(SEARCH("その他",J6)))</formula>
    </cfRule>
    <cfRule type="containsText" dxfId="69" priority="34" operator="containsText" text="九州・沖縄">
      <formula>NOT(ISERROR(SEARCH("九州・沖縄",J6)))</formula>
    </cfRule>
    <cfRule type="containsText" dxfId="68" priority="35" operator="containsText" text="四国">
      <formula>NOT(ISERROR(SEARCH("四国",J6)))</formula>
    </cfRule>
    <cfRule type="containsText" dxfId="67" priority="36" operator="containsText" text="中国">
      <formula>NOT(ISERROR(SEARCH("中国",J6)))</formula>
    </cfRule>
    <cfRule type="containsText" dxfId="66" priority="37" operator="containsText" text="近畿">
      <formula>NOT(ISERROR(SEARCH("近畿",J6)))</formula>
    </cfRule>
    <cfRule type="containsText" dxfId="65" priority="38" operator="containsText" text="中部">
      <formula>NOT(ISERROR(SEARCH("中部",J6)))</formula>
    </cfRule>
    <cfRule type="containsText" dxfId="64" priority="39" operator="containsText" text="関東">
      <formula>NOT(ISERROR(SEARCH("関東",J6)))</formula>
    </cfRule>
    <cfRule type="containsText" dxfId="63" priority="40" operator="containsText" text="北海道・東北">
      <formula>NOT(ISERROR(SEARCH("北海道・東北",J6)))</formula>
    </cfRule>
  </conditionalFormatting>
  <conditionalFormatting sqref="C31">
    <cfRule type="containsText" dxfId="62" priority="25" operator="containsText" text="その他">
      <formula>NOT(ISERROR(SEARCH("その他",C31)))</formula>
    </cfRule>
    <cfRule type="containsText" dxfId="61" priority="26" operator="containsText" text="九州・沖縄">
      <formula>NOT(ISERROR(SEARCH("九州・沖縄",C31)))</formula>
    </cfRule>
    <cfRule type="containsText" dxfId="60" priority="27" operator="containsText" text="四国">
      <formula>NOT(ISERROR(SEARCH("四国",C31)))</formula>
    </cfRule>
    <cfRule type="containsText" dxfId="59" priority="28" operator="containsText" text="中国">
      <formula>NOT(ISERROR(SEARCH("中国",C31)))</formula>
    </cfRule>
    <cfRule type="containsText" dxfId="58" priority="29" operator="containsText" text="近畿">
      <formula>NOT(ISERROR(SEARCH("近畿",C31)))</formula>
    </cfRule>
    <cfRule type="containsText" dxfId="57" priority="30" operator="containsText" text="中部">
      <formula>NOT(ISERROR(SEARCH("中部",C31)))</formula>
    </cfRule>
    <cfRule type="containsText" dxfId="56" priority="31" operator="containsText" text="関東">
      <formula>NOT(ISERROR(SEARCH("関東",C31)))</formula>
    </cfRule>
    <cfRule type="containsText" dxfId="55" priority="32" operator="containsText" text="北海道・東北">
      <formula>NOT(ISERROR(SEARCH("北海道・東北",C31)))</formula>
    </cfRule>
  </conditionalFormatting>
  <conditionalFormatting sqref="J31">
    <cfRule type="containsText" dxfId="54" priority="17" operator="containsText" text="その他">
      <formula>NOT(ISERROR(SEARCH("その他",J31)))</formula>
    </cfRule>
    <cfRule type="containsText" dxfId="53" priority="18" operator="containsText" text="九州・沖縄">
      <formula>NOT(ISERROR(SEARCH("九州・沖縄",J31)))</formula>
    </cfRule>
    <cfRule type="containsText" dxfId="52" priority="19" operator="containsText" text="四国">
      <formula>NOT(ISERROR(SEARCH("四国",J31)))</formula>
    </cfRule>
    <cfRule type="containsText" dxfId="51" priority="20" operator="containsText" text="中国">
      <formula>NOT(ISERROR(SEARCH("中国",J31)))</formula>
    </cfRule>
    <cfRule type="containsText" dxfId="50" priority="21" operator="containsText" text="近畿">
      <formula>NOT(ISERROR(SEARCH("近畿",J31)))</formula>
    </cfRule>
    <cfRule type="containsText" dxfId="49" priority="22" operator="containsText" text="中部">
      <formula>NOT(ISERROR(SEARCH("中部",J31)))</formula>
    </cfRule>
    <cfRule type="containsText" dxfId="48" priority="23" operator="containsText" text="関東">
      <formula>NOT(ISERROR(SEARCH("関東",J31)))</formula>
    </cfRule>
    <cfRule type="containsText" dxfId="47" priority="24" operator="containsText" text="北海道・東北">
      <formula>NOT(ISERROR(SEARCH("北海道・東北",J31)))</formula>
    </cfRule>
  </conditionalFormatting>
  <conditionalFormatting sqref="C56">
    <cfRule type="containsText" dxfId="46" priority="9" operator="containsText" text="その他">
      <formula>NOT(ISERROR(SEARCH("その他",C56)))</formula>
    </cfRule>
    <cfRule type="containsText" dxfId="45" priority="10" operator="containsText" text="九州・沖縄">
      <formula>NOT(ISERROR(SEARCH("九州・沖縄",C56)))</formula>
    </cfRule>
    <cfRule type="containsText" dxfId="44" priority="11" operator="containsText" text="四国">
      <formula>NOT(ISERROR(SEARCH("四国",C56)))</formula>
    </cfRule>
    <cfRule type="containsText" dxfId="43" priority="12" operator="containsText" text="中国">
      <formula>NOT(ISERROR(SEARCH("中国",C56)))</formula>
    </cfRule>
    <cfRule type="containsText" dxfId="42" priority="13" operator="containsText" text="近畿">
      <formula>NOT(ISERROR(SEARCH("近畿",C56)))</formula>
    </cfRule>
    <cfRule type="containsText" dxfId="41" priority="14" operator="containsText" text="中部">
      <formula>NOT(ISERROR(SEARCH("中部",C56)))</formula>
    </cfRule>
    <cfRule type="containsText" dxfId="40" priority="15" operator="containsText" text="関東">
      <formula>NOT(ISERROR(SEARCH("関東",C56)))</formula>
    </cfRule>
    <cfRule type="containsText" dxfId="39" priority="16" operator="containsText" text="北海道・東北">
      <formula>NOT(ISERROR(SEARCH("北海道・東北",C56)))</formula>
    </cfRule>
  </conditionalFormatting>
  <conditionalFormatting sqref="J56">
    <cfRule type="containsText" dxfId="38" priority="1" operator="containsText" text="その他">
      <formula>NOT(ISERROR(SEARCH("その他",J56)))</formula>
    </cfRule>
    <cfRule type="containsText" dxfId="37" priority="2" operator="containsText" text="九州・沖縄">
      <formula>NOT(ISERROR(SEARCH("九州・沖縄",J56)))</formula>
    </cfRule>
    <cfRule type="containsText" dxfId="36" priority="3" operator="containsText" text="四国">
      <formula>NOT(ISERROR(SEARCH("四国",J56)))</formula>
    </cfRule>
    <cfRule type="containsText" dxfId="35" priority="4" operator="containsText" text="中国">
      <formula>NOT(ISERROR(SEARCH("中国",J56)))</formula>
    </cfRule>
    <cfRule type="containsText" dxfId="34" priority="5" operator="containsText" text="近畿">
      <formula>NOT(ISERROR(SEARCH("近畿",J56)))</formula>
    </cfRule>
    <cfRule type="containsText" dxfId="33" priority="6" operator="containsText" text="中部">
      <formula>NOT(ISERROR(SEARCH("中部",J56)))</formula>
    </cfRule>
    <cfRule type="containsText" dxfId="32" priority="7" operator="containsText" text="関東">
      <formula>NOT(ISERROR(SEARCH("関東",J56)))</formula>
    </cfRule>
    <cfRule type="containsText" dxfId="31" priority="8" operator="containsText" text="北海道・東北">
      <formula>NOT(ISERROR(SEARCH("北海道・東北",J56)))</formula>
    </cfRule>
  </conditionalFormatting>
  <hyperlinks>
    <hyperlink ref="P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C1:AM125"/>
  <sheetViews>
    <sheetView view="pageBreakPreview" zoomScaleNormal="100" zoomScaleSheetLayoutView="100" workbookViewId="0">
      <selection activeCell="D1" sqref="D1"/>
    </sheetView>
  </sheetViews>
  <sheetFormatPr defaultRowHeight="13.5" x14ac:dyDescent="0.15"/>
  <cols>
    <col min="1" max="1" width="1.5" style="128" customWidth="1"/>
    <col min="2" max="2" width="2.375" style="128" customWidth="1"/>
    <col min="3" max="3" width="3" style="128" customWidth="1"/>
    <col min="4" max="4" width="20.625" style="138" customWidth="1"/>
    <col min="5" max="9" width="9.875" style="139" customWidth="1"/>
    <col min="10" max="12" width="9" style="140" hidden="1" customWidth="1"/>
    <col min="13" max="13" width="3.75" style="141" hidden="1" customWidth="1"/>
    <col min="14" max="17" width="3" style="141" hidden="1" customWidth="1"/>
    <col min="18" max="18" width="6" style="141" hidden="1" customWidth="1"/>
    <col min="19" max="21" width="4.5" style="141" hidden="1" customWidth="1"/>
    <col min="22" max="22" width="5.25" style="141" hidden="1" customWidth="1"/>
    <col min="23" max="23" width="7.5" style="141" hidden="1" customWidth="1"/>
    <col min="24" max="24" width="14.625" style="140" hidden="1" customWidth="1"/>
    <col min="25" max="25" width="4.5" style="141" hidden="1" customWidth="1"/>
    <col min="26" max="27" width="7.5" style="140" hidden="1" customWidth="1"/>
    <col min="28" max="28" width="4.5" style="141" hidden="1" customWidth="1"/>
    <col min="29" max="30" width="7.5" style="140" hidden="1" customWidth="1"/>
    <col min="31" max="31" width="18.375" style="130" hidden="1" customWidth="1"/>
    <col min="32" max="32" width="1.875" style="128" customWidth="1"/>
    <col min="33" max="33" width="3.125" style="128" customWidth="1"/>
    <col min="34" max="35" width="9" style="128" customWidth="1"/>
    <col min="36" max="36" width="33.875" style="128" hidden="1" customWidth="1"/>
    <col min="37" max="37" width="9" style="128" hidden="1" customWidth="1"/>
    <col min="38" max="38" width="12.625" style="128" hidden="1" customWidth="1"/>
    <col min="39" max="39" width="17.625" style="128" hidden="1" customWidth="1"/>
    <col min="40" max="40" width="22.25" style="128" customWidth="1"/>
    <col min="41" max="16384" width="9" style="128"/>
  </cols>
  <sheetData>
    <row r="1" spans="3:39" ht="28.5" customHeight="1" thickBot="1" x14ac:dyDescent="0.2">
      <c r="D1" s="129" t="s">
        <v>191</v>
      </c>
      <c r="E1" s="235"/>
      <c r="F1" s="235"/>
      <c r="J1" s="131" t="s">
        <v>440</v>
      </c>
      <c r="K1" s="132"/>
      <c r="L1" s="132"/>
      <c r="M1" s="133"/>
      <c r="N1" s="133"/>
      <c r="O1" s="298" t="s">
        <v>448</v>
      </c>
      <c r="P1" s="298"/>
      <c r="Q1" s="298"/>
      <c r="R1" s="113" t="str" cm="1">
        <f t="array" aca="1" ref="R1" ca="1">"R"&amp;RIGHT(CELL("filename",'6-1.2020'!A1),4)-2018</f>
        <v>R2</v>
      </c>
      <c r="S1" s="113" t="str" cm="1">
        <f t="array" aca="1" ref="S1" ca="1">"R"&amp;RIGHT(CELL("filename",'6-1.2021'!A1),4)-2018</f>
        <v>R3</v>
      </c>
      <c r="T1" s="113" t="str" cm="1">
        <f t="array" aca="1" ref="T1" ca="1">"R"&amp;RIGHT(CELL("filename",'6-1.2022'!A1),4)-2018</f>
        <v>R4</v>
      </c>
      <c r="U1" s="113" t="str" cm="1">
        <f t="array" aca="1" ref="U1" ca="1">"R"&amp;RIGHT(CELL("filename",'6-1.2023'!A1),4)-2018</f>
        <v>R5</v>
      </c>
      <c r="V1" s="113" t="str" cm="1">
        <f t="array" aca="1" ref="V1" ca="1">"R"&amp;RIGHT(CELL("filename",'6-1.2024'!A1),4)-2018</f>
        <v>R6</v>
      </c>
      <c r="W1" s="134"/>
      <c r="X1" s="132" t="s">
        <v>325</v>
      </c>
      <c r="Y1" s="133"/>
      <c r="Z1" s="135"/>
      <c r="AA1" s="135"/>
      <c r="AB1" s="133"/>
      <c r="AC1" s="135"/>
      <c r="AD1" s="135"/>
      <c r="AE1" s="128"/>
      <c r="AJ1" s="136" t="s">
        <v>274</v>
      </c>
      <c r="AL1" s="137" t="s">
        <v>326</v>
      </c>
      <c r="AM1" s="137" t="s">
        <v>327</v>
      </c>
    </row>
    <row r="2" spans="3:39" x14ac:dyDescent="0.15">
      <c r="J2" s="139"/>
      <c r="K2" s="139"/>
      <c r="L2" s="139"/>
      <c r="O2" s="298"/>
      <c r="P2" s="298"/>
      <c r="Q2" s="298"/>
      <c r="R2" s="142" t="s">
        <v>449</v>
      </c>
      <c r="S2" s="142" t="s">
        <v>449</v>
      </c>
      <c r="T2" s="142" t="s">
        <v>449</v>
      </c>
      <c r="U2" s="142" t="s">
        <v>449</v>
      </c>
      <c r="V2" s="142" t="s">
        <v>449</v>
      </c>
      <c r="W2" s="143"/>
      <c r="X2" s="132" t="s">
        <v>328</v>
      </c>
      <c r="AJ2" s="136" t="s">
        <v>329</v>
      </c>
      <c r="AL2" s="137" t="s">
        <v>330</v>
      </c>
      <c r="AM2" s="137" t="s">
        <v>331</v>
      </c>
    </row>
    <row r="3" spans="3:39" ht="14.25" thickBot="1" x14ac:dyDescent="0.2">
      <c r="J3" s="144"/>
      <c r="K3" s="140" t="s">
        <v>332</v>
      </c>
      <c r="O3" s="299"/>
      <c r="P3" s="299"/>
      <c r="Q3" s="299"/>
      <c r="R3" s="145">
        <v>4</v>
      </c>
      <c r="S3" s="145">
        <v>3</v>
      </c>
      <c r="T3" s="145">
        <v>2</v>
      </c>
      <c r="U3" s="145">
        <v>1</v>
      </c>
      <c r="V3" s="145" t="s">
        <v>450</v>
      </c>
      <c r="W3" s="146"/>
      <c r="X3" s="133" t="s">
        <v>333</v>
      </c>
      <c r="AJ3" s="136" t="s">
        <v>284</v>
      </c>
      <c r="AL3" s="137" t="s">
        <v>334</v>
      </c>
      <c r="AM3" s="137" t="s">
        <v>335</v>
      </c>
    </row>
    <row r="4" spans="3:39" ht="14.25" thickBot="1" x14ac:dyDescent="0.2">
      <c r="C4" s="147" t="s">
        <v>445</v>
      </c>
      <c r="D4" s="148"/>
      <c r="E4" s="149"/>
      <c r="F4" s="149"/>
      <c r="G4" s="149"/>
      <c r="H4" s="149"/>
      <c r="I4" s="149"/>
      <c r="J4" s="150"/>
      <c r="K4" s="150"/>
      <c r="L4" s="150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0"/>
      <c r="Y4" s="151"/>
      <c r="Z4" s="150"/>
      <c r="AA4" s="150"/>
      <c r="AB4" s="151"/>
      <c r="AC4" s="150"/>
      <c r="AD4" s="150"/>
      <c r="AE4" s="152"/>
      <c r="AF4" s="153"/>
      <c r="AJ4" s="136" t="s">
        <v>336</v>
      </c>
      <c r="AL4" s="137" t="s">
        <v>337</v>
      </c>
      <c r="AM4" s="137" t="s">
        <v>331</v>
      </c>
    </row>
    <row r="5" spans="3:39" x14ac:dyDescent="0.15">
      <c r="C5" s="154"/>
      <c r="D5" s="155"/>
      <c r="E5" s="156"/>
      <c r="F5" s="156"/>
      <c r="G5" s="156"/>
      <c r="H5" s="156"/>
      <c r="I5" s="156"/>
      <c r="J5" s="306" t="s">
        <v>338</v>
      </c>
      <c r="K5" s="307"/>
      <c r="L5" s="307"/>
      <c r="M5" s="308"/>
      <c r="N5" s="308"/>
      <c r="O5" s="308"/>
      <c r="P5" s="308"/>
      <c r="Q5" s="309"/>
      <c r="R5" s="310" t="s">
        <v>339</v>
      </c>
      <c r="S5" s="307" t="s">
        <v>340</v>
      </c>
      <c r="T5" s="308"/>
      <c r="U5" s="308"/>
      <c r="V5" s="312"/>
      <c r="W5" s="313" t="s">
        <v>341</v>
      </c>
      <c r="X5" s="314"/>
      <c r="Y5" s="317" t="s">
        <v>342</v>
      </c>
      <c r="Z5" s="302" t="s">
        <v>343</v>
      </c>
      <c r="AA5" s="319"/>
      <c r="AB5" s="300" t="s">
        <v>344</v>
      </c>
      <c r="AC5" s="302" t="s">
        <v>345</v>
      </c>
      <c r="AD5" s="303"/>
      <c r="AE5" s="304" t="s">
        <v>346</v>
      </c>
      <c r="AF5" s="157"/>
      <c r="AJ5" s="136" t="s">
        <v>285</v>
      </c>
      <c r="AL5" s="137" t="s">
        <v>347</v>
      </c>
      <c r="AM5" s="137" t="s">
        <v>348</v>
      </c>
    </row>
    <row r="6" spans="3:39" ht="27" x14ac:dyDescent="0.15">
      <c r="C6" s="154"/>
      <c r="D6" s="158" t="s">
        <v>7</v>
      </c>
      <c r="E6" s="159" t="str">
        <f ca="1">R1&amp;"(n'="&amp;E16&amp;")"</f>
        <v>R2(n'=1103)</v>
      </c>
      <c r="F6" s="159" t="str">
        <f t="shared" ref="F6:I6" ca="1" si="0">S1&amp;"(n'="&amp;F16&amp;")"</f>
        <v>R3(n'=1110)</v>
      </c>
      <c r="G6" s="159" t="str">
        <f t="shared" ca="1" si="0"/>
        <v>R4(n'=1117)</v>
      </c>
      <c r="H6" s="159" t="str">
        <f t="shared" ca="1" si="0"/>
        <v>R5(n'=1111)</v>
      </c>
      <c r="I6" s="242" t="str">
        <f t="shared" ca="1" si="0"/>
        <v>R6(n'=1121)</v>
      </c>
      <c r="J6" s="204" t="s">
        <v>349</v>
      </c>
      <c r="K6" s="160">
        <v>-0.03</v>
      </c>
      <c r="L6" s="160">
        <v>0.03</v>
      </c>
      <c r="M6" s="161" t="str">
        <f ca="1">R1</f>
        <v>R2</v>
      </c>
      <c r="N6" s="161" t="str">
        <f ca="1">S1</f>
        <v>R3</v>
      </c>
      <c r="O6" s="161" t="str">
        <f ca="1">T1</f>
        <v>R4</v>
      </c>
      <c r="P6" s="161" t="str">
        <f ca="1">U1</f>
        <v>R5</v>
      </c>
      <c r="Q6" s="162" t="str">
        <f ca="1">V1</f>
        <v>R6</v>
      </c>
      <c r="R6" s="311"/>
      <c r="S6" s="163" t="s">
        <v>350</v>
      </c>
      <c r="T6" s="161" t="s">
        <v>351</v>
      </c>
      <c r="U6" s="161" t="s">
        <v>352</v>
      </c>
      <c r="V6" s="164" t="s">
        <v>353</v>
      </c>
      <c r="W6" s="315"/>
      <c r="X6" s="316"/>
      <c r="Y6" s="318"/>
      <c r="Z6" s="165" t="s">
        <v>354</v>
      </c>
      <c r="AA6" s="166" t="s">
        <v>355</v>
      </c>
      <c r="AB6" s="301"/>
      <c r="AC6" s="167" t="s">
        <v>356</v>
      </c>
      <c r="AD6" s="168" t="s">
        <v>357</v>
      </c>
      <c r="AE6" s="305"/>
      <c r="AF6" s="157"/>
      <c r="AJ6" s="136" t="s">
        <v>358</v>
      </c>
      <c r="AL6" s="137" t="s">
        <v>359</v>
      </c>
      <c r="AM6" s="137" t="s">
        <v>348</v>
      </c>
    </row>
    <row r="7" spans="3:39" x14ac:dyDescent="0.15">
      <c r="C7" s="154"/>
      <c r="D7" s="169" t="s">
        <v>192</v>
      </c>
      <c r="E7" s="236" cm="1">
        <f t="array" ref="E7">ROUND(INDEX('6-1.2020'!D:D,MATCH("F139110110504",'6-1.2020'!A:A,0),0),3)</f>
        <v>1.4E-2</v>
      </c>
      <c r="F7" s="236" cm="1">
        <f t="array" ref="F7">ROUND(INDEX('6-1.2021'!D:D,MATCH("F139110110504",'6-1.2021'!A:A,0),0),3)</f>
        <v>1.2999999999999999E-2</v>
      </c>
      <c r="G7" s="236" cm="1">
        <f t="array" ref="G7">ROUND(INDEX('6-1.2022'!D:D,MATCH("F139110110504",'6-1.2022'!A:A,0),0),3)</f>
        <v>1.6E-2</v>
      </c>
      <c r="H7" s="236" cm="1">
        <f t="array" ref="H7">ROUND(INDEX('6-1.2023'!D:D,MATCH("F139110110504",'6-1.2023'!A:A,0),0),3)</f>
        <v>1.0999999999999999E-2</v>
      </c>
      <c r="I7" s="243" cm="1">
        <f t="array" ref="I7">ROUND(INDEX('6-1.2024'!D:D,MATCH("F139110110504",'6-1.2024'!A:A,0),0),3)</f>
        <v>1.7999999999999999E-2</v>
      </c>
      <c r="J7" s="205">
        <f t="shared" ref="J7:J9" si="1">AVERAGE(E7:I7)</f>
        <v>1.44E-2</v>
      </c>
      <c r="K7" s="170">
        <f t="shared" ref="K7:K9" si="2">J7-0.03</f>
        <v>-1.5599999999999999E-2</v>
      </c>
      <c r="L7" s="170">
        <f t="shared" ref="L7:L9" si="3">J7+0.03</f>
        <v>4.4399999999999995E-2</v>
      </c>
      <c r="M7" s="161" t="str">
        <f t="shared" ref="M7:M9" si="4">IF(AND(E7&gt;J7-0.03,E7&lt;J7+0.03),"○","×")</f>
        <v>○</v>
      </c>
      <c r="N7" s="161" t="str">
        <f t="shared" ref="N7:N9" si="5">IF(AND(F7&gt;J7-0.03,F7&lt;J7+0.03),"○","×")</f>
        <v>○</v>
      </c>
      <c r="O7" s="161" t="str">
        <f t="shared" ref="O7:O9" si="6">IF(AND(G7&gt;J7-0.03,G7&lt;J7+0.03),"○","×")</f>
        <v>○</v>
      </c>
      <c r="P7" s="161" t="str">
        <f t="shared" ref="P7:P9" si="7">IF(AND(H7&gt;J7-0.03,H7&lt;J7+0.03),"○","×")</f>
        <v>○</v>
      </c>
      <c r="Q7" s="162" t="str">
        <f t="shared" ref="Q7:Q9" si="8">IF(AND(I7&gt;J7-0.03,I7&lt;J7+0.03),"○","×")</f>
        <v>○</v>
      </c>
      <c r="R7" s="171" t="str">
        <f t="shared" ref="R7:R9" si="9">IF(COUNTIF(M7:Q7,"○")=5,"同程度","―")</f>
        <v>同程度</v>
      </c>
      <c r="S7" s="163" t="str">
        <f t="shared" ref="S7:S9" si="10">IF(F7-E7&gt;0,"↑",IF(F7-E7&lt;0,"↓","－"))</f>
        <v>↓</v>
      </c>
      <c r="T7" s="161" t="str">
        <f t="shared" ref="T7:T9" si="11">IF(G7-F7&gt;0,"↑",IF(G7-F7&lt;0,"↓","－"))</f>
        <v>↑</v>
      </c>
      <c r="U7" s="161" t="str">
        <f t="shared" ref="U7:U9" si="12">IF(H7-G7&gt;0,"↑",IF(H7-G7&lt;0,"↓","－"))</f>
        <v>↓</v>
      </c>
      <c r="V7" s="164" t="str">
        <f t="shared" ref="V7:V9" si="13">IF(I7-H7&gt;0,"↑",IF(I7-H7&lt;0,"↓","－"))</f>
        <v>↑</v>
      </c>
      <c r="W7" s="172" t="str">
        <f t="shared" ref="W7:W9" si="14">S7&amp;T7&amp;U7&amp;V7</f>
        <v>↓↑↓↑</v>
      </c>
      <c r="X7" s="173" t="str" cm="1">
        <f t="array" ref="X7">INDEX($AM$2:$AM$82,MATCH(W7,$AL$2:$AL$82,0),0)</f>
        <v>隔年で増減</v>
      </c>
      <c r="Y7" s="174" t="str">
        <f t="shared" ref="Y7:Y9" si="15">IF(G7-E7&gt;0,"↑",IF(G7-E7&lt;0,"↓","－"))</f>
        <v>↑</v>
      </c>
      <c r="Z7" s="175" t="str">
        <f t="shared" ref="Z7:Z9" si="16">IF(W7="↓↑↓↓",IF(Y7="↓","減少傾向","×"),"判定外")</f>
        <v>判定外</v>
      </c>
      <c r="AA7" s="176" t="str">
        <f t="shared" ref="AA7:AA9" si="17">IF(W7="↑↓↑↑",IF(Y7="↑","増加傾向","×"),"判定外")</f>
        <v>判定外</v>
      </c>
      <c r="AB7" s="177" t="str">
        <f t="shared" ref="AB7:AB9" si="18">IF(H7-F7&gt;0,"↑",IF(H7-F7&lt;0,"↓","－"))</f>
        <v>↓</v>
      </c>
      <c r="AC7" s="175" t="str">
        <f t="shared" ref="AC7:AC9" si="19">IF(W7="↓↓↑↓",IF(AB7="↓","減少傾向","×"),"判定外")</f>
        <v>判定外</v>
      </c>
      <c r="AD7" s="173" t="str">
        <f t="shared" ref="AD7:AD9" si="20">IF(W7="↑↑↓↑",IF(AB7="↑","増加傾向","×"),"判定外")</f>
        <v>判定外</v>
      </c>
      <c r="AE7" s="178" t="s">
        <v>316</v>
      </c>
      <c r="AF7" s="157"/>
      <c r="AJ7" s="136" t="s">
        <v>348</v>
      </c>
      <c r="AL7" s="137" t="s">
        <v>360</v>
      </c>
      <c r="AM7" s="137" t="s">
        <v>348</v>
      </c>
    </row>
    <row r="8" spans="3:39" x14ac:dyDescent="0.15">
      <c r="C8" s="154"/>
      <c r="D8" s="169" t="s">
        <v>193</v>
      </c>
      <c r="E8" s="236" cm="1">
        <f t="array" ref="E8">ROUND(INDEX('6-1.2020'!E:E,MATCH("F139110110504",'6-1.2020'!A:A,0),0),3)</f>
        <v>6.5000000000000002E-2</v>
      </c>
      <c r="F8" s="236" cm="1">
        <f t="array" ref="F8">ROUND(INDEX('6-1.2021'!E:E,MATCH("F139110110504",'6-1.2021'!A:A,0),0),3)</f>
        <v>6.7000000000000004E-2</v>
      </c>
      <c r="G8" s="236" cm="1">
        <f t="array" ref="G8">ROUND(INDEX('6-1.2022'!E:E,MATCH("F139110110504",'6-1.2022'!A:A,0),0),3)</f>
        <v>5.1999999999999998E-2</v>
      </c>
      <c r="H8" s="236" cm="1">
        <f t="array" ref="H8">ROUND(INDEX('6-1.2023'!E:E,MATCH("F139110110504",'6-1.2023'!A:A,0),0),3)</f>
        <v>4.7E-2</v>
      </c>
      <c r="I8" s="243" cm="1">
        <f t="array" ref="I8">ROUND(INDEX('6-1.2024'!E:E,MATCH("F139110110504",'6-1.2024'!A:A,0),0),3)</f>
        <v>6.0999999999999999E-2</v>
      </c>
      <c r="J8" s="205">
        <f t="shared" si="1"/>
        <v>5.8399999999999994E-2</v>
      </c>
      <c r="K8" s="170">
        <f t="shared" si="2"/>
        <v>2.8399999999999995E-2</v>
      </c>
      <c r="L8" s="170">
        <f t="shared" si="3"/>
        <v>8.8399999999999992E-2</v>
      </c>
      <c r="M8" s="161" t="str">
        <f t="shared" si="4"/>
        <v>○</v>
      </c>
      <c r="N8" s="161" t="str">
        <f t="shared" si="5"/>
        <v>○</v>
      </c>
      <c r="O8" s="161" t="str">
        <f t="shared" si="6"/>
        <v>○</v>
      </c>
      <c r="P8" s="161" t="str">
        <f t="shared" si="7"/>
        <v>○</v>
      </c>
      <c r="Q8" s="162" t="str">
        <f t="shared" si="8"/>
        <v>○</v>
      </c>
      <c r="R8" s="171" t="str">
        <f t="shared" si="9"/>
        <v>同程度</v>
      </c>
      <c r="S8" s="163" t="str">
        <f t="shared" si="10"/>
        <v>↑</v>
      </c>
      <c r="T8" s="161" t="str">
        <f t="shared" si="11"/>
        <v>↓</v>
      </c>
      <c r="U8" s="161" t="str">
        <f t="shared" si="12"/>
        <v>↓</v>
      </c>
      <c r="V8" s="164" t="str">
        <f t="shared" si="13"/>
        <v>↑</v>
      </c>
      <c r="W8" s="172" t="str">
        <f t="shared" si="14"/>
        <v>↑↓↓↑</v>
      </c>
      <c r="X8" s="173" t="str" cm="1">
        <f t="array" ref="X8">INDEX($AM$2:$AM$82,MATCH(W8,$AL$2:$AL$82,0),0)</f>
        <v>年度により増減</v>
      </c>
      <c r="Y8" s="174" t="str">
        <f t="shared" si="15"/>
        <v>↓</v>
      </c>
      <c r="Z8" s="175" t="str">
        <f t="shared" si="16"/>
        <v>判定外</v>
      </c>
      <c r="AA8" s="176" t="str">
        <f t="shared" si="17"/>
        <v>判定外</v>
      </c>
      <c r="AB8" s="177" t="str">
        <f t="shared" si="18"/>
        <v>↓</v>
      </c>
      <c r="AC8" s="175" t="str">
        <f t="shared" si="19"/>
        <v>判定外</v>
      </c>
      <c r="AD8" s="173" t="str">
        <f t="shared" si="20"/>
        <v>判定外</v>
      </c>
      <c r="AE8" s="178" t="s">
        <v>329</v>
      </c>
      <c r="AF8" s="157"/>
      <c r="AJ8" s="136" t="s">
        <v>297</v>
      </c>
      <c r="AL8" s="137" t="s">
        <v>361</v>
      </c>
      <c r="AM8" s="137" t="s">
        <v>331</v>
      </c>
    </row>
    <row r="9" spans="3:39" x14ac:dyDescent="0.15">
      <c r="C9" s="154"/>
      <c r="D9" s="169" t="s">
        <v>194</v>
      </c>
      <c r="E9" s="236" cm="1">
        <f t="array" ref="E9">ROUND(INDEX('6-1.2020'!F:F,MATCH("F139110110504",'6-1.2020'!A:A,0),0),3)</f>
        <v>8.3000000000000004E-2</v>
      </c>
      <c r="F9" s="236" cm="1">
        <f t="array" ref="F9">ROUND(INDEX('6-1.2021'!F:F,MATCH("F139110110504",'6-1.2021'!A:A,0),0),3)</f>
        <v>9.1999999999999998E-2</v>
      </c>
      <c r="G9" s="236" cm="1">
        <f t="array" ref="G9">ROUND(INDEX('6-1.2022'!F:F,MATCH("F139110110504",'6-1.2022'!A:A,0),0),3)</f>
        <v>9.8000000000000004E-2</v>
      </c>
      <c r="H9" s="236" cm="1">
        <f t="array" ref="H9">ROUND(INDEX('6-1.2023'!F:F,MATCH("F139110110504",'6-1.2023'!A:A,0),0),3)</f>
        <v>7.4999999999999997E-2</v>
      </c>
      <c r="I9" s="243" cm="1">
        <f t="array" ref="I9">ROUND(INDEX('6-1.2024'!F:F,MATCH("F139110110504",'6-1.2024'!A:A,0),0),3)</f>
        <v>8.4000000000000005E-2</v>
      </c>
      <c r="J9" s="205">
        <f t="shared" si="1"/>
        <v>8.6400000000000005E-2</v>
      </c>
      <c r="K9" s="170">
        <f t="shared" si="2"/>
        <v>5.6400000000000006E-2</v>
      </c>
      <c r="L9" s="170">
        <f t="shared" si="3"/>
        <v>0.1164</v>
      </c>
      <c r="M9" s="161" t="str">
        <f t="shared" si="4"/>
        <v>○</v>
      </c>
      <c r="N9" s="161" t="str">
        <f t="shared" si="5"/>
        <v>○</v>
      </c>
      <c r="O9" s="161" t="str">
        <f t="shared" si="6"/>
        <v>○</v>
      </c>
      <c r="P9" s="161" t="str">
        <f t="shared" si="7"/>
        <v>○</v>
      </c>
      <c r="Q9" s="162" t="str">
        <f t="shared" si="8"/>
        <v>○</v>
      </c>
      <c r="R9" s="171" t="str">
        <f t="shared" si="9"/>
        <v>同程度</v>
      </c>
      <c r="S9" s="163" t="str">
        <f t="shared" si="10"/>
        <v>↑</v>
      </c>
      <c r="T9" s="161" t="str">
        <f t="shared" si="11"/>
        <v>↑</v>
      </c>
      <c r="U9" s="161" t="str">
        <f t="shared" si="12"/>
        <v>↓</v>
      </c>
      <c r="V9" s="164" t="str">
        <f t="shared" si="13"/>
        <v>↑</v>
      </c>
      <c r="W9" s="172" t="str">
        <f t="shared" si="14"/>
        <v>↑↑↓↑</v>
      </c>
      <c r="X9" s="173" t="str" cm="1">
        <f t="array" ref="X9">INDEX($AM$2:$AM$82,MATCH(W9,$AL$2:$AL$82,0),0)</f>
        <v>年度により増減</v>
      </c>
      <c r="Y9" s="174" t="str">
        <f t="shared" si="15"/>
        <v>↑</v>
      </c>
      <c r="Z9" s="175" t="str">
        <f t="shared" si="16"/>
        <v>判定外</v>
      </c>
      <c r="AA9" s="176" t="str">
        <f t="shared" si="17"/>
        <v>判定外</v>
      </c>
      <c r="AB9" s="177" t="str">
        <f t="shared" si="18"/>
        <v>↓</v>
      </c>
      <c r="AC9" s="175" t="str">
        <f t="shared" si="19"/>
        <v>判定外</v>
      </c>
      <c r="AD9" s="173" t="str">
        <f t="shared" si="20"/>
        <v>×</v>
      </c>
      <c r="AE9" s="178" t="s">
        <v>329</v>
      </c>
      <c r="AF9" s="157"/>
      <c r="AJ9" s="136" t="s">
        <v>298</v>
      </c>
      <c r="AL9" s="137" t="s">
        <v>362</v>
      </c>
      <c r="AM9" s="137" t="s">
        <v>335</v>
      </c>
    </row>
    <row r="10" spans="3:39" x14ac:dyDescent="0.15">
      <c r="C10" s="154"/>
      <c r="D10" s="169" t="s">
        <v>195</v>
      </c>
      <c r="E10" s="236" cm="1">
        <f t="array" ref="E10">ROUND(INDEX('6-1.2020'!G:G,MATCH("F139110110504",'6-1.2020'!A:A,0),0),3)</f>
        <v>0.20599999999999999</v>
      </c>
      <c r="F10" s="236" cm="1">
        <f t="array" ref="F10">ROUND(INDEX('6-1.2021'!G:G,MATCH("F139110110504",'6-1.2021'!A:A,0),0),3)</f>
        <v>0.20499999999999999</v>
      </c>
      <c r="G10" s="236" cm="1">
        <f t="array" ref="G10">ROUND(INDEX('6-1.2022'!G:G,MATCH("F139110110504",'6-1.2022'!A:A,0),0),3)</f>
        <v>0.17699999999999999</v>
      </c>
      <c r="H10" s="236" cm="1">
        <f t="array" ref="H10">ROUND(INDEX('6-1.2023'!G:G,MATCH("F139110110504",'6-1.2023'!A:A,0),0),3)</f>
        <v>0.192</v>
      </c>
      <c r="I10" s="243" cm="1">
        <f t="array" ref="I10">ROUND(INDEX('6-1.2024'!G:G,MATCH("F139110110504",'6-1.2024'!A:A,0),0),3)</f>
        <v>0.21099999999999999</v>
      </c>
      <c r="J10" s="205">
        <f>AVERAGE(E10:I10)</f>
        <v>0.19819999999999999</v>
      </c>
      <c r="K10" s="170">
        <f>J10-0.03</f>
        <v>0.16819999999999999</v>
      </c>
      <c r="L10" s="170">
        <f>J10+0.03</f>
        <v>0.22819999999999999</v>
      </c>
      <c r="M10" s="161" t="str">
        <f>IF(AND(E10&gt;J10-0.03,E10&lt;J10+0.03),"○","×")</f>
        <v>○</v>
      </c>
      <c r="N10" s="161" t="str">
        <f>IF(AND(F10&gt;J10-0.03,F10&lt;J10+0.03),"○","×")</f>
        <v>○</v>
      </c>
      <c r="O10" s="161" t="str">
        <f>IF(AND(G10&gt;J10-0.03,G10&lt;J10+0.03),"○","×")</f>
        <v>○</v>
      </c>
      <c r="P10" s="161" t="str">
        <f>IF(AND(H10&gt;J10-0.03,H10&lt;J10+0.03),"○","×")</f>
        <v>○</v>
      </c>
      <c r="Q10" s="162" t="str">
        <f>IF(AND(I10&gt;J10-0.03,I10&lt;J10+0.03),"○","×")</f>
        <v>○</v>
      </c>
      <c r="R10" s="171" t="str">
        <f>IF(COUNTIF(M10:Q10,"○")=5,"同程度","―")</f>
        <v>同程度</v>
      </c>
      <c r="S10" s="163" t="str">
        <f>IF(F10-E10&gt;0,"↑",IF(F10-E10&lt;0,"↓","－"))</f>
        <v>↓</v>
      </c>
      <c r="T10" s="161" t="str">
        <f>IF(G10-F10&gt;0,"↑",IF(G10-F10&lt;0,"↓","－"))</f>
        <v>↓</v>
      </c>
      <c r="U10" s="161" t="str">
        <f>IF(H10-G10&gt;0,"↑",IF(H10-G10&lt;0,"↓","－"))</f>
        <v>↑</v>
      </c>
      <c r="V10" s="164" t="str">
        <f>IF(I10-H10&gt;0,"↑",IF(I10-H10&lt;0,"↓","－"))</f>
        <v>↑</v>
      </c>
      <c r="W10" s="172" t="str">
        <f>S10&amp;T10&amp;U10&amp;V10</f>
        <v>↓↓↑↑</v>
      </c>
      <c r="X10" s="173" t="str" cm="1">
        <f t="array" ref="X10">INDEX($AM$2:$AM$82,MATCH(W10,$AL$2:$AL$82,0),0)</f>
        <v>年度により増減</v>
      </c>
      <c r="Y10" s="174" t="str">
        <f>IF(G10-E10&gt;0,"↑",IF(G10-E10&lt;0,"↓","－"))</f>
        <v>↓</v>
      </c>
      <c r="Z10" s="175" t="str">
        <f t="shared" ref="Z10" si="21">IF(W10="↓↑↓↓",IF(Y10="↓","減少傾向","×"),"判定外")</f>
        <v>判定外</v>
      </c>
      <c r="AA10" s="176" t="str">
        <f t="shared" ref="AA10" si="22">IF(W10="↑↓↑↑",IF(Y10="↑","増加傾向","×"),"判定外")</f>
        <v>判定外</v>
      </c>
      <c r="AB10" s="177" t="str">
        <f>IF(H10-F10&gt;0,"↑",IF(H10-F10&lt;0,"↓","－"))</f>
        <v>↓</v>
      </c>
      <c r="AC10" s="175" t="str">
        <f t="shared" ref="AC10" si="23">IF(W10="↓↓↑↓",IF(AB10="↓","減少傾向","×"),"判定外")</f>
        <v>判定外</v>
      </c>
      <c r="AD10" s="173" t="str">
        <f t="shared" ref="AD10" si="24">IF(W10="↑↑↓↑",IF(AB10="↑","増加傾向","×"),"判定外")</f>
        <v>判定外</v>
      </c>
      <c r="AE10" s="178" t="s">
        <v>329</v>
      </c>
      <c r="AF10" s="157"/>
      <c r="AL10" s="137" t="s">
        <v>363</v>
      </c>
      <c r="AM10" s="137" t="s">
        <v>331</v>
      </c>
    </row>
    <row r="11" spans="3:39" x14ac:dyDescent="0.15">
      <c r="C11" s="154"/>
      <c r="D11" s="169" t="s">
        <v>196</v>
      </c>
      <c r="E11" s="236" cm="1">
        <f t="array" ref="E11">ROUND(INDEX('6-1.2020'!H:H,MATCH("F139110110504",'6-1.2020'!A:A,0),0),3)</f>
        <v>0.14799999999999999</v>
      </c>
      <c r="F11" s="236" cm="1">
        <f t="array" ref="F11">ROUND(INDEX('6-1.2021'!H:H,MATCH("F139110110504",'6-1.2021'!A:A,0),0),3)</f>
        <v>0.14499999999999999</v>
      </c>
      <c r="G11" s="236" cm="1">
        <f t="array" ref="G11">ROUND(INDEX('6-1.2022'!H:H,MATCH("F139110110504",'6-1.2022'!A:A,0),0),3)</f>
        <v>0.14199999999999999</v>
      </c>
      <c r="H11" s="236" cm="1">
        <f t="array" ref="H11">ROUND(INDEX('6-1.2023'!H:H,MATCH("F139110110504",'6-1.2023'!A:A,0),0),3)</f>
        <v>0.16900000000000001</v>
      </c>
      <c r="I11" s="243" cm="1">
        <f t="array" ref="I11">ROUND(INDEX('6-1.2024'!H:H,MATCH("F139110110504",'6-1.2024'!A:A,0),0),3)</f>
        <v>0.14299999999999999</v>
      </c>
      <c r="J11" s="205">
        <f t="shared" ref="J11:J71" si="25">AVERAGE(E11:I11)</f>
        <v>0.14940000000000001</v>
      </c>
      <c r="K11" s="170">
        <f t="shared" ref="K11:K71" si="26">J11-0.03</f>
        <v>0.11940000000000001</v>
      </c>
      <c r="L11" s="170">
        <f t="shared" ref="L11:L71" si="27">J11+0.03</f>
        <v>0.1794</v>
      </c>
      <c r="M11" s="161" t="str">
        <f t="shared" ref="M11:M71" si="28">IF(AND(E11&gt;J11-0.03,E11&lt;J11+0.03),"○","×")</f>
        <v>○</v>
      </c>
      <c r="N11" s="161" t="str">
        <f t="shared" ref="N11:N71" si="29">IF(AND(F11&gt;J11-0.03,F11&lt;J11+0.03),"○","×")</f>
        <v>○</v>
      </c>
      <c r="O11" s="161" t="str">
        <f t="shared" ref="O11:O71" si="30">IF(AND(G11&gt;J11-0.03,G11&lt;J11+0.03),"○","×")</f>
        <v>○</v>
      </c>
      <c r="P11" s="161" t="str">
        <f t="shared" ref="P11:P71" si="31">IF(AND(H11&gt;J11-0.03,H11&lt;J11+0.03),"○","×")</f>
        <v>○</v>
      </c>
      <c r="Q11" s="162" t="str">
        <f t="shared" ref="Q11:Q71" si="32">IF(AND(I11&gt;J11-0.03,I11&lt;J11+0.03),"○","×")</f>
        <v>○</v>
      </c>
      <c r="R11" s="171" t="str">
        <f t="shared" ref="R11:R71" si="33">IF(COUNTIF(M11:Q11,"○")=5,"同程度","―")</f>
        <v>同程度</v>
      </c>
      <c r="S11" s="163" t="str">
        <f t="shared" ref="S11:S71" si="34">IF(F11-E11&gt;0,"↑",IF(F11-E11&lt;0,"↓","－"))</f>
        <v>↓</v>
      </c>
      <c r="T11" s="161" t="str">
        <f t="shared" ref="T11:T71" si="35">IF(G11-F11&gt;0,"↑",IF(G11-F11&lt;0,"↓","－"))</f>
        <v>↓</v>
      </c>
      <c r="U11" s="161" t="str">
        <f t="shared" ref="U11:U71" si="36">IF(H11-G11&gt;0,"↑",IF(H11-G11&lt;0,"↓","－"))</f>
        <v>↑</v>
      </c>
      <c r="V11" s="164" t="str">
        <f t="shared" ref="V11:V71" si="37">IF(I11-H11&gt;0,"↑",IF(I11-H11&lt;0,"↓","－"))</f>
        <v>↓</v>
      </c>
      <c r="W11" s="172" t="str">
        <f t="shared" ref="W11:W71" si="38">S11&amp;T11&amp;U11&amp;V11</f>
        <v>↓↓↑↓</v>
      </c>
      <c r="X11" s="173" t="str" cm="1">
        <f t="array" ref="X11">INDEX($AM$2:$AM$82,MATCH(W11,$AL$2:$AL$82,0),0)</f>
        <v>年度により増減</v>
      </c>
      <c r="Y11" s="174" t="str">
        <f t="shared" ref="Y11:Y71" si="39">IF(G11-E11&gt;0,"↑",IF(G11-E11&lt;0,"↓","－"))</f>
        <v>↓</v>
      </c>
      <c r="Z11" s="175" t="str">
        <f t="shared" ref="Z11:Z71" si="40">IF(W11="↓↑↓↓",IF(Y11="↓","減少傾向","×"),"判定外")</f>
        <v>判定外</v>
      </c>
      <c r="AA11" s="176" t="str">
        <f t="shared" ref="AA11:AA71" si="41">IF(W11="↑↓↑↑",IF(Y11="↑","増加傾向","×"),"判定外")</f>
        <v>判定外</v>
      </c>
      <c r="AB11" s="177" t="str">
        <f t="shared" ref="AB11:AB71" si="42">IF(H11-F11&gt;0,"↑",IF(H11-F11&lt;0,"↓","－"))</f>
        <v>↑</v>
      </c>
      <c r="AC11" s="175" t="str">
        <f t="shared" ref="AC11:AC71" si="43">IF(W11="↓↓↑↓",IF(AB11="↓","減少傾向","×"),"判定外")</f>
        <v>×</v>
      </c>
      <c r="AD11" s="173" t="str">
        <f t="shared" ref="AD11:AD71" si="44">IF(W11="↑↑↓↑",IF(AB11="↑","増加傾向","×"),"判定外")</f>
        <v>判定外</v>
      </c>
      <c r="AE11" s="178" t="s">
        <v>329</v>
      </c>
      <c r="AF11" s="157"/>
      <c r="AL11" s="137" t="s">
        <v>364</v>
      </c>
      <c r="AM11" s="137" t="s">
        <v>348</v>
      </c>
    </row>
    <row r="12" spans="3:39" x14ac:dyDescent="0.15">
      <c r="C12" s="154"/>
      <c r="D12" s="169" t="s">
        <v>197</v>
      </c>
      <c r="E12" s="236" cm="1">
        <f t="array" ref="E12">ROUND(INDEX('6-1.2020'!I:I,MATCH("F139110110504",'6-1.2020'!A:A,0),0),3)</f>
        <v>0.40400000000000003</v>
      </c>
      <c r="F12" s="236" cm="1">
        <f t="array" ref="F12">ROUND(INDEX('6-1.2021'!I:I,MATCH("F139110110504",'6-1.2021'!A:A,0),0),3)</f>
        <v>0.41099999999999998</v>
      </c>
      <c r="G12" s="236" cm="1">
        <f t="array" ref="G12">ROUND(INDEX('6-1.2022'!I:I,MATCH("F139110110504",'6-1.2022'!A:A,0),0),3)</f>
        <v>0.41499999999999998</v>
      </c>
      <c r="H12" s="236" cm="1">
        <f t="array" ref="H12">ROUND(INDEX('6-1.2023'!I:I,MATCH("F139110110504",'6-1.2023'!A:A,0),0),3)</f>
        <v>0.435</v>
      </c>
      <c r="I12" s="243" cm="1">
        <f t="array" ref="I12">ROUND(INDEX('6-1.2024'!I:I,MATCH("F139110110504",'6-1.2024'!A:A,0),0),3)</f>
        <v>0.41499999999999998</v>
      </c>
      <c r="J12" s="205">
        <f t="shared" si="25"/>
        <v>0.41600000000000004</v>
      </c>
      <c r="K12" s="170">
        <f t="shared" si="26"/>
        <v>0.38600000000000001</v>
      </c>
      <c r="L12" s="170">
        <f t="shared" si="27"/>
        <v>0.44600000000000006</v>
      </c>
      <c r="M12" s="161" t="str">
        <f t="shared" si="28"/>
        <v>○</v>
      </c>
      <c r="N12" s="161" t="str">
        <f t="shared" si="29"/>
        <v>○</v>
      </c>
      <c r="O12" s="161" t="str">
        <f t="shared" si="30"/>
        <v>○</v>
      </c>
      <c r="P12" s="161" t="str">
        <f t="shared" si="31"/>
        <v>○</v>
      </c>
      <c r="Q12" s="162" t="str">
        <f t="shared" si="32"/>
        <v>○</v>
      </c>
      <c r="R12" s="171" t="str">
        <f t="shared" si="33"/>
        <v>同程度</v>
      </c>
      <c r="S12" s="163" t="str">
        <f t="shared" si="34"/>
        <v>↑</v>
      </c>
      <c r="T12" s="161" t="str">
        <f t="shared" si="35"/>
        <v>↑</v>
      </c>
      <c r="U12" s="161" t="str">
        <f t="shared" si="36"/>
        <v>↑</v>
      </c>
      <c r="V12" s="164" t="str">
        <f t="shared" si="37"/>
        <v>↓</v>
      </c>
      <c r="W12" s="172" t="str">
        <f t="shared" si="38"/>
        <v>↑↑↑↓</v>
      </c>
      <c r="X12" s="173" t="str" cm="1">
        <f t="array" ref="X12">INDEX($AM$2:$AM$82,MATCH(W12,$AL$2:$AL$82,0),0)</f>
        <v>最新年度のみ減少</v>
      </c>
      <c r="Y12" s="174" t="str">
        <f t="shared" si="39"/>
        <v>↑</v>
      </c>
      <c r="Z12" s="175" t="str">
        <f t="shared" si="40"/>
        <v>判定外</v>
      </c>
      <c r="AA12" s="176" t="str">
        <f t="shared" si="41"/>
        <v>判定外</v>
      </c>
      <c r="AB12" s="177" t="str">
        <f t="shared" si="42"/>
        <v>↑</v>
      </c>
      <c r="AC12" s="175" t="str">
        <f t="shared" si="43"/>
        <v>判定外</v>
      </c>
      <c r="AD12" s="173" t="str">
        <f t="shared" si="44"/>
        <v>判定外</v>
      </c>
      <c r="AE12" s="178" t="s">
        <v>329</v>
      </c>
      <c r="AF12" s="157"/>
      <c r="AL12" s="137" t="s">
        <v>365</v>
      </c>
      <c r="AM12" s="137" t="s">
        <v>297</v>
      </c>
    </row>
    <row r="13" spans="3:39" x14ac:dyDescent="0.15">
      <c r="C13" s="154"/>
      <c r="D13" s="169" t="s">
        <v>198</v>
      </c>
      <c r="E13" s="236" cm="1">
        <f t="array" ref="E13">ROUND(INDEX('6-1.2020'!J:J,MATCH("F139110110504",'6-1.2020'!A:A,0),0),3)</f>
        <v>7.0000000000000007E-2</v>
      </c>
      <c r="F13" s="236" cm="1">
        <f t="array" ref="F13">ROUND(INDEX('6-1.2021'!J:J,MATCH("F139110110504",'6-1.2021'!A:A,0),0),3)</f>
        <v>5.6000000000000001E-2</v>
      </c>
      <c r="G13" s="236" cm="1">
        <f t="array" ref="G13">ROUND(INDEX('6-1.2022'!J:J,MATCH("F139110110504",'6-1.2022'!A:A,0),0),3)</f>
        <v>8.7999999999999995E-2</v>
      </c>
      <c r="H13" s="236" cm="1">
        <f t="array" ref="H13">ROUND(INDEX('6-1.2023'!J:J,MATCH("F139110110504",'6-1.2023'!A:A,0),0),3)</f>
        <v>6.9000000000000006E-2</v>
      </c>
      <c r="I13" s="243" cm="1">
        <f t="array" ref="I13">ROUND(INDEX('6-1.2024'!J:J,MATCH("F139110110504",'6-1.2024'!A:A,0),0),3)</f>
        <v>5.8999999999999997E-2</v>
      </c>
      <c r="J13" s="205">
        <f t="shared" si="25"/>
        <v>6.8400000000000002E-2</v>
      </c>
      <c r="K13" s="170">
        <f t="shared" si="26"/>
        <v>3.8400000000000004E-2</v>
      </c>
      <c r="L13" s="170">
        <f t="shared" si="27"/>
        <v>9.8400000000000001E-2</v>
      </c>
      <c r="M13" s="161" t="str">
        <f t="shared" si="28"/>
        <v>○</v>
      </c>
      <c r="N13" s="161" t="str">
        <f t="shared" si="29"/>
        <v>○</v>
      </c>
      <c r="O13" s="161" t="str">
        <f t="shared" si="30"/>
        <v>○</v>
      </c>
      <c r="P13" s="161" t="str">
        <f t="shared" si="31"/>
        <v>○</v>
      </c>
      <c r="Q13" s="162" t="str">
        <f t="shared" si="32"/>
        <v>○</v>
      </c>
      <c r="R13" s="171" t="str">
        <f t="shared" si="33"/>
        <v>同程度</v>
      </c>
      <c r="S13" s="163" t="str">
        <f t="shared" si="34"/>
        <v>↓</v>
      </c>
      <c r="T13" s="161" t="str">
        <f t="shared" si="35"/>
        <v>↑</v>
      </c>
      <c r="U13" s="161" t="str">
        <f t="shared" si="36"/>
        <v>↓</v>
      </c>
      <c r="V13" s="164" t="str">
        <f t="shared" si="37"/>
        <v>↓</v>
      </c>
      <c r="W13" s="172" t="str">
        <f t="shared" si="38"/>
        <v>↓↑↓↓</v>
      </c>
      <c r="X13" s="173" t="str" cm="1">
        <f t="array" ref="X13">INDEX($AM$2:$AM$82,MATCH(W13,$AL$2:$AL$82,0),0)</f>
        <v>年度により増減</v>
      </c>
      <c r="Y13" s="174" t="str">
        <f t="shared" si="39"/>
        <v>↑</v>
      </c>
      <c r="Z13" s="175" t="str">
        <f t="shared" si="40"/>
        <v>×</v>
      </c>
      <c r="AA13" s="176" t="str">
        <f t="shared" si="41"/>
        <v>判定外</v>
      </c>
      <c r="AB13" s="177" t="str">
        <f t="shared" si="42"/>
        <v>↑</v>
      </c>
      <c r="AC13" s="175" t="str">
        <f t="shared" si="43"/>
        <v>判定外</v>
      </c>
      <c r="AD13" s="173" t="str">
        <f t="shared" si="44"/>
        <v>判定外</v>
      </c>
      <c r="AE13" s="178" t="s">
        <v>329</v>
      </c>
      <c r="AF13" s="157"/>
      <c r="AL13" s="137" t="s">
        <v>366</v>
      </c>
      <c r="AM13" s="137" t="s">
        <v>348</v>
      </c>
    </row>
    <row r="14" spans="3:39" x14ac:dyDescent="0.15">
      <c r="C14" s="154"/>
      <c r="D14" s="169" t="s">
        <v>199</v>
      </c>
      <c r="E14" s="236" cm="1">
        <f t="array" ref="E14">ROUND(INDEX('6-1.2020'!K:K,MATCH("F139110110504",'6-1.2020'!A:A,0),0),3)</f>
        <v>0.01</v>
      </c>
      <c r="F14" s="236" cm="1">
        <f t="array" ref="F14">ROUND(INDEX('6-1.2021'!K:K,MATCH("F139110110504",'6-1.2021'!A:A,0),0),3)</f>
        <v>1.2E-2</v>
      </c>
      <c r="G14" s="236" cm="1">
        <f t="array" ref="G14">ROUND(INDEX('6-1.2022'!K:K,MATCH("F139110110504",'6-1.2022'!A:A,0),0),3)</f>
        <v>1.2999999999999999E-2</v>
      </c>
      <c r="H14" s="236" cm="1">
        <f t="array" ref="H14">ROUND(INDEX('6-1.2023'!K:K,MATCH("F139110110504",'6-1.2023'!A:A,0),0),3)</f>
        <v>3.0000000000000001E-3</v>
      </c>
      <c r="I14" s="243" cm="1">
        <f t="array" ref="I14">ROUND(INDEX('6-1.2024'!K:K,MATCH("F139110110504",'6-1.2024'!A:A,0),0),3)</f>
        <v>0.01</v>
      </c>
      <c r="J14" s="205">
        <f t="shared" si="25"/>
        <v>9.6000000000000009E-3</v>
      </c>
      <c r="K14" s="170">
        <f t="shared" si="26"/>
        <v>-2.0399999999999998E-2</v>
      </c>
      <c r="L14" s="170">
        <f t="shared" si="27"/>
        <v>3.9599999999999996E-2</v>
      </c>
      <c r="M14" s="161" t="str">
        <f t="shared" si="28"/>
        <v>○</v>
      </c>
      <c r="N14" s="161" t="str">
        <f t="shared" si="29"/>
        <v>○</v>
      </c>
      <c r="O14" s="161" t="str">
        <f t="shared" si="30"/>
        <v>○</v>
      </c>
      <c r="P14" s="161" t="str">
        <f t="shared" si="31"/>
        <v>○</v>
      </c>
      <c r="Q14" s="162" t="str">
        <f t="shared" si="32"/>
        <v>○</v>
      </c>
      <c r="R14" s="171" t="str">
        <f t="shared" si="33"/>
        <v>同程度</v>
      </c>
      <c r="S14" s="163" t="str">
        <f t="shared" si="34"/>
        <v>↑</v>
      </c>
      <c r="T14" s="161" t="str">
        <f t="shared" si="35"/>
        <v>↑</v>
      </c>
      <c r="U14" s="161" t="str">
        <f t="shared" si="36"/>
        <v>↓</v>
      </c>
      <c r="V14" s="164" t="str">
        <f t="shared" si="37"/>
        <v>↑</v>
      </c>
      <c r="W14" s="172" t="str">
        <f t="shared" si="38"/>
        <v>↑↑↓↑</v>
      </c>
      <c r="X14" s="173" t="str" cm="1">
        <f t="array" ref="X14">INDEX($AM$2:$AM$82,MATCH(W14,$AL$2:$AL$82,0),0)</f>
        <v>年度により増減</v>
      </c>
      <c r="Y14" s="174" t="str">
        <f t="shared" si="39"/>
        <v>↑</v>
      </c>
      <c r="Z14" s="175" t="str">
        <f t="shared" si="40"/>
        <v>判定外</v>
      </c>
      <c r="AA14" s="176" t="str">
        <f t="shared" si="41"/>
        <v>判定外</v>
      </c>
      <c r="AB14" s="177" t="str">
        <f t="shared" si="42"/>
        <v>↓</v>
      </c>
      <c r="AC14" s="175" t="str">
        <f t="shared" si="43"/>
        <v>判定外</v>
      </c>
      <c r="AD14" s="173" t="str">
        <f t="shared" si="44"/>
        <v>×</v>
      </c>
      <c r="AE14" s="178" t="s">
        <v>316</v>
      </c>
      <c r="AF14" s="157"/>
      <c r="AL14" s="137" t="s">
        <v>367</v>
      </c>
      <c r="AM14" s="137" t="s">
        <v>348</v>
      </c>
    </row>
    <row r="15" spans="3:39" ht="14.25" thickBot="1" x14ac:dyDescent="0.2">
      <c r="C15" s="154"/>
      <c r="D15" s="169" t="s">
        <v>273</v>
      </c>
      <c r="E15" s="236" cm="1">
        <f t="array" ref="E15">ROUND(INDEX('6-1.2020'!L:L,MATCH("F139110110504",'6-1.2020'!A:A,0),0),3)</f>
        <v>0.24</v>
      </c>
      <c r="F15" s="236" cm="1">
        <f t="array" ref="F15">ROUND(INDEX('6-1.2021'!L:L,MATCH("F139110110504",'6-1.2021'!A:A,0),0),3)</f>
        <v>0.25</v>
      </c>
      <c r="G15" s="236" cm="1">
        <f t="array" ref="G15">ROUND(INDEX('6-1.2022'!L:L,MATCH("F139110110504",'6-1.2022'!A:A,0),0),3)</f>
        <v>0.24199999999999999</v>
      </c>
      <c r="H15" s="236" cm="1">
        <f t="array" ref="H15">ROUND(INDEX('6-1.2023'!L:L,MATCH("F139110110504",'6-1.2023'!A:A,0),0),3)</f>
        <v>0.24</v>
      </c>
      <c r="I15" s="243" cm="1">
        <f t="array" ref="I15">ROUND(INDEX('6-1.2024'!L:L,MATCH("F139110110504",'6-1.2024'!A:A,0),0),3)</f>
        <v>0.24099999999999999</v>
      </c>
      <c r="J15" s="206">
        <f t="shared" si="25"/>
        <v>0.24260000000000001</v>
      </c>
      <c r="K15" s="179">
        <f t="shared" si="26"/>
        <v>0.21260000000000001</v>
      </c>
      <c r="L15" s="179">
        <f t="shared" si="27"/>
        <v>0.27260000000000001</v>
      </c>
      <c r="M15" s="145" t="str">
        <f t="shared" si="28"/>
        <v>○</v>
      </c>
      <c r="N15" s="145" t="str">
        <f t="shared" si="29"/>
        <v>○</v>
      </c>
      <c r="O15" s="145" t="str">
        <f t="shared" si="30"/>
        <v>○</v>
      </c>
      <c r="P15" s="145" t="str">
        <f t="shared" si="31"/>
        <v>○</v>
      </c>
      <c r="Q15" s="180" t="str">
        <f t="shared" si="32"/>
        <v>○</v>
      </c>
      <c r="R15" s="181" t="str">
        <f t="shared" si="33"/>
        <v>同程度</v>
      </c>
      <c r="S15" s="182" t="str">
        <f t="shared" si="34"/>
        <v>↑</v>
      </c>
      <c r="T15" s="183" t="str">
        <f t="shared" si="35"/>
        <v>↓</v>
      </c>
      <c r="U15" s="183" t="str">
        <f t="shared" si="36"/>
        <v>↓</v>
      </c>
      <c r="V15" s="184" t="str">
        <f t="shared" si="37"/>
        <v>↑</v>
      </c>
      <c r="W15" s="185" t="str">
        <f t="shared" si="38"/>
        <v>↑↓↓↑</v>
      </c>
      <c r="X15" s="186" t="str" cm="1">
        <f t="array" ref="X15">INDEX($AM$2:$AM$82,MATCH(W15,$AL$2:$AL$82,0),0)</f>
        <v>年度により増減</v>
      </c>
      <c r="Y15" s="187" t="str">
        <f t="shared" si="39"/>
        <v>↑</v>
      </c>
      <c r="Z15" s="188" t="str">
        <f t="shared" si="40"/>
        <v>判定外</v>
      </c>
      <c r="AA15" s="189" t="str">
        <f t="shared" si="41"/>
        <v>判定外</v>
      </c>
      <c r="AB15" s="190" t="str">
        <f t="shared" si="42"/>
        <v>↓</v>
      </c>
      <c r="AC15" s="191" t="str">
        <f t="shared" si="43"/>
        <v>判定外</v>
      </c>
      <c r="AD15" s="186" t="str">
        <f t="shared" si="44"/>
        <v>判定外</v>
      </c>
      <c r="AE15" s="192" t="s">
        <v>329</v>
      </c>
      <c r="AF15" s="157"/>
      <c r="AL15" s="137" t="s">
        <v>368</v>
      </c>
      <c r="AM15" s="137" t="s">
        <v>369</v>
      </c>
    </row>
    <row r="16" spans="3:39" x14ac:dyDescent="0.15">
      <c r="C16" s="154"/>
      <c r="D16" s="193" t="s">
        <v>290</v>
      </c>
      <c r="E16" s="197" cm="1">
        <f t="array" ref="E16">ROUND(INDEX('6-1.2020'!P:P,MATCH("F139110110504",'6-1.2020'!A:A,0),0),3)</f>
        <v>1103</v>
      </c>
      <c r="F16" s="197" cm="1">
        <f t="array" ref="F16">ROUND(INDEX('6-1.2021'!P:P,MATCH("F139110110504",'6-1.2021'!A:A,0),0),3)</f>
        <v>1110</v>
      </c>
      <c r="G16" s="197" cm="1">
        <f t="array" ref="G16">ROUND(INDEX('6-1.2022'!P:P,MATCH("F139110110504",'6-1.2022'!A:A,0),0),3)</f>
        <v>1117</v>
      </c>
      <c r="H16" s="197" cm="1">
        <f t="array" ref="H16">ROUND(INDEX('6-1.2023'!P:P,MATCH("F139110110504",'6-1.2023'!A:A,0),0),3)</f>
        <v>1111</v>
      </c>
      <c r="I16" s="197" cm="1">
        <f t="array" ref="I16">ROUND(INDEX('6-1.2024'!P:P,MATCH("F139110110504",'6-1.2024'!A:A,0),0),3)</f>
        <v>1121</v>
      </c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57"/>
      <c r="AL16" s="137" t="s">
        <v>370</v>
      </c>
      <c r="AM16" s="137" t="s">
        <v>369</v>
      </c>
    </row>
    <row r="17" spans="3:39" ht="14.25" thickBot="1" x14ac:dyDescent="0.2">
      <c r="C17" s="154"/>
      <c r="D17" s="195"/>
      <c r="E17" s="237"/>
      <c r="F17" s="237"/>
      <c r="G17" s="237"/>
      <c r="H17" s="237"/>
      <c r="I17" s="237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57"/>
      <c r="AL17" s="137" t="s">
        <v>371</v>
      </c>
      <c r="AM17" s="137" t="s">
        <v>348</v>
      </c>
    </row>
    <row r="18" spans="3:39" x14ac:dyDescent="0.15">
      <c r="C18" s="154"/>
      <c r="D18" s="155"/>
      <c r="E18" s="156"/>
      <c r="F18" s="156"/>
      <c r="G18" s="156"/>
      <c r="H18" s="156"/>
      <c r="I18" s="156"/>
      <c r="J18" s="306" t="s">
        <v>338</v>
      </c>
      <c r="K18" s="307"/>
      <c r="L18" s="307"/>
      <c r="M18" s="308"/>
      <c r="N18" s="308"/>
      <c r="O18" s="308"/>
      <c r="P18" s="308"/>
      <c r="Q18" s="309"/>
      <c r="R18" s="310" t="s">
        <v>339</v>
      </c>
      <c r="S18" s="307" t="s">
        <v>340</v>
      </c>
      <c r="T18" s="308"/>
      <c r="U18" s="308"/>
      <c r="V18" s="312"/>
      <c r="W18" s="313" t="s">
        <v>341</v>
      </c>
      <c r="X18" s="314"/>
      <c r="Y18" s="317" t="s">
        <v>342</v>
      </c>
      <c r="Z18" s="302" t="s">
        <v>343</v>
      </c>
      <c r="AA18" s="319"/>
      <c r="AB18" s="300" t="s">
        <v>344</v>
      </c>
      <c r="AC18" s="302" t="s">
        <v>345</v>
      </c>
      <c r="AD18" s="303"/>
      <c r="AE18" s="304" t="s">
        <v>346</v>
      </c>
      <c r="AF18" s="157"/>
      <c r="AL18" s="137" t="s">
        <v>372</v>
      </c>
      <c r="AM18" s="137" t="s">
        <v>369</v>
      </c>
    </row>
    <row r="19" spans="3:39" ht="27" x14ac:dyDescent="0.15">
      <c r="C19" s="154"/>
      <c r="D19" s="196" t="s">
        <v>8</v>
      </c>
      <c r="E19" s="197" t="str">
        <f ca="1">R1&amp;"(n'="&amp;E29&amp;")"</f>
        <v>R2(n'=98365)</v>
      </c>
      <c r="F19" s="197" t="str">
        <f t="shared" ref="F19:I19" ca="1" si="45">S1&amp;"(n'="&amp;F29&amp;")"</f>
        <v>R3(n'=97993)</v>
      </c>
      <c r="G19" s="197" t="str">
        <f t="shared" ca="1" si="45"/>
        <v>R4(n'=98472)</v>
      </c>
      <c r="H19" s="197" t="str">
        <f t="shared" ca="1" si="45"/>
        <v>R5(n'=98757)</v>
      </c>
      <c r="I19" s="244" t="str">
        <f t="shared" ca="1" si="45"/>
        <v>R6(n'=99386)</v>
      </c>
      <c r="J19" s="204" t="s">
        <v>349</v>
      </c>
      <c r="K19" s="160">
        <v>-0.03</v>
      </c>
      <c r="L19" s="160">
        <v>0.03</v>
      </c>
      <c r="M19" s="161" t="str">
        <f ca="1">R1</f>
        <v>R2</v>
      </c>
      <c r="N19" s="161" t="str">
        <f ca="1">S1</f>
        <v>R3</v>
      </c>
      <c r="O19" s="161" t="str">
        <f ca="1">T1</f>
        <v>R4</v>
      </c>
      <c r="P19" s="161" t="str">
        <f ca="1">U1</f>
        <v>R5</v>
      </c>
      <c r="Q19" s="162" t="str">
        <f ca="1">V1</f>
        <v>R6</v>
      </c>
      <c r="R19" s="311"/>
      <c r="S19" s="163" t="s">
        <v>350</v>
      </c>
      <c r="T19" s="161" t="s">
        <v>351</v>
      </c>
      <c r="U19" s="161" t="s">
        <v>352</v>
      </c>
      <c r="V19" s="164" t="s">
        <v>353</v>
      </c>
      <c r="W19" s="315"/>
      <c r="X19" s="316"/>
      <c r="Y19" s="318"/>
      <c r="Z19" s="165" t="s">
        <v>354</v>
      </c>
      <c r="AA19" s="166" t="s">
        <v>355</v>
      </c>
      <c r="AB19" s="301"/>
      <c r="AC19" s="167" t="s">
        <v>356</v>
      </c>
      <c r="AD19" s="168" t="s">
        <v>357</v>
      </c>
      <c r="AE19" s="305"/>
      <c r="AF19" s="157"/>
      <c r="AL19" s="137" t="s">
        <v>373</v>
      </c>
      <c r="AM19" s="137" t="s">
        <v>369</v>
      </c>
    </row>
    <row r="20" spans="3:39" x14ac:dyDescent="0.15">
      <c r="C20" s="154"/>
      <c r="D20" s="169" t="s">
        <v>192</v>
      </c>
      <c r="E20" s="236">
        <f>'6-1.2020'!D99</f>
        <v>0.12444467036039242</v>
      </c>
      <c r="F20" s="236">
        <f>'6-1.2021'!D99</f>
        <v>0.13040727398895841</v>
      </c>
      <c r="G20" s="236">
        <f>'6-1.2022'!D99</f>
        <v>0.12907222357624504</v>
      </c>
      <c r="H20" s="236">
        <f>'6-1.2023'!D99</f>
        <v>0.12848709458570026</v>
      </c>
      <c r="I20" s="243">
        <f>'6-1.2024'!D99</f>
        <v>0.12942466745819331</v>
      </c>
      <c r="J20" s="205">
        <f t="shared" si="25"/>
        <v>0.12836718599389788</v>
      </c>
      <c r="K20" s="170">
        <f t="shared" si="26"/>
        <v>9.8367185993897877E-2</v>
      </c>
      <c r="L20" s="170">
        <f t="shared" si="27"/>
        <v>0.15836718599389787</v>
      </c>
      <c r="M20" s="161" t="str">
        <f t="shared" si="28"/>
        <v>○</v>
      </c>
      <c r="N20" s="161" t="str">
        <f t="shared" si="29"/>
        <v>○</v>
      </c>
      <c r="O20" s="161" t="str">
        <f t="shared" si="30"/>
        <v>○</v>
      </c>
      <c r="P20" s="161" t="str">
        <f t="shared" si="31"/>
        <v>○</v>
      </c>
      <c r="Q20" s="162" t="str">
        <f t="shared" si="32"/>
        <v>○</v>
      </c>
      <c r="R20" s="171" t="str">
        <f t="shared" si="33"/>
        <v>同程度</v>
      </c>
      <c r="S20" s="163" t="str">
        <f t="shared" si="34"/>
        <v>↑</v>
      </c>
      <c r="T20" s="161" t="str">
        <f t="shared" si="35"/>
        <v>↓</v>
      </c>
      <c r="U20" s="161" t="str">
        <f t="shared" si="36"/>
        <v>↓</v>
      </c>
      <c r="V20" s="164" t="str">
        <f t="shared" si="37"/>
        <v>↑</v>
      </c>
      <c r="W20" s="172" t="str">
        <f t="shared" si="38"/>
        <v>↑↓↓↑</v>
      </c>
      <c r="X20" s="173" t="str" cm="1">
        <f t="array" ref="X20">INDEX($AM$2:$AM$82,MATCH(W20,$AL$2:$AL$82,0),0)</f>
        <v>年度により増減</v>
      </c>
      <c r="Y20" s="174" t="str">
        <f t="shared" si="39"/>
        <v>↑</v>
      </c>
      <c r="Z20" s="175" t="str">
        <f t="shared" si="40"/>
        <v>判定外</v>
      </c>
      <c r="AA20" s="176" t="str">
        <f t="shared" si="41"/>
        <v>判定外</v>
      </c>
      <c r="AB20" s="177" t="str">
        <f t="shared" si="42"/>
        <v>↓</v>
      </c>
      <c r="AC20" s="175" t="str">
        <f t="shared" si="43"/>
        <v>判定外</v>
      </c>
      <c r="AD20" s="173" t="str">
        <f t="shared" si="44"/>
        <v>判定外</v>
      </c>
      <c r="AE20" s="178" t="s">
        <v>329</v>
      </c>
      <c r="AF20" s="157"/>
      <c r="AL20" s="137" t="s">
        <v>374</v>
      </c>
      <c r="AM20" s="137" t="s">
        <v>331</v>
      </c>
    </row>
    <row r="21" spans="3:39" x14ac:dyDescent="0.15">
      <c r="C21" s="154"/>
      <c r="D21" s="169" t="s">
        <v>193</v>
      </c>
      <c r="E21" s="236">
        <f>'6-1.2020'!E99</f>
        <v>0.20573374675951811</v>
      </c>
      <c r="F21" s="236">
        <f>'6-1.2021'!E99</f>
        <v>0.20642290775871747</v>
      </c>
      <c r="G21" s="236">
        <f>'6-1.2022'!E99</f>
        <v>0.21033390202291005</v>
      </c>
      <c r="H21" s="236">
        <f>'6-1.2023'!E99</f>
        <v>0.20704355134319594</v>
      </c>
      <c r="I21" s="243">
        <f>'6-1.2024'!E99</f>
        <v>0.21062322661139396</v>
      </c>
      <c r="J21" s="205">
        <f t="shared" si="25"/>
        <v>0.20803146689914712</v>
      </c>
      <c r="K21" s="170">
        <f t="shared" si="26"/>
        <v>0.17803146689914712</v>
      </c>
      <c r="L21" s="170">
        <f t="shared" si="27"/>
        <v>0.23803146689914711</v>
      </c>
      <c r="M21" s="161" t="str">
        <f t="shared" si="28"/>
        <v>○</v>
      </c>
      <c r="N21" s="161" t="str">
        <f t="shared" si="29"/>
        <v>○</v>
      </c>
      <c r="O21" s="161" t="str">
        <f t="shared" si="30"/>
        <v>○</v>
      </c>
      <c r="P21" s="161" t="str">
        <f t="shared" si="31"/>
        <v>○</v>
      </c>
      <c r="Q21" s="162" t="str">
        <f t="shared" si="32"/>
        <v>○</v>
      </c>
      <c r="R21" s="171" t="str">
        <f t="shared" si="33"/>
        <v>同程度</v>
      </c>
      <c r="S21" s="163" t="str">
        <f t="shared" si="34"/>
        <v>↑</v>
      </c>
      <c r="T21" s="161" t="str">
        <f t="shared" si="35"/>
        <v>↑</v>
      </c>
      <c r="U21" s="161" t="str">
        <f t="shared" si="36"/>
        <v>↓</v>
      </c>
      <c r="V21" s="164" t="str">
        <f t="shared" si="37"/>
        <v>↑</v>
      </c>
      <c r="W21" s="172" t="str">
        <f t="shared" si="38"/>
        <v>↑↑↓↑</v>
      </c>
      <c r="X21" s="173" t="str" cm="1">
        <f t="array" ref="X21">INDEX($AM$2:$AM$82,MATCH(W21,$AL$2:$AL$82,0),0)</f>
        <v>年度により増減</v>
      </c>
      <c r="Y21" s="174" t="str">
        <f t="shared" si="39"/>
        <v>↑</v>
      </c>
      <c r="Z21" s="175" t="str">
        <f t="shared" si="40"/>
        <v>判定外</v>
      </c>
      <c r="AA21" s="176" t="str">
        <f t="shared" si="41"/>
        <v>判定外</v>
      </c>
      <c r="AB21" s="177" t="str">
        <f t="shared" si="42"/>
        <v>↑</v>
      </c>
      <c r="AC21" s="175" t="str">
        <f t="shared" si="43"/>
        <v>判定外</v>
      </c>
      <c r="AD21" s="173" t="str">
        <f t="shared" si="44"/>
        <v>増加傾向</v>
      </c>
      <c r="AE21" s="178" t="s">
        <v>329</v>
      </c>
      <c r="AF21" s="157"/>
      <c r="AL21" s="137" t="s">
        <v>375</v>
      </c>
      <c r="AM21" s="137" t="s">
        <v>335</v>
      </c>
    </row>
    <row r="22" spans="3:39" x14ac:dyDescent="0.15">
      <c r="C22" s="154"/>
      <c r="D22" s="169" t="s">
        <v>194</v>
      </c>
      <c r="E22" s="236">
        <f>'6-1.2020'!F99</f>
        <v>0.20026432165912672</v>
      </c>
      <c r="F22" s="236">
        <f>'6-1.2021'!F99</f>
        <v>0.20166746604349289</v>
      </c>
      <c r="G22" s="236">
        <f>'6-1.2022'!F99</f>
        <v>0.20120440328215128</v>
      </c>
      <c r="H22" s="236">
        <f>'6-1.2023'!F99</f>
        <v>0.20163633970250211</v>
      </c>
      <c r="I22" s="243">
        <f>'6-1.2024'!F99</f>
        <v>0.20417362606403316</v>
      </c>
      <c r="J22" s="205">
        <f t="shared" si="25"/>
        <v>0.20178923135026125</v>
      </c>
      <c r="K22" s="170">
        <f t="shared" si="26"/>
        <v>0.17178923135026125</v>
      </c>
      <c r="L22" s="170">
        <f t="shared" si="27"/>
        <v>0.23178923135026125</v>
      </c>
      <c r="M22" s="161" t="str">
        <f t="shared" si="28"/>
        <v>○</v>
      </c>
      <c r="N22" s="161" t="str">
        <f t="shared" si="29"/>
        <v>○</v>
      </c>
      <c r="O22" s="161" t="str">
        <f t="shared" si="30"/>
        <v>○</v>
      </c>
      <c r="P22" s="161" t="str">
        <f t="shared" si="31"/>
        <v>○</v>
      </c>
      <c r="Q22" s="162" t="str">
        <f t="shared" si="32"/>
        <v>○</v>
      </c>
      <c r="R22" s="171" t="str">
        <f t="shared" si="33"/>
        <v>同程度</v>
      </c>
      <c r="S22" s="163" t="str">
        <f t="shared" si="34"/>
        <v>↑</v>
      </c>
      <c r="T22" s="161" t="str">
        <f t="shared" si="35"/>
        <v>↓</v>
      </c>
      <c r="U22" s="161" t="str">
        <f t="shared" si="36"/>
        <v>↑</v>
      </c>
      <c r="V22" s="164" t="str">
        <f t="shared" si="37"/>
        <v>↑</v>
      </c>
      <c r="W22" s="172" t="str">
        <f t="shared" si="38"/>
        <v>↑↓↑↑</v>
      </c>
      <c r="X22" s="173" t="str" cm="1">
        <f t="array" ref="X22">INDEX($AM$2:$AM$82,MATCH(W22,$AL$2:$AL$82,0),0)</f>
        <v>年度により増減</v>
      </c>
      <c r="Y22" s="174" t="str">
        <f t="shared" si="39"/>
        <v>↑</v>
      </c>
      <c r="Z22" s="175" t="str">
        <f t="shared" si="40"/>
        <v>判定外</v>
      </c>
      <c r="AA22" s="176" t="str">
        <f t="shared" si="41"/>
        <v>増加傾向</v>
      </c>
      <c r="AB22" s="177" t="str">
        <f t="shared" si="42"/>
        <v>↓</v>
      </c>
      <c r="AC22" s="175" t="str">
        <f t="shared" si="43"/>
        <v>判定外</v>
      </c>
      <c r="AD22" s="173" t="str">
        <f t="shared" si="44"/>
        <v>判定外</v>
      </c>
      <c r="AE22" s="178" t="s">
        <v>329</v>
      </c>
      <c r="AF22" s="157"/>
      <c r="AL22" s="137" t="s">
        <v>376</v>
      </c>
      <c r="AM22" s="137" t="s">
        <v>331</v>
      </c>
    </row>
    <row r="23" spans="3:39" x14ac:dyDescent="0.15">
      <c r="C23" s="154"/>
      <c r="D23" s="169" t="s">
        <v>195</v>
      </c>
      <c r="E23" s="236">
        <f>'6-1.2020'!G99</f>
        <v>0.16771209271590504</v>
      </c>
      <c r="F23" s="236">
        <f>'6-1.2021'!G99</f>
        <v>0.16281775228842876</v>
      </c>
      <c r="G23" s="236">
        <f>'6-1.2022'!G99</f>
        <v>0.1605532537167926</v>
      </c>
      <c r="H23" s="236">
        <f>'6-1.2023'!G99</f>
        <v>0.16313780288992172</v>
      </c>
      <c r="I23" s="243">
        <f>'6-1.2024'!G99</f>
        <v>0.15851327148692976</v>
      </c>
      <c r="J23" s="205">
        <f t="shared" si="25"/>
        <v>0.16254683461959557</v>
      </c>
      <c r="K23" s="170">
        <f t="shared" si="26"/>
        <v>0.13254683461959557</v>
      </c>
      <c r="L23" s="170">
        <f t="shared" si="27"/>
        <v>0.19254683461959557</v>
      </c>
      <c r="M23" s="161" t="str">
        <f t="shared" si="28"/>
        <v>○</v>
      </c>
      <c r="N23" s="161" t="str">
        <f t="shared" si="29"/>
        <v>○</v>
      </c>
      <c r="O23" s="161" t="str">
        <f t="shared" si="30"/>
        <v>○</v>
      </c>
      <c r="P23" s="161" t="str">
        <f t="shared" si="31"/>
        <v>○</v>
      </c>
      <c r="Q23" s="162" t="str">
        <f t="shared" si="32"/>
        <v>○</v>
      </c>
      <c r="R23" s="171" t="str">
        <f t="shared" si="33"/>
        <v>同程度</v>
      </c>
      <c r="S23" s="163" t="str">
        <f t="shared" si="34"/>
        <v>↓</v>
      </c>
      <c r="T23" s="161" t="str">
        <f t="shared" si="35"/>
        <v>↓</v>
      </c>
      <c r="U23" s="161" t="str">
        <f t="shared" si="36"/>
        <v>↑</v>
      </c>
      <c r="V23" s="164" t="str">
        <f t="shared" si="37"/>
        <v>↓</v>
      </c>
      <c r="W23" s="172" t="str">
        <f t="shared" si="38"/>
        <v>↓↓↑↓</v>
      </c>
      <c r="X23" s="173" t="str" cm="1">
        <f t="array" ref="X23">INDEX($AM$2:$AM$82,MATCH(W23,$AL$2:$AL$82,0),0)</f>
        <v>年度により増減</v>
      </c>
      <c r="Y23" s="174" t="str">
        <f t="shared" si="39"/>
        <v>↓</v>
      </c>
      <c r="Z23" s="175" t="str">
        <f t="shared" si="40"/>
        <v>判定外</v>
      </c>
      <c r="AA23" s="176" t="str">
        <f t="shared" si="41"/>
        <v>判定外</v>
      </c>
      <c r="AB23" s="177" t="str">
        <f t="shared" si="42"/>
        <v>↑</v>
      </c>
      <c r="AC23" s="175" t="str">
        <f t="shared" si="43"/>
        <v>×</v>
      </c>
      <c r="AD23" s="173" t="str">
        <f t="shared" si="44"/>
        <v>判定外</v>
      </c>
      <c r="AE23" s="178" t="s">
        <v>329</v>
      </c>
      <c r="AF23" s="157"/>
      <c r="AL23" s="137" t="s">
        <v>377</v>
      </c>
      <c r="AM23" s="137" t="s">
        <v>348</v>
      </c>
    </row>
    <row r="24" spans="3:39" x14ac:dyDescent="0.15">
      <c r="C24" s="154"/>
      <c r="D24" s="169" t="s">
        <v>196</v>
      </c>
      <c r="E24" s="236">
        <f>'6-1.2020'!H99</f>
        <v>8.2753011741981394E-2</v>
      </c>
      <c r="F24" s="236">
        <f>'6-1.2021'!H99</f>
        <v>8.1842580592491304E-2</v>
      </c>
      <c r="G24" s="236">
        <f>'6-1.2022'!H99</f>
        <v>8.2409212771143062E-2</v>
      </c>
      <c r="H24" s="236">
        <f>'6-1.2023'!H99</f>
        <v>8.5320534240610799E-2</v>
      </c>
      <c r="I24" s="243">
        <f>'6-1.2024'!H99</f>
        <v>8.3381965266737773E-2</v>
      </c>
      <c r="J24" s="205">
        <f t="shared" si="25"/>
        <v>8.3141460922592864E-2</v>
      </c>
      <c r="K24" s="170">
        <f t="shared" si="26"/>
        <v>5.3141460922592865E-2</v>
      </c>
      <c r="L24" s="170">
        <f t="shared" si="27"/>
        <v>0.11314146092259286</v>
      </c>
      <c r="M24" s="161" t="str">
        <f t="shared" si="28"/>
        <v>○</v>
      </c>
      <c r="N24" s="161" t="str">
        <f t="shared" si="29"/>
        <v>○</v>
      </c>
      <c r="O24" s="161" t="str">
        <f t="shared" si="30"/>
        <v>○</v>
      </c>
      <c r="P24" s="161" t="str">
        <f t="shared" si="31"/>
        <v>○</v>
      </c>
      <c r="Q24" s="162" t="str">
        <f t="shared" si="32"/>
        <v>○</v>
      </c>
      <c r="R24" s="171" t="str">
        <f t="shared" si="33"/>
        <v>同程度</v>
      </c>
      <c r="S24" s="163" t="str">
        <f t="shared" si="34"/>
        <v>↓</v>
      </c>
      <c r="T24" s="161" t="str">
        <f t="shared" si="35"/>
        <v>↑</v>
      </c>
      <c r="U24" s="161" t="str">
        <f t="shared" si="36"/>
        <v>↑</v>
      </c>
      <c r="V24" s="164" t="str">
        <f t="shared" si="37"/>
        <v>↓</v>
      </c>
      <c r="W24" s="172" t="str">
        <f t="shared" si="38"/>
        <v>↓↑↑↓</v>
      </c>
      <c r="X24" s="173" t="str" cm="1">
        <f t="array" ref="X24">INDEX($AM$2:$AM$82,MATCH(W24,$AL$2:$AL$82,0),0)</f>
        <v>年度により増減</v>
      </c>
      <c r="Y24" s="174" t="str">
        <f t="shared" si="39"/>
        <v>↓</v>
      </c>
      <c r="Z24" s="175" t="str">
        <f t="shared" si="40"/>
        <v>判定外</v>
      </c>
      <c r="AA24" s="176" t="str">
        <f t="shared" si="41"/>
        <v>判定外</v>
      </c>
      <c r="AB24" s="177" t="str">
        <f t="shared" si="42"/>
        <v>↑</v>
      </c>
      <c r="AC24" s="175" t="str">
        <f t="shared" si="43"/>
        <v>判定外</v>
      </c>
      <c r="AD24" s="173" t="str">
        <f t="shared" si="44"/>
        <v>判定外</v>
      </c>
      <c r="AE24" s="178" t="s">
        <v>329</v>
      </c>
      <c r="AF24" s="157"/>
      <c r="AL24" s="137" t="s">
        <v>378</v>
      </c>
      <c r="AM24" s="137" t="s">
        <v>379</v>
      </c>
    </row>
    <row r="25" spans="3:39" x14ac:dyDescent="0.15">
      <c r="C25" s="154"/>
      <c r="D25" s="169" t="s">
        <v>197</v>
      </c>
      <c r="E25" s="236">
        <f>'6-1.2020'!I99</f>
        <v>4.6856097189040817E-2</v>
      </c>
      <c r="F25" s="236">
        <f>'6-1.2021'!I99</f>
        <v>4.874837998632555E-2</v>
      </c>
      <c r="G25" s="236">
        <f>'6-1.2022'!I99</f>
        <v>4.8389389877325537E-2</v>
      </c>
      <c r="H25" s="236">
        <f>'6-1.2023'!I99</f>
        <v>4.8026975303016493E-2</v>
      </c>
      <c r="I25" s="243">
        <f>'6-1.2024'!I99</f>
        <v>4.8497776346769161E-2</v>
      </c>
      <c r="J25" s="205">
        <f t="shared" si="25"/>
        <v>4.8103723740495513E-2</v>
      </c>
      <c r="K25" s="170">
        <f t="shared" si="26"/>
        <v>1.8103723740495514E-2</v>
      </c>
      <c r="L25" s="170">
        <f t="shared" si="27"/>
        <v>7.8103723740495512E-2</v>
      </c>
      <c r="M25" s="161" t="str">
        <f t="shared" si="28"/>
        <v>○</v>
      </c>
      <c r="N25" s="161" t="str">
        <f t="shared" si="29"/>
        <v>○</v>
      </c>
      <c r="O25" s="161" t="str">
        <f t="shared" si="30"/>
        <v>○</v>
      </c>
      <c r="P25" s="161" t="str">
        <f t="shared" si="31"/>
        <v>○</v>
      </c>
      <c r="Q25" s="162" t="str">
        <f t="shared" si="32"/>
        <v>○</v>
      </c>
      <c r="R25" s="171" t="str">
        <f t="shared" si="33"/>
        <v>同程度</v>
      </c>
      <c r="S25" s="163" t="str">
        <f t="shared" si="34"/>
        <v>↑</v>
      </c>
      <c r="T25" s="161" t="str">
        <f t="shared" si="35"/>
        <v>↓</v>
      </c>
      <c r="U25" s="161" t="str">
        <f t="shared" si="36"/>
        <v>↓</v>
      </c>
      <c r="V25" s="164" t="str">
        <f t="shared" si="37"/>
        <v>↑</v>
      </c>
      <c r="W25" s="172" t="str">
        <f t="shared" si="38"/>
        <v>↑↓↓↑</v>
      </c>
      <c r="X25" s="173" t="str" cm="1">
        <f t="array" ref="X25">INDEX($AM$2:$AM$82,MATCH(W25,$AL$2:$AL$82,0),0)</f>
        <v>年度により増減</v>
      </c>
      <c r="Y25" s="174" t="str">
        <f t="shared" si="39"/>
        <v>↑</v>
      </c>
      <c r="Z25" s="175" t="str">
        <f t="shared" si="40"/>
        <v>判定外</v>
      </c>
      <c r="AA25" s="176" t="str">
        <f t="shared" si="41"/>
        <v>判定外</v>
      </c>
      <c r="AB25" s="177" t="str">
        <f t="shared" si="42"/>
        <v>↓</v>
      </c>
      <c r="AC25" s="175" t="str">
        <f t="shared" si="43"/>
        <v>判定外</v>
      </c>
      <c r="AD25" s="173" t="str">
        <f t="shared" si="44"/>
        <v>判定外</v>
      </c>
      <c r="AE25" s="178" t="s">
        <v>316</v>
      </c>
      <c r="AF25" s="157"/>
      <c r="AL25" s="137" t="s">
        <v>380</v>
      </c>
      <c r="AM25" s="137" t="s">
        <v>348</v>
      </c>
    </row>
    <row r="26" spans="3:39" x14ac:dyDescent="0.15">
      <c r="C26" s="154"/>
      <c r="D26" s="169" t="s">
        <v>198</v>
      </c>
      <c r="E26" s="236">
        <f>'6-1.2020'!J99</f>
        <v>0.15453667463020385</v>
      </c>
      <c r="F26" s="236">
        <f>'6-1.2021'!J99</f>
        <v>0.15330686885797964</v>
      </c>
      <c r="G26" s="236">
        <f>'6-1.2022'!J99</f>
        <v>0.1546023235031278</v>
      </c>
      <c r="H26" s="236">
        <f>'6-1.2023'!J99</f>
        <v>0.15303219012323177</v>
      </c>
      <c r="I26" s="243">
        <f>'6-1.2024'!J99</f>
        <v>0.15164107620791661</v>
      </c>
      <c r="J26" s="205">
        <f t="shared" si="25"/>
        <v>0.15342382666449192</v>
      </c>
      <c r="K26" s="170">
        <f t="shared" si="26"/>
        <v>0.12342382666449192</v>
      </c>
      <c r="L26" s="170">
        <f t="shared" si="27"/>
        <v>0.18342382666449192</v>
      </c>
      <c r="M26" s="161" t="str">
        <f t="shared" si="28"/>
        <v>○</v>
      </c>
      <c r="N26" s="161" t="str">
        <f t="shared" si="29"/>
        <v>○</v>
      </c>
      <c r="O26" s="161" t="str">
        <f t="shared" si="30"/>
        <v>○</v>
      </c>
      <c r="P26" s="161" t="str">
        <f t="shared" si="31"/>
        <v>○</v>
      </c>
      <c r="Q26" s="162" t="str">
        <f t="shared" si="32"/>
        <v>○</v>
      </c>
      <c r="R26" s="171" t="str">
        <f t="shared" si="33"/>
        <v>同程度</v>
      </c>
      <c r="S26" s="163" t="str">
        <f t="shared" si="34"/>
        <v>↓</v>
      </c>
      <c r="T26" s="161" t="str">
        <f t="shared" si="35"/>
        <v>↑</v>
      </c>
      <c r="U26" s="161" t="str">
        <f t="shared" si="36"/>
        <v>↓</v>
      </c>
      <c r="V26" s="164" t="str">
        <f t="shared" si="37"/>
        <v>↓</v>
      </c>
      <c r="W26" s="172" t="str">
        <f t="shared" si="38"/>
        <v>↓↑↓↓</v>
      </c>
      <c r="X26" s="173" t="str" cm="1">
        <f t="array" ref="X26">INDEX($AM$2:$AM$82,MATCH(W26,$AL$2:$AL$82,0),0)</f>
        <v>年度により増減</v>
      </c>
      <c r="Y26" s="174" t="str">
        <f t="shared" si="39"/>
        <v>↑</v>
      </c>
      <c r="Z26" s="175" t="str">
        <f t="shared" si="40"/>
        <v>×</v>
      </c>
      <c r="AA26" s="176" t="str">
        <f t="shared" si="41"/>
        <v>判定外</v>
      </c>
      <c r="AB26" s="177" t="str">
        <f t="shared" si="42"/>
        <v>↓</v>
      </c>
      <c r="AC26" s="175" t="str">
        <f t="shared" si="43"/>
        <v>判定外</v>
      </c>
      <c r="AD26" s="173" t="str">
        <f t="shared" si="44"/>
        <v>判定外</v>
      </c>
      <c r="AE26" s="178" t="s">
        <v>329</v>
      </c>
      <c r="AF26" s="157"/>
      <c r="AL26" s="137" t="s">
        <v>381</v>
      </c>
      <c r="AM26" s="137" t="s">
        <v>331</v>
      </c>
    </row>
    <row r="27" spans="3:39" x14ac:dyDescent="0.15">
      <c r="C27" s="154"/>
      <c r="D27" s="169" t="s">
        <v>199</v>
      </c>
      <c r="E27" s="236">
        <f>'6-1.2020'!K99</f>
        <v>1.7699384943831647E-2</v>
      </c>
      <c r="F27" s="236">
        <f>'6-1.2021'!K99</f>
        <v>1.4786770483605972E-2</v>
      </c>
      <c r="G27" s="236">
        <f>'6-1.2022'!K99</f>
        <v>1.3435291250304656E-2</v>
      </c>
      <c r="H27" s="236">
        <f>'6-1.2023'!K99</f>
        <v>1.3315511811820934E-2</v>
      </c>
      <c r="I27" s="243">
        <f>'6-1.2024'!K99</f>
        <v>1.3744390558026282E-2</v>
      </c>
      <c r="J27" s="205">
        <f t="shared" si="25"/>
        <v>1.4596269809517897E-2</v>
      </c>
      <c r="K27" s="170">
        <f t="shared" si="26"/>
        <v>-1.5403730190482101E-2</v>
      </c>
      <c r="L27" s="170">
        <f t="shared" si="27"/>
        <v>4.4596269809517898E-2</v>
      </c>
      <c r="M27" s="161" t="str">
        <f t="shared" si="28"/>
        <v>○</v>
      </c>
      <c r="N27" s="161" t="str">
        <f t="shared" si="29"/>
        <v>○</v>
      </c>
      <c r="O27" s="161" t="str">
        <f t="shared" si="30"/>
        <v>○</v>
      </c>
      <c r="P27" s="161" t="str">
        <f t="shared" si="31"/>
        <v>○</v>
      </c>
      <c r="Q27" s="162" t="str">
        <f t="shared" si="32"/>
        <v>○</v>
      </c>
      <c r="R27" s="171" t="str">
        <f t="shared" si="33"/>
        <v>同程度</v>
      </c>
      <c r="S27" s="163" t="str">
        <f t="shared" si="34"/>
        <v>↓</v>
      </c>
      <c r="T27" s="161" t="str">
        <f t="shared" si="35"/>
        <v>↓</v>
      </c>
      <c r="U27" s="161" t="str">
        <f t="shared" si="36"/>
        <v>↓</v>
      </c>
      <c r="V27" s="164" t="str">
        <f t="shared" si="37"/>
        <v>↑</v>
      </c>
      <c r="W27" s="172" t="str">
        <f t="shared" si="38"/>
        <v>↓↓↓↑</v>
      </c>
      <c r="X27" s="173" t="str" cm="1">
        <f t="array" ref="X27">INDEX($AM$2:$AM$82,MATCH(W27,$AL$2:$AL$82,0),0)</f>
        <v>最新年度のみ増加</v>
      </c>
      <c r="Y27" s="174" t="str">
        <f t="shared" si="39"/>
        <v>↓</v>
      </c>
      <c r="Z27" s="175" t="str">
        <f t="shared" si="40"/>
        <v>判定外</v>
      </c>
      <c r="AA27" s="176" t="str">
        <f t="shared" si="41"/>
        <v>判定外</v>
      </c>
      <c r="AB27" s="177" t="str">
        <f t="shared" si="42"/>
        <v>↓</v>
      </c>
      <c r="AC27" s="175" t="str">
        <f t="shared" si="43"/>
        <v>判定外</v>
      </c>
      <c r="AD27" s="173" t="str">
        <f t="shared" si="44"/>
        <v>判定外</v>
      </c>
      <c r="AE27" s="178" t="s">
        <v>316</v>
      </c>
      <c r="AF27" s="157"/>
      <c r="AL27" s="137" t="s">
        <v>382</v>
      </c>
      <c r="AM27" s="137" t="s">
        <v>348</v>
      </c>
    </row>
    <row r="28" spans="3:39" ht="14.25" thickBot="1" x14ac:dyDescent="0.2">
      <c r="C28" s="154"/>
      <c r="D28" s="169" t="s">
        <v>273</v>
      </c>
      <c r="E28" s="236">
        <f>'6-1.2020'!L99</f>
        <v>6.191226554160525E-3</v>
      </c>
      <c r="F28" s="236">
        <f>'6-1.2021'!L99</f>
        <v>6.2657536762829999E-3</v>
      </c>
      <c r="G28" s="236">
        <f>'6-1.2022'!L99</f>
        <v>6.5399301324234301E-3</v>
      </c>
      <c r="H28" s="236">
        <f>'6-1.2023'!L99</f>
        <v>6.1970290713569669E-3</v>
      </c>
      <c r="I28" s="243">
        <f>'6-1.2024'!L99</f>
        <v>6.6608979131869677E-3</v>
      </c>
      <c r="J28" s="206">
        <f t="shared" si="25"/>
        <v>6.3709674694821779E-3</v>
      </c>
      <c r="K28" s="179">
        <f t="shared" si="26"/>
        <v>-2.3629032530517822E-2</v>
      </c>
      <c r="L28" s="179">
        <f t="shared" si="27"/>
        <v>3.6370967469482179E-2</v>
      </c>
      <c r="M28" s="145" t="str">
        <f t="shared" si="28"/>
        <v>○</v>
      </c>
      <c r="N28" s="145" t="str">
        <f t="shared" si="29"/>
        <v>○</v>
      </c>
      <c r="O28" s="145" t="str">
        <f t="shared" si="30"/>
        <v>○</v>
      </c>
      <c r="P28" s="145" t="str">
        <f t="shared" si="31"/>
        <v>○</v>
      </c>
      <c r="Q28" s="180" t="str">
        <f t="shared" si="32"/>
        <v>○</v>
      </c>
      <c r="R28" s="181" t="str">
        <f t="shared" si="33"/>
        <v>同程度</v>
      </c>
      <c r="S28" s="198" t="str">
        <f t="shared" si="34"/>
        <v>↑</v>
      </c>
      <c r="T28" s="145" t="str">
        <f t="shared" si="35"/>
        <v>↑</v>
      </c>
      <c r="U28" s="145" t="str">
        <f t="shared" si="36"/>
        <v>↓</v>
      </c>
      <c r="V28" s="199" t="str">
        <f t="shared" si="37"/>
        <v>↑</v>
      </c>
      <c r="W28" s="185" t="str">
        <f t="shared" si="38"/>
        <v>↑↑↓↑</v>
      </c>
      <c r="X28" s="186" t="str" cm="1">
        <f t="array" ref="X28">INDEX($AM$2:$AM$82,MATCH(W28,$AL$2:$AL$82,0),0)</f>
        <v>年度により増減</v>
      </c>
      <c r="Y28" s="200" t="str">
        <f t="shared" si="39"/>
        <v>↑</v>
      </c>
      <c r="Z28" s="191" t="str">
        <f t="shared" si="40"/>
        <v>判定外</v>
      </c>
      <c r="AA28" s="201" t="str">
        <f t="shared" si="41"/>
        <v>判定外</v>
      </c>
      <c r="AB28" s="190" t="str">
        <f t="shared" si="42"/>
        <v>↓</v>
      </c>
      <c r="AC28" s="191" t="str">
        <f t="shared" si="43"/>
        <v>判定外</v>
      </c>
      <c r="AD28" s="186" t="str">
        <f t="shared" si="44"/>
        <v>×</v>
      </c>
      <c r="AE28" s="202" t="s">
        <v>316</v>
      </c>
      <c r="AF28" s="157"/>
      <c r="AL28" s="137" t="s">
        <v>383</v>
      </c>
      <c r="AM28" s="137" t="s">
        <v>329</v>
      </c>
    </row>
    <row r="29" spans="3:39" x14ac:dyDescent="0.15">
      <c r="C29" s="154"/>
      <c r="D29" s="193" t="s">
        <v>290</v>
      </c>
      <c r="E29" s="197">
        <f>'6-1.2020'!P99</f>
        <v>98365</v>
      </c>
      <c r="F29" s="197">
        <f>'6-1.2021'!P99</f>
        <v>97993</v>
      </c>
      <c r="G29" s="197">
        <f>'6-1.2022'!P99</f>
        <v>98472</v>
      </c>
      <c r="H29" s="197">
        <f>'6-1.2023'!P99</f>
        <v>98757</v>
      </c>
      <c r="I29" s="197">
        <f>'6-1.2024'!P99</f>
        <v>99386</v>
      </c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  <c r="AD29" s="194"/>
      <c r="AE29" s="194"/>
      <c r="AF29" s="157"/>
      <c r="AL29" s="137" t="s">
        <v>384</v>
      </c>
      <c r="AM29" s="137" t="s">
        <v>331</v>
      </c>
    </row>
    <row r="30" spans="3:39" x14ac:dyDescent="0.15">
      <c r="C30" s="154"/>
      <c r="D30" s="203" t="s">
        <v>315</v>
      </c>
      <c r="E30" s="238">
        <f>COUNT('6-1.2020'!D12:D97)</f>
        <v>82</v>
      </c>
      <c r="F30" s="239">
        <f>COUNT('6-1.2021'!D12:D97)</f>
        <v>82</v>
      </c>
      <c r="G30" s="239">
        <f>COUNT('6-1.2022'!D12:D97)</f>
        <v>82</v>
      </c>
      <c r="H30" s="239">
        <f>COUNT('6-1.2023'!D12:D97)</f>
        <v>82</v>
      </c>
      <c r="I30" s="239">
        <f>COUNT('6-1.2024'!D12:D97)</f>
        <v>82</v>
      </c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57"/>
      <c r="AL30" s="137" t="s">
        <v>385</v>
      </c>
      <c r="AM30" s="137" t="s">
        <v>348</v>
      </c>
    </row>
    <row r="31" spans="3:39" ht="14.25" thickBot="1" x14ac:dyDescent="0.2">
      <c r="C31" s="154"/>
      <c r="D31" s="195"/>
      <c r="E31" s="237"/>
      <c r="F31" s="237"/>
      <c r="G31" s="237"/>
      <c r="H31" s="237"/>
      <c r="I31" s="237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57"/>
      <c r="AL31" s="137" t="s">
        <v>386</v>
      </c>
      <c r="AM31" s="137" t="s">
        <v>331</v>
      </c>
    </row>
    <row r="32" spans="3:39" x14ac:dyDescent="0.15">
      <c r="C32" s="154"/>
      <c r="D32" s="195"/>
      <c r="E32" s="237"/>
      <c r="F32" s="237"/>
      <c r="G32" s="237"/>
      <c r="H32" s="237"/>
      <c r="I32" s="237"/>
      <c r="J32" s="306" t="s">
        <v>338</v>
      </c>
      <c r="K32" s="307"/>
      <c r="L32" s="307"/>
      <c r="M32" s="308"/>
      <c r="N32" s="308"/>
      <c r="O32" s="308"/>
      <c r="P32" s="308"/>
      <c r="Q32" s="309"/>
      <c r="R32" s="310" t="s">
        <v>339</v>
      </c>
      <c r="S32" s="307" t="s">
        <v>340</v>
      </c>
      <c r="T32" s="308"/>
      <c r="U32" s="308"/>
      <c r="V32" s="312"/>
      <c r="W32" s="313" t="s">
        <v>341</v>
      </c>
      <c r="X32" s="314"/>
      <c r="Y32" s="317" t="s">
        <v>342</v>
      </c>
      <c r="Z32" s="302" t="s">
        <v>343</v>
      </c>
      <c r="AA32" s="319"/>
      <c r="AB32" s="300" t="s">
        <v>344</v>
      </c>
      <c r="AC32" s="302" t="s">
        <v>345</v>
      </c>
      <c r="AD32" s="303"/>
      <c r="AE32" s="304" t="s">
        <v>346</v>
      </c>
      <c r="AF32" s="157"/>
      <c r="AL32" s="137" t="s">
        <v>387</v>
      </c>
      <c r="AM32" s="137" t="s">
        <v>297</v>
      </c>
    </row>
    <row r="33" spans="3:39" ht="27" x14ac:dyDescent="0.15">
      <c r="C33" s="154"/>
      <c r="D33" s="203" t="s">
        <v>294</v>
      </c>
      <c r="E33" s="159" t="str">
        <f ca="1">R1&amp;"(n'="&amp;E43&amp;")"</f>
        <v>R2(n'=35365)</v>
      </c>
      <c r="F33" s="159" t="str">
        <f t="shared" ref="F33:I33" ca="1" si="46">S1&amp;"(n'="&amp;F43&amp;")"</f>
        <v>R3(n'=35309)</v>
      </c>
      <c r="G33" s="159" t="str">
        <f t="shared" ca="1" si="46"/>
        <v>R4(n'=35329)</v>
      </c>
      <c r="H33" s="159" t="str">
        <f t="shared" ca="1" si="46"/>
        <v>R5(n'=35544)</v>
      </c>
      <c r="I33" s="159" t="str">
        <f t="shared" ca="1" si="46"/>
        <v>R6(n'=35828)</v>
      </c>
      <c r="J33" s="204" t="s">
        <v>349</v>
      </c>
      <c r="K33" s="160">
        <v>-0.03</v>
      </c>
      <c r="L33" s="160">
        <v>0.03</v>
      </c>
      <c r="M33" s="161" t="str">
        <f ca="1">R1</f>
        <v>R2</v>
      </c>
      <c r="N33" s="161" t="str">
        <f ca="1">S1</f>
        <v>R3</v>
      </c>
      <c r="O33" s="161" t="str">
        <f ca="1">T1</f>
        <v>R4</v>
      </c>
      <c r="P33" s="161" t="str">
        <f ca="1">U1</f>
        <v>R5</v>
      </c>
      <c r="Q33" s="161" t="str">
        <f ca="1">V1</f>
        <v>R6</v>
      </c>
      <c r="R33" s="311"/>
      <c r="S33" s="163" t="s">
        <v>350</v>
      </c>
      <c r="T33" s="161" t="s">
        <v>351</v>
      </c>
      <c r="U33" s="161" t="s">
        <v>352</v>
      </c>
      <c r="V33" s="164" t="s">
        <v>353</v>
      </c>
      <c r="W33" s="315"/>
      <c r="X33" s="316"/>
      <c r="Y33" s="318"/>
      <c r="Z33" s="165" t="s">
        <v>354</v>
      </c>
      <c r="AA33" s="166" t="s">
        <v>355</v>
      </c>
      <c r="AB33" s="301"/>
      <c r="AC33" s="167" t="s">
        <v>356</v>
      </c>
      <c r="AD33" s="168" t="s">
        <v>357</v>
      </c>
      <c r="AE33" s="305"/>
      <c r="AF33" s="157"/>
      <c r="AL33" s="137" t="s">
        <v>388</v>
      </c>
      <c r="AM33" s="137" t="s">
        <v>348</v>
      </c>
    </row>
    <row r="34" spans="3:39" x14ac:dyDescent="0.15">
      <c r="C34" s="154"/>
      <c r="D34" s="169" t="s">
        <v>192</v>
      </c>
      <c r="E34" s="236">
        <f>ROUND('6-1.2020'!D7,3)</f>
        <v>9.4E-2</v>
      </c>
      <c r="F34" s="236">
        <f>ROUND('6-1.2021'!D7,3)</f>
        <v>9.9000000000000005E-2</v>
      </c>
      <c r="G34" s="236">
        <f>ROUND('6-1.2022'!D7,3)</f>
        <v>9.9000000000000005E-2</v>
      </c>
      <c r="H34" s="236">
        <f>ROUND('6-1.2023'!D7,3)</f>
        <v>9.8000000000000004E-2</v>
      </c>
      <c r="I34" s="236">
        <f>ROUND('6-1.2024'!D7,3)</f>
        <v>0.1</v>
      </c>
      <c r="J34" s="205">
        <f t="shared" si="25"/>
        <v>9.8000000000000004E-2</v>
      </c>
      <c r="K34" s="170">
        <f t="shared" si="26"/>
        <v>6.8000000000000005E-2</v>
      </c>
      <c r="L34" s="170">
        <f t="shared" si="27"/>
        <v>0.128</v>
      </c>
      <c r="M34" s="161" t="str">
        <f t="shared" si="28"/>
        <v>○</v>
      </c>
      <c r="N34" s="161" t="str">
        <f t="shared" si="29"/>
        <v>○</v>
      </c>
      <c r="O34" s="161" t="str">
        <f t="shared" si="30"/>
        <v>○</v>
      </c>
      <c r="P34" s="161" t="str">
        <f t="shared" si="31"/>
        <v>○</v>
      </c>
      <c r="Q34" s="162" t="str">
        <f t="shared" si="32"/>
        <v>○</v>
      </c>
      <c r="R34" s="171" t="str">
        <f t="shared" si="33"/>
        <v>同程度</v>
      </c>
      <c r="S34" s="163" t="str">
        <f t="shared" si="34"/>
        <v>↑</v>
      </c>
      <c r="T34" s="161" t="str">
        <f t="shared" si="35"/>
        <v>－</v>
      </c>
      <c r="U34" s="161" t="str">
        <f t="shared" si="36"/>
        <v>↓</v>
      </c>
      <c r="V34" s="164" t="str">
        <f t="shared" si="37"/>
        <v>↑</v>
      </c>
      <c r="W34" s="172" t="str">
        <f t="shared" si="38"/>
        <v>↑－↓↑</v>
      </c>
      <c r="X34" s="173" t="str" cm="1">
        <f t="array" ref="X34">INDEX($AM$2:$AM$82,MATCH(W34,$AL$2:$AL$82,0),0)</f>
        <v>年度により増減</v>
      </c>
      <c r="Y34" s="174" t="str">
        <f t="shared" si="39"/>
        <v>↑</v>
      </c>
      <c r="Z34" s="175" t="str">
        <f t="shared" si="40"/>
        <v>判定外</v>
      </c>
      <c r="AA34" s="176" t="str">
        <f t="shared" si="41"/>
        <v>判定外</v>
      </c>
      <c r="AB34" s="177" t="str">
        <f t="shared" si="42"/>
        <v>↓</v>
      </c>
      <c r="AC34" s="175" t="str">
        <f t="shared" si="43"/>
        <v>判定外</v>
      </c>
      <c r="AD34" s="173" t="str">
        <f t="shared" si="44"/>
        <v>判定外</v>
      </c>
      <c r="AE34" s="178" t="s">
        <v>329</v>
      </c>
      <c r="AF34" s="157"/>
      <c r="AL34" s="137" t="s">
        <v>389</v>
      </c>
      <c r="AM34" s="137" t="s">
        <v>348</v>
      </c>
    </row>
    <row r="35" spans="3:39" x14ac:dyDescent="0.15">
      <c r="C35" s="154"/>
      <c r="D35" s="169" t="s">
        <v>193</v>
      </c>
      <c r="E35" s="236">
        <f>ROUND('6-1.2020'!E7,3)</f>
        <v>8.7999999999999995E-2</v>
      </c>
      <c r="F35" s="236">
        <f>ROUND('6-1.2021'!E7,3)</f>
        <v>8.7999999999999995E-2</v>
      </c>
      <c r="G35" s="236">
        <f>ROUND('6-1.2022'!E7,3)</f>
        <v>0.09</v>
      </c>
      <c r="H35" s="236">
        <f>ROUND('6-1.2023'!E7,3)</f>
        <v>8.7999999999999995E-2</v>
      </c>
      <c r="I35" s="236">
        <f>ROUND('6-1.2024'!E7,3)</f>
        <v>0.09</v>
      </c>
      <c r="J35" s="205">
        <f t="shared" si="25"/>
        <v>8.879999999999999E-2</v>
      </c>
      <c r="K35" s="170">
        <f t="shared" si="26"/>
        <v>5.8799999999999991E-2</v>
      </c>
      <c r="L35" s="170">
        <f t="shared" si="27"/>
        <v>0.11879999999999999</v>
      </c>
      <c r="M35" s="161" t="str">
        <f t="shared" si="28"/>
        <v>○</v>
      </c>
      <c r="N35" s="161" t="str">
        <f t="shared" si="29"/>
        <v>○</v>
      </c>
      <c r="O35" s="161" t="str">
        <f t="shared" si="30"/>
        <v>○</v>
      </c>
      <c r="P35" s="161" t="str">
        <f t="shared" si="31"/>
        <v>○</v>
      </c>
      <c r="Q35" s="162" t="str">
        <f t="shared" si="32"/>
        <v>○</v>
      </c>
      <c r="R35" s="171" t="str">
        <f t="shared" si="33"/>
        <v>同程度</v>
      </c>
      <c r="S35" s="163" t="str">
        <f t="shared" si="34"/>
        <v>－</v>
      </c>
      <c r="T35" s="161" t="str">
        <f t="shared" si="35"/>
        <v>↑</v>
      </c>
      <c r="U35" s="161" t="str">
        <f t="shared" si="36"/>
        <v>↓</v>
      </c>
      <c r="V35" s="164" t="str">
        <f t="shared" si="37"/>
        <v>↑</v>
      </c>
      <c r="W35" s="172" t="str">
        <f t="shared" si="38"/>
        <v>－↑↓↑</v>
      </c>
      <c r="X35" s="173" t="str" cm="1">
        <f t="array" ref="X35">INDEX($AM$2:$AM$82,MATCH(W35,$AL$2:$AL$82,0),0)</f>
        <v>年度により増減</v>
      </c>
      <c r="Y35" s="174" t="str">
        <f t="shared" si="39"/>
        <v>↑</v>
      </c>
      <c r="Z35" s="175" t="str">
        <f t="shared" si="40"/>
        <v>判定外</v>
      </c>
      <c r="AA35" s="176" t="str">
        <f t="shared" si="41"/>
        <v>判定外</v>
      </c>
      <c r="AB35" s="177" t="str">
        <f t="shared" si="42"/>
        <v>－</v>
      </c>
      <c r="AC35" s="175" t="str">
        <f t="shared" si="43"/>
        <v>判定外</v>
      </c>
      <c r="AD35" s="173" t="str">
        <f t="shared" si="44"/>
        <v>判定外</v>
      </c>
      <c r="AE35" s="178" t="s">
        <v>329</v>
      </c>
      <c r="AF35" s="157"/>
      <c r="AL35" s="137" t="s">
        <v>390</v>
      </c>
      <c r="AM35" s="137" t="s">
        <v>331</v>
      </c>
    </row>
    <row r="36" spans="3:39" x14ac:dyDescent="0.15">
      <c r="C36" s="154"/>
      <c r="D36" s="169" t="s">
        <v>194</v>
      </c>
      <c r="E36" s="236">
        <f>ROUND('6-1.2020'!F7,3)</f>
        <v>0.22500000000000001</v>
      </c>
      <c r="F36" s="236">
        <f>ROUND('6-1.2021'!F7,3)</f>
        <v>0.22900000000000001</v>
      </c>
      <c r="G36" s="236">
        <f>ROUND('6-1.2022'!F7,3)</f>
        <v>0.22600000000000001</v>
      </c>
      <c r="H36" s="236">
        <f>ROUND('6-1.2023'!F7,3)</f>
        <v>0.222</v>
      </c>
      <c r="I36" s="236">
        <f>ROUND('6-1.2024'!F7,3)</f>
        <v>0.22700000000000001</v>
      </c>
      <c r="J36" s="205">
        <f t="shared" si="25"/>
        <v>0.2258</v>
      </c>
      <c r="K36" s="170">
        <f t="shared" si="26"/>
        <v>0.1958</v>
      </c>
      <c r="L36" s="170">
        <f t="shared" si="27"/>
        <v>0.25580000000000003</v>
      </c>
      <c r="M36" s="161" t="str">
        <f t="shared" si="28"/>
        <v>○</v>
      </c>
      <c r="N36" s="161" t="str">
        <f t="shared" si="29"/>
        <v>○</v>
      </c>
      <c r="O36" s="161" t="str">
        <f t="shared" si="30"/>
        <v>○</v>
      </c>
      <c r="P36" s="161" t="str">
        <f t="shared" si="31"/>
        <v>○</v>
      </c>
      <c r="Q36" s="162" t="str">
        <f t="shared" si="32"/>
        <v>○</v>
      </c>
      <c r="R36" s="171" t="str">
        <f t="shared" si="33"/>
        <v>同程度</v>
      </c>
      <c r="S36" s="163" t="str">
        <f t="shared" si="34"/>
        <v>↑</v>
      </c>
      <c r="T36" s="161" t="str">
        <f t="shared" si="35"/>
        <v>↓</v>
      </c>
      <c r="U36" s="161" t="str">
        <f t="shared" si="36"/>
        <v>↓</v>
      </c>
      <c r="V36" s="164" t="str">
        <f t="shared" si="37"/>
        <v>↑</v>
      </c>
      <c r="W36" s="172" t="str">
        <f t="shared" si="38"/>
        <v>↑↓↓↑</v>
      </c>
      <c r="X36" s="173" t="str" cm="1">
        <f t="array" ref="X36">INDEX($AM$2:$AM$82,MATCH(W36,$AL$2:$AL$82,0),0)</f>
        <v>年度により増減</v>
      </c>
      <c r="Y36" s="174" t="str">
        <f t="shared" si="39"/>
        <v>↑</v>
      </c>
      <c r="Z36" s="175" t="str">
        <f t="shared" si="40"/>
        <v>判定外</v>
      </c>
      <c r="AA36" s="176" t="str">
        <f t="shared" si="41"/>
        <v>判定外</v>
      </c>
      <c r="AB36" s="177" t="str">
        <f t="shared" si="42"/>
        <v>↓</v>
      </c>
      <c r="AC36" s="175" t="str">
        <f t="shared" si="43"/>
        <v>判定外</v>
      </c>
      <c r="AD36" s="173" t="str">
        <f t="shared" si="44"/>
        <v>判定外</v>
      </c>
      <c r="AE36" s="178" t="s">
        <v>329</v>
      </c>
      <c r="AF36" s="157"/>
      <c r="AL36" s="137" t="s">
        <v>391</v>
      </c>
      <c r="AM36" s="137" t="s">
        <v>348</v>
      </c>
    </row>
    <row r="37" spans="3:39" x14ac:dyDescent="0.15">
      <c r="C37" s="154"/>
      <c r="D37" s="169" t="s">
        <v>195</v>
      </c>
      <c r="E37" s="236">
        <f>ROUND('6-1.2020'!G7,3)</f>
        <v>0.115</v>
      </c>
      <c r="F37" s="236">
        <f>ROUND('6-1.2021'!G7,3)</f>
        <v>0.109</v>
      </c>
      <c r="G37" s="236">
        <f>ROUND('6-1.2022'!G7,3)</f>
        <v>0.111</v>
      </c>
      <c r="H37" s="236">
        <f>ROUND('6-1.2023'!G7,3)</f>
        <v>0.11600000000000001</v>
      </c>
      <c r="I37" s="236">
        <f>ROUND('6-1.2024'!G7,3)</f>
        <v>0.109</v>
      </c>
      <c r="J37" s="205">
        <f t="shared" si="25"/>
        <v>0.11200000000000002</v>
      </c>
      <c r="K37" s="170">
        <f t="shared" si="26"/>
        <v>8.2000000000000017E-2</v>
      </c>
      <c r="L37" s="170">
        <f t="shared" si="27"/>
        <v>0.14200000000000002</v>
      </c>
      <c r="M37" s="161" t="str">
        <f t="shared" si="28"/>
        <v>○</v>
      </c>
      <c r="N37" s="161" t="str">
        <f t="shared" si="29"/>
        <v>○</v>
      </c>
      <c r="O37" s="161" t="str">
        <f t="shared" si="30"/>
        <v>○</v>
      </c>
      <c r="P37" s="161" t="str">
        <f t="shared" si="31"/>
        <v>○</v>
      </c>
      <c r="Q37" s="162" t="str">
        <f t="shared" si="32"/>
        <v>○</v>
      </c>
      <c r="R37" s="171" t="str">
        <f t="shared" si="33"/>
        <v>同程度</v>
      </c>
      <c r="S37" s="163" t="str">
        <f t="shared" si="34"/>
        <v>↓</v>
      </c>
      <c r="T37" s="161" t="str">
        <f t="shared" si="35"/>
        <v>↑</v>
      </c>
      <c r="U37" s="161" t="str">
        <f t="shared" si="36"/>
        <v>↑</v>
      </c>
      <c r="V37" s="164" t="str">
        <f t="shared" si="37"/>
        <v>↓</v>
      </c>
      <c r="W37" s="172" t="str">
        <f t="shared" si="38"/>
        <v>↓↑↑↓</v>
      </c>
      <c r="X37" s="173" t="str" cm="1">
        <f t="array" ref="X37">INDEX($AM$2:$AM$82,MATCH(W37,$AL$2:$AL$82,0),0)</f>
        <v>年度により増減</v>
      </c>
      <c r="Y37" s="174" t="str">
        <f t="shared" si="39"/>
        <v>↓</v>
      </c>
      <c r="Z37" s="175" t="str">
        <f t="shared" si="40"/>
        <v>判定外</v>
      </c>
      <c r="AA37" s="176" t="str">
        <f t="shared" si="41"/>
        <v>判定外</v>
      </c>
      <c r="AB37" s="177" t="str">
        <f t="shared" si="42"/>
        <v>↑</v>
      </c>
      <c r="AC37" s="175" t="str">
        <f t="shared" si="43"/>
        <v>判定外</v>
      </c>
      <c r="AD37" s="173" t="str">
        <f t="shared" si="44"/>
        <v>判定外</v>
      </c>
      <c r="AE37" s="178" t="s">
        <v>329</v>
      </c>
      <c r="AF37" s="157"/>
      <c r="AL37" s="137" t="s">
        <v>392</v>
      </c>
      <c r="AM37" s="137" t="s">
        <v>348</v>
      </c>
    </row>
    <row r="38" spans="3:39" x14ac:dyDescent="0.15">
      <c r="C38" s="154"/>
      <c r="D38" s="169" t="s">
        <v>196</v>
      </c>
      <c r="E38" s="236">
        <f>ROUND('6-1.2020'!H7,3)</f>
        <v>0.112</v>
      </c>
      <c r="F38" s="236">
        <f>ROUND('6-1.2021'!H7,3)</f>
        <v>0.107</v>
      </c>
      <c r="G38" s="236">
        <f>ROUND('6-1.2022'!H7,3)</f>
        <v>0.109</v>
      </c>
      <c r="H38" s="236">
        <f>ROUND('6-1.2023'!H7,3)</f>
        <v>0.112</v>
      </c>
      <c r="I38" s="236">
        <f>ROUND('6-1.2024'!H7,3)</f>
        <v>0.114</v>
      </c>
      <c r="J38" s="205">
        <f t="shared" si="25"/>
        <v>0.11080000000000001</v>
      </c>
      <c r="K38" s="170">
        <f t="shared" si="26"/>
        <v>8.0800000000000011E-2</v>
      </c>
      <c r="L38" s="170">
        <f t="shared" si="27"/>
        <v>0.14080000000000001</v>
      </c>
      <c r="M38" s="161" t="str">
        <f t="shared" si="28"/>
        <v>○</v>
      </c>
      <c r="N38" s="161" t="str">
        <f t="shared" si="29"/>
        <v>○</v>
      </c>
      <c r="O38" s="161" t="str">
        <f t="shared" si="30"/>
        <v>○</v>
      </c>
      <c r="P38" s="161" t="str">
        <f t="shared" si="31"/>
        <v>○</v>
      </c>
      <c r="Q38" s="162" t="str">
        <f t="shared" si="32"/>
        <v>○</v>
      </c>
      <c r="R38" s="171" t="str">
        <f t="shared" si="33"/>
        <v>同程度</v>
      </c>
      <c r="S38" s="163" t="str">
        <f t="shared" si="34"/>
        <v>↓</v>
      </c>
      <c r="T38" s="161" t="str">
        <f t="shared" si="35"/>
        <v>↑</v>
      </c>
      <c r="U38" s="161" t="str">
        <f t="shared" si="36"/>
        <v>↑</v>
      </c>
      <c r="V38" s="164" t="str">
        <f t="shared" si="37"/>
        <v>↑</v>
      </c>
      <c r="W38" s="172" t="str">
        <f t="shared" si="38"/>
        <v>↓↑↑↑</v>
      </c>
      <c r="X38" s="173" t="str" cm="1">
        <f t="array" ref="X38">INDEX($AM$2:$AM$82,MATCH(W38,$AL$2:$AL$82,0),0)</f>
        <v>増加傾向⤴</v>
      </c>
      <c r="Y38" s="174" t="str">
        <f t="shared" si="39"/>
        <v>↓</v>
      </c>
      <c r="Z38" s="175" t="str">
        <f t="shared" si="40"/>
        <v>判定外</v>
      </c>
      <c r="AA38" s="176" t="str">
        <f t="shared" si="41"/>
        <v>判定外</v>
      </c>
      <c r="AB38" s="177" t="str">
        <f t="shared" si="42"/>
        <v>↑</v>
      </c>
      <c r="AC38" s="175" t="str">
        <f t="shared" si="43"/>
        <v>判定外</v>
      </c>
      <c r="AD38" s="173" t="str">
        <f t="shared" si="44"/>
        <v>判定外</v>
      </c>
      <c r="AE38" s="178" t="s">
        <v>329</v>
      </c>
      <c r="AF38" s="157"/>
      <c r="AG38" s="138"/>
      <c r="AH38" s="138"/>
      <c r="AK38" s="138"/>
      <c r="AL38" s="137" t="s">
        <v>393</v>
      </c>
      <c r="AM38" s="137" t="s">
        <v>348</v>
      </c>
    </row>
    <row r="39" spans="3:39" x14ac:dyDescent="0.15">
      <c r="C39" s="154"/>
      <c r="D39" s="169" t="s">
        <v>197</v>
      </c>
      <c r="E39" s="236">
        <f>ROUND('6-1.2020'!I7,3)</f>
        <v>0.08</v>
      </c>
      <c r="F39" s="236">
        <f>ROUND('6-1.2021'!I7,3)</f>
        <v>8.4000000000000005E-2</v>
      </c>
      <c r="G39" s="236">
        <f>ROUND('6-1.2022'!I7,3)</f>
        <v>8.3000000000000004E-2</v>
      </c>
      <c r="H39" s="236">
        <f>ROUND('6-1.2023'!I7,3)</f>
        <v>8.5999999999999993E-2</v>
      </c>
      <c r="I39" s="236">
        <f>ROUND('6-1.2024'!I7,3)</f>
        <v>8.1000000000000003E-2</v>
      </c>
      <c r="J39" s="205">
        <f t="shared" si="25"/>
        <v>8.2799999999999999E-2</v>
      </c>
      <c r="K39" s="170">
        <f t="shared" si="26"/>
        <v>5.28E-2</v>
      </c>
      <c r="L39" s="170">
        <f t="shared" si="27"/>
        <v>0.1128</v>
      </c>
      <c r="M39" s="161" t="str">
        <f t="shared" si="28"/>
        <v>○</v>
      </c>
      <c r="N39" s="161" t="str">
        <f t="shared" si="29"/>
        <v>○</v>
      </c>
      <c r="O39" s="161" t="str">
        <f t="shared" si="30"/>
        <v>○</v>
      </c>
      <c r="P39" s="161" t="str">
        <f t="shared" si="31"/>
        <v>○</v>
      </c>
      <c r="Q39" s="162" t="str">
        <f t="shared" si="32"/>
        <v>○</v>
      </c>
      <c r="R39" s="171" t="str">
        <f t="shared" si="33"/>
        <v>同程度</v>
      </c>
      <c r="S39" s="163" t="str">
        <f t="shared" si="34"/>
        <v>↑</v>
      </c>
      <c r="T39" s="161" t="str">
        <f t="shared" si="35"/>
        <v>↓</v>
      </c>
      <c r="U39" s="161" t="str">
        <f t="shared" si="36"/>
        <v>↑</v>
      </c>
      <c r="V39" s="164" t="str">
        <f t="shared" si="37"/>
        <v>↓</v>
      </c>
      <c r="W39" s="172" t="str">
        <f t="shared" si="38"/>
        <v>↑↓↑↓</v>
      </c>
      <c r="X39" s="173" t="str" cm="1">
        <f t="array" ref="X39">INDEX($AM$2:$AM$82,MATCH(W39,$AL$2:$AL$82,0),0)</f>
        <v>隔年で増減</v>
      </c>
      <c r="Y39" s="174" t="str">
        <f t="shared" si="39"/>
        <v>↑</v>
      </c>
      <c r="Z39" s="175" t="str">
        <f t="shared" si="40"/>
        <v>判定外</v>
      </c>
      <c r="AA39" s="176" t="str">
        <f t="shared" si="41"/>
        <v>判定外</v>
      </c>
      <c r="AB39" s="177" t="str">
        <f t="shared" si="42"/>
        <v>↑</v>
      </c>
      <c r="AC39" s="175" t="str">
        <f t="shared" si="43"/>
        <v>判定外</v>
      </c>
      <c r="AD39" s="173" t="str">
        <f t="shared" si="44"/>
        <v>判定外</v>
      </c>
      <c r="AE39" s="178" t="s">
        <v>329</v>
      </c>
      <c r="AF39" s="157"/>
      <c r="AL39" s="137" t="s">
        <v>394</v>
      </c>
      <c r="AM39" s="137" t="s">
        <v>348</v>
      </c>
    </row>
    <row r="40" spans="3:39" x14ac:dyDescent="0.15">
      <c r="C40" s="154"/>
      <c r="D40" s="169" t="s">
        <v>198</v>
      </c>
      <c r="E40" s="236">
        <f>ROUND('6-1.2020'!J7,3)</f>
        <v>0.27200000000000002</v>
      </c>
      <c r="F40" s="236">
        <f>ROUND('6-1.2021'!J7,3)</f>
        <v>0.27200000000000002</v>
      </c>
      <c r="G40" s="236">
        <f>ROUND('6-1.2022'!J7,3)</f>
        <v>0.27300000000000002</v>
      </c>
      <c r="H40" s="236">
        <f>ROUND('6-1.2023'!J7,3)</f>
        <v>0.27</v>
      </c>
      <c r="I40" s="236">
        <f>ROUND('6-1.2024'!J7,3)</f>
        <v>0.27</v>
      </c>
      <c r="J40" s="205">
        <f t="shared" si="25"/>
        <v>0.27140000000000003</v>
      </c>
      <c r="K40" s="170">
        <f t="shared" si="26"/>
        <v>0.24140000000000003</v>
      </c>
      <c r="L40" s="170">
        <f t="shared" si="27"/>
        <v>0.3014</v>
      </c>
      <c r="M40" s="161" t="str">
        <f t="shared" si="28"/>
        <v>○</v>
      </c>
      <c r="N40" s="161" t="str">
        <f t="shared" si="29"/>
        <v>○</v>
      </c>
      <c r="O40" s="161" t="str">
        <f t="shared" si="30"/>
        <v>○</v>
      </c>
      <c r="P40" s="161" t="str">
        <f t="shared" si="31"/>
        <v>○</v>
      </c>
      <c r="Q40" s="162" t="str">
        <f t="shared" si="32"/>
        <v>○</v>
      </c>
      <c r="R40" s="171" t="str">
        <f t="shared" si="33"/>
        <v>同程度</v>
      </c>
      <c r="S40" s="163" t="str">
        <f t="shared" si="34"/>
        <v>－</v>
      </c>
      <c r="T40" s="161" t="str">
        <f t="shared" si="35"/>
        <v>↑</v>
      </c>
      <c r="U40" s="161" t="str">
        <f t="shared" si="36"/>
        <v>↓</v>
      </c>
      <c r="V40" s="164" t="str">
        <f t="shared" si="37"/>
        <v>－</v>
      </c>
      <c r="W40" s="172" t="str">
        <f t="shared" si="38"/>
        <v>－↑↓－</v>
      </c>
      <c r="X40" s="173" t="str" cm="1">
        <f t="array" ref="X40">INDEX($AM$2:$AM$82,MATCH(W40,$AL$2:$AL$82,0),0)</f>
        <v>年度により増減</v>
      </c>
      <c r="Y40" s="174" t="str">
        <f t="shared" si="39"/>
        <v>↑</v>
      </c>
      <c r="Z40" s="175" t="str">
        <f t="shared" si="40"/>
        <v>判定外</v>
      </c>
      <c r="AA40" s="176" t="str">
        <f t="shared" si="41"/>
        <v>判定外</v>
      </c>
      <c r="AB40" s="177" t="str">
        <f t="shared" si="42"/>
        <v>↓</v>
      </c>
      <c r="AC40" s="175" t="str">
        <f t="shared" si="43"/>
        <v>判定外</v>
      </c>
      <c r="AD40" s="173" t="str">
        <f t="shared" si="44"/>
        <v>判定外</v>
      </c>
      <c r="AE40" s="178" t="s">
        <v>329</v>
      </c>
      <c r="AF40" s="157"/>
      <c r="AL40" s="137" t="s">
        <v>395</v>
      </c>
      <c r="AM40" s="137" t="s">
        <v>348</v>
      </c>
    </row>
    <row r="41" spans="3:39" x14ac:dyDescent="0.15">
      <c r="C41" s="154"/>
      <c r="D41" s="169" t="s">
        <v>199</v>
      </c>
      <c r="E41" s="236">
        <f>ROUND('6-1.2020'!K7,3)</f>
        <v>1.4E-2</v>
      </c>
      <c r="F41" s="236">
        <f>ROUND('6-1.2021'!K7,3)</f>
        <v>1.2E-2</v>
      </c>
      <c r="G41" s="236">
        <f>ROUND('6-1.2022'!K7,3)</f>
        <v>8.9999999999999993E-3</v>
      </c>
      <c r="H41" s="236">
        <f>ROUND('6-1.2023'!K7,3)</f>
        <v>8.9999999999999993E-3</v>
      </c>
      <c r="I41" s="236">
        <f>ROUND('6-1.2024'!K7,3)</f>
        <v>8.9999999999999993E-3</v>
      </c>
      <c r="J41" s="205">
        <f t="shared" si="25"/>
        <v>1.0600000000000002E-2</v>
      </c>
      <c r="K41" s="170">
        <f t="shared" si="26"/>
        <v>-1.9399999999999997E-2</v>
      </c>
      <c r="L41" s="170">
        <f t="shared" si="27"/>
        <v>4.0599999999999997E-2</v>
      </c>
      <c r="M41" s="161" t="str">
        <f t="shared" si="28"/>
        <v>○</v>
      </c>
      <c r="N41" s="161" t="str">
        <f t="shared" si="29"/>
        <v>○</v>
      </c>
      <c r="O41" s="161" t="str">
        <f t="shared" si="30"/>
        <v>○</v>
      </c>
      <c r="P41" s="161" t="str">
        <f t="shared" si="31"/>
        <v>○</v>
      </c>
      <c r="Q41" s="162" t="str">
        <f t="shared" si="32"/>
        <v>○</v>
      </c>
      <c r="R41" s="171" t="str">
        <f t="shared" si="33"/>
        <v>同程度</v>
      </c>
      <c r="S41" s="163" t="str">
        <f t="shared" si="34"/>
        <v>↓</v>
      </c>
      <c r="T41" s="161" t="str">
        <f t="shared" si="35"/>
        <v>↓</v>
      </c>
      <c r="U41" s="161" t="str">
        <f t="shared" si="36"/>
        <v>－</v>
      </c>
      <c r="V41" s="164" t="str">
        <f t="shared" si="37"/>
        <v>－</v>
      </c>
      <c r="W41" s="172" t="str">
        <f t="shared" si="38"/>
        <v>↓↓－－</v>
      </c>
      <c r="X41" s="173" t="str" cm="1">
        <f t="array" ref="X41">INDEX($AM$2:$AM$82,MATCH(W41,$AL$2:$AL$82,0),0)</f>
        <v>減少傾向⤵</v>
      </c>
      <c r="Y41" s="174" t="str">
        <f t="shared" si="39"/>
        <v>↓</v>
      </c>
      <c r="Z41" s="175" t="str">
        <f t="shared" si="40"/>
        <v>判定外</v>
      </c>
      <c r="AA41" s="176" t="str">
        <f t="shared" si="41"/>
        <v>判定外</v>
      </c>
      <c r="AB41" s="177" t="str">
        <f t="shared" si="42"/>
        <v>↓</v>
      </c>
      <c r="AC41" s="175" t="str">
        <f t="shared" si="43"/>
        <v>判定外</v>
      </c>
      <c r="AD41" s="173" t="str">
        <f t="shared" si="44"/>
        <v>判定外</v>
      </c>
      <c r="AE41" s="178" t="s">
        <v>316</v>
      </c>
      <c r="AF41" s="157"/>
      <c r="AL41" s="137" t="s">
        <v>396</v>
      </c>
      <c r="AM41" s="137" t="s">
        <v>397</v>
      </c>
    </row>
    <row r="42" spans="3:39" ht="14.25" thickBot="1" x14ac:dyDescent="0.2">
      <c r="C42" s="154"/>
      <c r="D42" s="169" t="s">
        <v>273</v>
      </c>
      <c r="E42" s="236">
        <f>ROUND('6-1.2020'!L7,3)</f>
        <v>1.0999999999999999E-2</v>
      </c>
      <c r="F42" s="236">
        <f>ROUND('6-1.2021'!L7,3)</f>
        <v>1.2E-2</v>
      </c>
      <c r="G42" s="236">
        <f>ROUND('6-1.2022'!L7,3)</f>
        <v>1.2E-2</v>
      </c>
      <c r="H42" s="236">
        <f>ROUND('6-1.2023'!L7,3)</f>
        <v>1.0999999999999999E-2</v>
      </c>
      <c r="I42" s="236">
        <f>ROUND('6-1.2024'!L7,3)</f>
        <v>1.0999999999999999E-2</v>
      </c>
      <c r="J42" s="206">
        <f t="shared" si="25"/>
        <v>1.1399999999999999E-2</v>
      </c>
      <c r="K42" s="179">
        <f t="shared" si="26"/>
        <v>-1.8599999999999998E-2</v>
      </c>
      <c r="L42" s="179">
        <f t="shared" si="27"/>
        <v>4.1399999999999999E-2</v>
      </c>
      <c r="M42" s="145" t="str">
        <f t="shared" si="28"/>
        <v>○</v>
      </c>
      <c r="N42" s="145" t="str">
        <f t="shared" si="29"/>
        <v>○</v>
      </c>
      <c r="O42" s="145" t="str">
        <f t="shared" si="30"/>
        <v>○</v>
      </c>
      <c r="P42" s="145" t="str">
        <f t="shared" si="31"/>
        <v>○</v>
      </c>
      <c r="Q42" s="180" t="str">
        <f t="shared" si="32"/>
        <v>○</v>
      </c>
      <c r="R42" s="181" t="str">
        <f t="shared" si="33"/>
        <v>同程度</v>
      </c>
      <c r="S42" s="198" t="str">
        <f t="shared" si="34"/>
        <v>↑</v>
      </c>
      <c r="T42" s="145" t="str">
        <f t="shared" si="35"/>
        <v>－</v>
      </c>
      <c r="U42" s="145" t="str">
        <f t="shared" si="36"/>
        <v>↓</v>
      </c>
      <c r="V42" s="199" t="str">
        <f t="shared" si="37"/>
        <v>－</v>
      </c>
      <c r="W42" s="185" t="str">
        <f t="shared" si="38"/>
        <v>↑－↓－</v>
      </c>
      <c r="X42" s="186" t="str" cm="1">
        <f t="array" ref="X42">INDEX($AM$2:$AM$82,MATCH(W42,$AL$2:$AL$82,0),0)</f>
        <v>年度により増減</v>
      </c>
      <c r="Y42" s="200" t="str">
        <f t="shared" si="39"/>
        <v>↑</v>
      </c>
      <c r="Z42" s="191" t="str">
        <f t="shared" si="40"/>
        <v>判定外</v>
      </c>
      <c r="AA42" s="201" t="str">
        <f t="shared" si="41"/>
        <v>判定外</v>
      </c>
      <c r="AB42" s="190" t="str">
        <f t="shared" si="42"/>
        <v>↓</v>
      </c>
      <c r="AC42" s="191" t="str">
        <f t="shared" si="43"/>
        <v>判定外</v>
      </c>
      <c r="AD42" s="186" t="str">
        <f t="shared" si="44"/>
        <v>判定外</v>
      </c>
      <c r="AE42" s="202" t="s">
        <v>316</v>
      </c>
      <c r="AF42" s="157"/>
      <c r="AL42" s="137" t="s">
        <v>398</v>
      </c>
      <c r="AM42" s="137" t="s">
        <v>369</v>
      </c>
    </row>
    <row r="43" spans="3:39" x14ac:dyDescent="0.15">
      <c r="C43" s="154"/>
      <c r="D43" s="193" t="s">
        <v>10</v>
      </c>
      <c r="E43" s="197">
        <f>'6-1.2020'!N7</f>
        <v>35365</v>
      </c>
      <c r="F43" s="197">
        <f>'6-1.2021'!N7</f>
        <v>35309</v>
      </c>
      <c r="G43" s="197">
        <f>'6-1.2022'!N7</f>
        <v>35329</v>
      </c>
      <c r="H43" s="197">
        <f>'6-1.2023'!N7</f>
        <v>35544</v>
      </c>
      <c r="I43" s="197">
        <f>'6-1.2024'!N7</f>
        <v>35828</v>
      </c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4"/>
      <c r="AC43" s="194"/>
      <c r="AD43" s="194"/>
      <c r="AE43" s="194"/>
      <c r="AF43" s="157"/>
      <c r="AL43" s="137" t="s">
        <v>399</v>
      </c>
      <c r="AM43" s="137" t="s">
        <v>369</v>
      </c>
    </row>
    <row r="44" spans="3:39" x14ac:dyDescent="0.15">
      <c r="C44" s="154"/>
      <c r="D44" s="203" t="s">
        <v>315</v>
      </c>
      <c r="E44" s="240">
        <f>COUNTIFS('6-1.2020'!B12:B97,"G",'6-1.2020'!D12:D97,"&lt;&gt;")</f>
        <v>25</v>
      </c>
      <c r="F44" s="240">
        <f>COUNTIFS('6-1.2021'!B12:B97,"G",'6-1.2021'!D12:D97,"&lt;&gt;")</f>
        <v>25</v>
      </c>
      <c r="G44" s="240">
        <f>COUNTIFS('6-1.2022'!B12:B97,"G",'6-1.2022'!D12:D97,"&lt;&gt;")</f>
        <v>25</v>
      </c>
      <c r="H44" s="240">
        <f>COUNTIFS('6-1.2023'!B12:B97,"G",'6-1.2023'!D12:D97,"&lt;&gt;")</f>
        <v>25</v>
      </c>
      <c r="I44" s="240">
        <f>COUNTIFS('6-1.2024'!B12:B97,"G",'6-1.2024'!D12:D97,"&lt;&gt;")</f>
        <v>25</v>
      </c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57"/>
      <c r="AL44" s="137" t="s">
        <v>400</v>
      </c>
      <c r="AM44" s="137" t="s">
        <v>397</v>
      </c>
    </row>
    <row r="45" spans="3:39" ht="14.25" thickBot="1" x14ac:dyDescent="0.2">
      <c r="C45" s="207"/>
      <c r="D45" s="208"/>
      <c r="E45" s="209"/>
      <c r="F45" s="209"/>
      <c r="G45" s="209"/>
      <c r="H45" s="209"/>
      <c r="I45" s="209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1"/>
      <c r="AL45" s="137" t="s">
        <v>401</v>
      </c>
      <c r="AM45" s="137" t="s">
        <v>369</v>
      </c>
    </row>
    <row r="46" spans="3:39" ht="14.25" thickBot="1" x14ac:dyDescent="0.2"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L46" s="137" t="s">
        <v>402</v>
      </c>
      <c r="AM46" s="137" t="s">
        <v>369</v>
      </c>
    </row>
    <row r="47" spans="3:39" ht="14.25" thickBot="1" x14ac:dyDescent="0.2">
      <c r="C47" s="147" t="s">
        <v>446</v>
      </c>
      <c r="D47" s="148"/>
      <c r="E47" s="149"/>
      <c r="F47" s="149"/>
      <c r="G47" s="149"/>
      <c r="H47" s="149"/>
      <c r="I47" s="149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4"/>
      <c r="AC47" s="194"/>
      <c r="AD47" s="194"/>
      <c r="AE47" s="194"/>
      <c r="AF47" s="153"/>
      <c r="AL47" s="137" t="s">
        <v>403</v>
      </c>
      <c r="AM47" s="137" t="s">
        <v>284</v>
      </c>
    </row>
    <row r="48" spans="3:39" x14ac:dyDescent="0.15">
      <c r="C48" s="154"/>
      <c r="D48" s="155"/>
      <c r="E48" s="156"/>
      <c r="F48" s="156"/>
      <c r="G48" s="156"/>
      <c r="H48" s="156"/>
      <c r="I48" s="156"/>
      <c r="J48" s="306" t="s">
        <v>338</v>
      </c>
      <c r="K48" s="307"/>
      <c r="L48" s="307"/>
      <c r="M48" s="308"/>
      <c r="N48" s="308"/>
      <c r="O48" s="308"/>
      <c r="P48" s="308"/>
      <c r="Q48" s="309"/>
      <c r="R48" s="310" t="s">
        <v>339</v>
      </c>
      <c r="S48" s="307" t="s">
        <v>340</v>
      </c>
      <c r="T48" s="308"/>
      <c r="U48" s="308"/>
      <c r="V48" s="312"/>
      <c r="W48" s="313" t="s">
        <v>341</v>
      </c>
      <c r="X48" s="314"/>
      <c r="Y48" s="317" t="s">
        <v>342</v>
      </c>
      <c r="Z48" s="302" t="s">
        <v>343</v>
      </c>
      <c r="AA48" s="319"/>
      <c r="AB48" s="300" t="s">
        <v>344</v>
      </c>
      <c r="AC48" s="302" t="s">
        <v>345</v>
      </c>
      <c r="AD48" s="303"/>
      <c r="AE48" s="304" t="s">
        <v>346</v>
      </c>
      <c r="AF48" s="157"/>
      <c r="AL48" s="137" t="s">
        <v>404</v>
      </c>
      <c r="AM48" s="137" t="s">
        <v>348</v>
      </c>
    </row>
    <row r="49" spans="3:39" s="138" customFormat="1" ht="27" x14ac:dyDescent="0.15">
      <c r="C49" s="212"/>
      <c r="D49" s="213" t="s">
        <v>470</v>
      </c>
      <c r="E49" s="159" t="str">
        <f ca="1">R1&amp;"(n'="&amp;E59&amp;")"</f>
        <v>R2(n'=283)</v>
      </c>
      <c r="F49" s="159" t="str">
        <f ca="1">S1&amp;"(n'="&amp;F59&amp;")"</f>
        <v>R3(n'=290)</v>
      </c>
      <c r="G49" s="159" t="str">
        <f ca="1">T1&amp;"(n'="&amp;G59&amp;")"</f>
        <v>R4(n'=286)</v>
      </c>
      <c r="H49" s="159" t="str">
        <f ca="1">U1&amp;"(n'="&amp;H59&amp;")"</f>
        <v>R5(n'=285)</v>
      </c>
      <c r="I49" s="159" t="str">
        <f ca="1">V1&amp;"(n'="&amp;I59&amp;")"</f>
        <v>R6(n'=297)</v>
      </c>
      <c r="J49" s="204" t="s">
        <v>349</v>
      </c>
      <c r="K49" s="160">
        <v>-0.03</v>
      </c>
      <c r="L49" s="160">
        <v>0.03</v>
      </c>
      <c r="M49" s="161" t="str">
        <f ca="1">R1</f>
        <v>R2</v>
      </c>
      <c r="N49" s="161" t="str">
        <f ca="1">S1</f>
        <v>R3</v>
      </c>
      <c r="O49" s="161" t="str">
        <f ca="1">T1</f>
        <v>R4</v>
      </c>
      <c r="P49" s="161" t="str">
        <f ca="1">U1</f>
        <v>R5</v>
      </c>
      <c r="Q49" s="161" t="str">
        <f ca="1">V1</f>
        <v>R6</v>
      </c>
      <c r="R49" s="311"/>
      <c r="S49" s="163" t="s">
        <v>350</v>
      </c>
      <c r="T49" s="161" t="s">
        <v>351</v>
      </c>
      <c r="U49" s="161" t="s">
        <v>352</v>
      </c>
      <c r="V49" s="164" t="s">
        <v>353</v>
      </c>
      <c r="W49" s="315"/>
      <c r="X49" s="316"/>
      <c r="Y49" s="318"/>
      <c r="Z49" s="165" t="s">
        <v>354</v>
      </c>
      <c r="AA49" s="166" t="s">
        <v>355</v>
      </c>
      <c r="AB49" s="301"/>
      <c r="AC49" s="167" t="s">
        <v>356</v>
      </c>
      <c r="AD49" s="168" t="s">
        <v>357</v>
      </c>
      <c r="AE49" s="305"/>
      <c r="AF49" s="157"/>
      <c r="AG49" s="128"/>
      <c r="AH49" s="128"/>
      <c r="AI49" s="128"/>
      <c r="AJ49" s="128"/>
      <c r="AK49" s="128"/>
      <c r="AL49" s="137" t="s">
        <v>405</v>
      </c>
      <c r="AM49" s="137" t="s">
        <v>348</v>
      </c>
    </row>
    <row r="50" spans="3:39" x14ac:dyDescent="0.15">
      <c r="C50" s="154"/>
      <c r="D50" s="169" t="s">
        <v>192</v>
      </c>
      <c r="E50" s="234">
        <f ca="1">ROUND(SUMIF('6.経年データ（学部単位）'!A:A,R1,'6.経年データ（学部単位）'!B:B)/SUMIF('6.経年データ（学部単位）'!A:A,R1,'6.経年データ（学部単位）'!K:K),3)</f>
        <v>2.1000000000000001E-2</v>
      </c>
      <c r="F50" s="234">
        <f ca="1">ROUND(SUMIF('6.経年データ（学部単位）'!A:A,S1,'6.経年データ（学部単位）'!B:B)/SUMIF('6.経年データ（学部単位）'!A:A,S1,'6.経年データ（学部単位）'!K:K),3)</f>
        <v>1.4E-2</v>
      </c>
      <c r="G50" s="234">
        <f ca="1">ROUND(SUMIF('6.経年データ（学部単位）'!A:A,T1,'6.経年データ（学部単位）'!B:B)/SUMIF('6.経年データ（学部単位）'!A:A,T1,'6.経年データ（学部単位）'!K:K),3)</f>
        <v>1.4E-2</v>
      </c>
      <c r="H50" s="234">
        <f ca="1">ROUND(SUMIF('6.経年データ（学部単位）'!A:A,U1,'6.経年データ（学部単位）'!B:B)/SUMIF('6.経年データ（学部単位）'!A:A,U1,'6.経年データ（学部単位）'!K:K),3)</f>
        <v>1.4E-2</v>
      </c>
      <c r="I50" s="234">
        <f ca="1">ROUND(SUMIF('6.経年データ（学部単位）'!A:A,V1,'6.経年データ（学部単位）'!B:B)/SUMIF('6.経年データ（学部単位）'!A:A,V1,'6.経年データ（学部単位）'!K:K),3)</f>
        <v>0.01</v>
      </c>
      <c r="J50" s="205">
        <f t="shared" ca="1" si="25"/>
        <v>1.4599999999999998E-2</v>
      </c>
      <c r="K50" s="170">
        <f t="shared" ca="1" si="26"/>
        <v>-1.54E-2</v>
      </c>
      <c r="L50" s="170">
        <f t="shared" ca="1" si="27"/>
        <v>4.4600000000000001E-2</v>
      </c>
      <c r="M50" s="161" t="str">
        <f t="shared" ca="1" si="28"/>
        <v>○</v>
      </c>
      <c r="N50" s="161" t="str">
        <f t="shared" ca="1" si="29"/>
        <v>○</v>
      </c>
      <c r="O50" s="161" t="str">
        <f t="shared" ca="1" si="30"/>
        <v>○</v>
      </c>
      <c r="P50" s="161" t="str">
        <f t="shared" ca="1" si="31"/>
        <v>○</v>
      </c>
      <c r="Q50" s="162" t="str">
        <f t="shared" ca="1" si="32"/>
        <v>○</v>
      </c>
      <c r="R50" s="171" t="str">
        <f t="shared" ca="1" si="33"/>
        <v>同程度</v>
      </c>
      <c r="S50" s="163" t="str">
        <f t="shared" ca="1" si="34"/>
        <v>↓</v>
      </c>
      <c r="T50" s="161" t="str">
        <f t="shared" ca="1" si="35"/>
        <v>－</v>
      </c>
      <c r="U50" s="161" t="str">
        <f t="shared" ca="1" si="36"/>
        <v>－</v>
      </c>
      <c r="V50" s="164" t="str">
        <f t="shared" ca="1" si="37"/>
        <v>↓</v>
      </c>
      <c r="W50" s="172" t="str">
        <f t="shared" ca="1" si="38"/>
        <v>↓－－↓</v>
      </c>
      <c r="X50" s="173" t="str" cm="1">
        <f t="array" aca="1" ref="X50" ca="1">INDEX($AM$2:$AM$82,MATCH(W50,$AL$2:$AL$82,0),0)</f>
        <v>減少傾向⤵</v>
      </c>
      <c r="Y50" s="174" t="str">
        <f t="shared" ca="1" si="39"/>
        <v>↓</v>
      </c>
      <c r="Z50" s="175" t="str">
        <f t="shared" ca="1" si="40"/>
        <v>判定外</v>
      </c>
      <c r="AA50" s="176" t="str">
        <f t="shared" ca="1" si="41"/>
        <v>判定外</v>
      </c>
      <c r="AB50" s="177" t="str">
        <f t="shared" ca="1" si="42"/>
        <v>－</v>
      </c>
      <c r="AC50" s="175" t="str">
        <f t="shared" ca="1" si="43"/>
        <v>判定外</v>
      </c>
      <c r="AD50" s="173" t="str">
        <f t="shared" ca="1" si="44"/>
        <v>判定外</v>
      </c>
      <c r="AE50" s="178" t="s">
        <v>316</v>
      </c>
      <c r="AF50" s="157"/>
      <c r="AL50" s="137" t="s">
        <v>406</v>
      </c>
      <c r="AM50" s="137" t="s">
        <v>397</v>
      </c>
    </row>
    <row r="51" spans="3:39" x14ac:dyDescent="0.15">
      <c r="C51" s="154"/>
      <c r="D51" s="169" t="s">
        <v>193</v>
      </c>
      <c r="E51" s="234">
        <f ca="1">ROUND(SUMIF('6.経年データ（学部単位）'!A:A,R1,'6.経年データ（学部単位）'!C:C)/SUMIF('6.経年データ（学部単位）'!A:A,R1,'6.経年データ（学部単位）'!K:K),3)</f>
        <v>5.7000000000000002E-2</v>
      </c>
      <c r="F51" s="234">
        <f ca="1">ROUND(SUMIF('6.経年データ（学部単位）'!A:A,S1,'6.経年データ（学部単位）'!C:C)/SUMIF('6.経年データ（学部単位）'!A:A,S1,'6.経年データ（学部単位）'!K:K),3)</f>
        <v>5.8999999999999997E-2</v>
      </c>
      <c r="G51" s="234">
        <f ca="1">ROUND(SUMIF('6.経年データ（学部単位）'!A:A,T1,'6.経年データ（学部単位）'!C:C)/SUMIF('6.経年データ（学部単位）'!A:A,T1,'6.経年データ（学部単位）'!K:K),3)</f>
        <v>2.1000000000000001E-2</v>
      </c>
      <c r="H51" s="234">
        <f ca="1">ROUND(SUMIF('6.経年データ（学部単位）'!A:A,U1,'6.経年データ（学部単位）'!C:C)/SUMIF('6.経年データ（学部単位）'!A:A,U1,'6.経年データ（学部単位）'!K:K),3)</f>
        <v>2.1000000000000001E-2</v>
      </c>
      <c r="I51" s="234">
        <f ca="1">ROUND(SUMIF('6.経年データ（学部単位）'!A:A,V1,'6.経年データ（学部単位）'!C:C)/SUMIF('6.経年データ（学部単位）'!A:A,V1,'6.経年データ（学部単位）'!K:K),3)</f>
        <v>3.6999999999999998E-2</v>
      </c>
      <c r="J51" s="205">
        <f t="shared" ca="1" si="25"/>
        <v>3.8999999999999993E-2</v>
      </c>
      <c r="K51" s="170">
        <f t="shared" ca="1" si="26"/>
        <v>8.9999999999999941E-3</v>
      </c>
      <c r="L51" s="170">
        <f t="shared" ca="1" si="27"/>
        <v>6.8999999999999992E-2</v>
      </c>
      <c r="M51" s="161" t="str">
        <f t="shared" ca="1" si="28"/>
        <v>○</v>
      </c>
      <c r="N51" s="161" t="str">
        <f t="shared" ca="1" si="29"/>
        <v>○</v>
      </c>
      <c r="O51" s="161" t="str">
        <f t="shared" ca="1" si="30"/>
        <v>○</v>
      </c>
      <c r="P51" s="161" t="str">
        <f t="shared" ca="1" si="31"/>
        <v>○</v>
      </c>
      <c r="Q51" s="162" t="str">
        <f t="shared" ca="1" si="32"/>
        <v>○</v>
      </c>
      <c r="R51" s="171" t="str">
        <f t="shared" ca="1" si="33"/>
        <v>同程度</v>
      </c>
      <c r="S51" s="163" t="str">
        <f t="shared" ca="1" si="34"/>
        <v>↑</v>
      </c>
      <c r="T51" s="161" t="str">
        <f t="shared" ca="1" si="35"/>
        <v>↓</v>
      </c>
      <c r="U51" s="161" t="str">
        <f t="shared" ca="1" si="36"/>
        <v>－</v>
      </c>
      <c r="V51" s="164" t="str">
        <f t="shared" ca="1" si="37"/>
        <v>↑</v>
      </c>
      <c r="W51" s="172" t="str">
        <f t="shared" ca="1" si="38"/>
        <v>↑↓－↑</v>
      </c>
      <c r="X51" s="173" t="str" cm="1">
        <f t="array" aca="1" ref="X51" ca="1">INDEX($AM$2:$AM$82,MATCH(W51,$AL$2:$AL$82,0),0)</f>
        <v>年度により増減</v>
      </c>
      <c r="Y51" s="174" t="str">
        <f t="shared" ca="1" si="39"/>
        <v>↓</v>
      </c>
      <c r="Z51" s="175" t="str">
        <f t="shared" ca="1" si="40"/>
        <v>判定外</v>
      </c>
      <c r="AA51" s="176" t="str">
        <f t="shared" ca="1" si="41"/>
        <v>判定外</v>
      </c>
      <c r="AB51" s="177" t="str">
        <f t="shared" ca="1" si="42"/>
        <v>↓</v>
      </c>
      <c r="AC51" s="175" t="str">
        <f t="shared" ca="1" si="43"/>
        <v>判定外</v>
      </c>
      <c r="AD51" s="173" t="str">
        <f t="shared" ca="1" si="44"/>
        <v>判定外</v>
      </c>
      <c r="AE51" s="178" t="s">
        <v>316</v>
      </c>
      <c r="AF51" s="157"/>
      <c r="AL51" s="137" t="s">
        <v>407</v>
      </c>
      <c r="AM51" s="137" t="s">
        <v>369</v>
      </c>
    </row>
    <row r="52" spans="3:39" x14ac:dyDescent="0.15">
      <c r="C52" s="154"/>
      <c r="D52" s="169" t="s">
        <v>194</v>
      </c>
      <c r="E52" s="234">
        <f ca="1">ROUND(SUMIF('6.経年データ（学部単位）'!A:A,R1,'6.経年データ（学部単位）'!D:D)/SUMIF('6.経年データ（学部単位）'!A:A,R1,'6.経年データ（学部単位）'!K:K),3)</f>
        <v>7.3999999999999996E-2</v>
      </c>
      <c r="F52" s="234">
        <f ca="1">ROUND(SUMIF('6.経年データ（学部単位）'!A:A,S1,'6.経年データ（学部単位）'!D:D)/SUMIF('6.経年データ（学部単位）'!A:A,S1,'6.経年データ（学部単位）'!K:K),3)</f>
        <v>7.9000000000000001E-2</v>
      </c>
      <c r="G52" s="234">
        <f ca="1">ROUND(SUMIF('6.経年データ（学部単位）'!A:A,T1,'6.経年データ（学部単位）'!D:D)/SUMIF('6.経年データ（学部単位）'!A:A,T1,'6.経年データ（学部単位）'!K:K),3)</f>
        <v>9.4E-2</v>
      </c>
      <c r="H52" s="234">
        <f ca="1">ROUND(SUMIF('6.経年データ（学部単位）'!A:A,U1,'6.経年データ（学部単位）'!D:D)/SUMIF('6.経年データ（学部単位）'!A:A,U1,'6.経年データ（学部単位）'!K:K),3)</f>
        <v>8.7999999999999995E-2</v>
      </c>
      <c r="I52" s="234">
        <f ca="1">ROUND(SUMIF('6.経年データ（学部単位）'!A:A,V1,'6.経年データ（学部単位）'!D:D)/SUMIF('6.経年データ（学部単位）'!A:A,V1,'6.経年データ（学部単位）'!K:K),3)</f>
        <v>5.3999999999999999E-2</v>
      </c>
      <c r="J52" s="205">
        <f t="shared" ca="1" si="25"/>
        <v>7.7799999999999994E-2</v>
      </c>
      <c r="K52" s="170">
        <f t="shared" ca="1" si="26"/>
        <v>4.7799999999999995E-2</v>
      </c>
      <c r="L52" s="170">
        <f t="shared" ca="1" si="27"/>
        <v>0.10779999999999999</v>
      </c>
      <c r="M52" s="161" t="str">
        <f t="shared" ca="1" si="28"/>
        <v>○</v>
      </c>
      <c r="N52" s="161" t="str">
        <f t="shared" ca="1" si="29"/>
        <v>○</v>
      </c>
      <c r="O52" s="161" t="str">
        <f t="shared" ca="1" si="30"/>
        <v>○</v>
      </c>
      <c r="P52" s="161" t="str">
        <f t="shared" ca="1" si="31"/>
        <v>○</v>
      </c>
      <c r="Q52" s="162" t="str">
        <f t="shared" ca="1" si="32"/>
        <v>○</v>
      </c>
      <c r="R52" s="171" t="str">
        <f t="shared" ca="1" si="33"/>
        <v>同程度</v>
      </c>
      <c r="S52" s="163" t="str">
        <f t="shared" ca="1" si="34"/>
        <v>↑</v>
      </c>
      <c r="T52" s="161" t="str">
        <f t="shared" ca="1" si="35"/>
        <v>↑</v>
      </c>
      <c r="U52" s="161" t="str">
        <f t="shared" ca="1" si="36"/>
        <v>↓</v>
      </c>
      <c r="V52" s="164" t="str">
        <f t="shared" ca="1" si="37"/>
        <v>↓</v>
      </c>
      <c r="W52" s="172" t="str">
        <f t="shared" ca="1" si="38"/>
        <v>↑↑↓↓</v>
      </c>
      <c r="X52" s="173" t="str" cm="1">
        <f t="array" aca="1" ref="X52" ca="1">INDEX($AM$2:$AM$82,MATCH(W52,$AL$2:$AL$82,0),0)</f>
        <v>年度により増減</v>
      </c>
      <c r="Y52" s="174" t="str">
        <f t="shared" ca="1" si="39"/>
        <v>↑</v>
      </c>
      <c r="Z52" s="175" t="str">
        <f t="shared" ca="1" si="40"/>
        <v>判定外</v>
      </c>
      <c r="AA52" s="176" t="str">
        <f t="shared" ca="1" si="41"/>
        <v>判定外</v>
      </c>
      <c r="AB52" s="177" t="str">
        <f t="shared" ca="1" si="42"/>
        <v>↑</v>
      </c>
      <c r="AC52" s="175" t="str">
        <f t="shared" ca="1" si="43"/>
        <v>判定外</v>
      </c>
      <c r="AD52" s="173" t="str">
        <f t="shared" ca="1" si="44"/>
        <v>判定外</v>
      </c>
      <c r="AE52" s="178" t="s">
        <v>329</v>
      </c>
      <c r="AF52" s="157"/>
      <c r="AL52" s="137" t="s">
        <v>408</v>
      </c>
      <c r="AM52" s="137" t="s">
        <v>369</v>
      </c>
    </row>
    <row r="53" spans="3:39" x14ac:dyDescent="0.15">
      <c r="C53" s="154"/>
      <c r="D53" s="169" t="s">
        <v>195</v>
      </c>
      <c r="E53" s="234">
        <f ca="1">ROUND(SUMIF('6.経年データ（学部単位）'!A:A,R1,'6.経年データ（学部単位）'!E:E)/SUMIF('6.経年データ（学部単位）'!A:A,R1,'6.経年データ（学部単位）'!K:K),3)</f>
        <v>0.19800000000000001</v>
      </c>
      <c r="F53" s="234">
        <f ca="1">ROUND(SUMIF('6.経年データ（学部単位）'!A:A,S1,'6.経年データ（学部単位）'!E:E)/SUMIF('6.経年データ（学部単位）'!A:A,S1,'6.経年データ（学部単位）'!K:K),3)</f>
        <v>0.155</v>
      </c>
      <c r="G53" s="234">
        <f ca="1">ROUND(SUMIF('6.経年データ（学部単位）'!A:A,T1,'6.経年データ（学部単位）'!E:E)/SUMIF('6.経年データ（学部単位）'!A:A,T1,'6.経年データ（学部単位）'!K:K),3)</f>
        <v>0.13600000000000001</v>
      </c>
      <c r="H53" s="234">
        <f ca="1">ROUND(SUMIF('6.経年データ（学部単位）'!A:A,U1,'6.経年データ（学部単位）'!E:E)/SUMIF('6.経年データ（学部単位）'!A:A,U1,'6.経年データ（学部単位）'!K:K),3)</f>
        <v>0.13</v>
      </c>
      <c r="I53" s="234">
        <f ca="1">ROUND(SUMIF('6.経年データ（学部単位）'!A:A,V1,'6.経年データ（学部単位）'!E:E)/SUMIF('6.経年データ（学部単位）'!A:A,V1,'6.経年データ（学部単位）'!K:K),3)</f>
        <v>0.155</v>
      </c>
      <c r="J53" s="205">
        <f t="shared" ca="1" si="25"/>
        <v>0.15479999999999999</v>
      </c>
      <c r="K53" s="170">
        <f t="shared" ca="1" si="26"/>
        <v>0.12479999999999999</v>
      </c>
      <c r="L53" s="170">
        <f t="shared" ca="1" si="27"/>
        <v>0.18479999999999999</v>
      </c>
      <c r="M53" s="161" t="str">
        <f t="shared" ca="1" si="28"/>
        <v>×</v>
      </c>
      <c r="N53" s="161" t="str">
        <f t="shared" ca="1" si="29"/>
        <v>○</v>
      </c>
      <c r="O53" s="161" t="str">
        <f t="shared" ca="1" si="30"/>
        <v>○</v>
      </c>
      <c r="P53" s="161" t="str">
        <f t="shared" ca="1" si="31"/>
        <v>○</v>
      </c>
      <c r="Q53" s="162" t="str">
        <f t="shared" ca="1" si="32"/>
        <v>○</v>
      </c>
      <c r="R53" s="171" t="str">
        <f t="shared" ca="1" si="33"/>
        <v>―</v>
      </c>
      <c r="S53" s="163" t="str">
        <f t="shared" ca="1" si="34"/>
        <v>↓</v>
      </c>
      <c r="T53" s="161" t="str">
        <f t="shared" ca="1" si="35"/>
        <v>↓</v>
      </c>
      <c r="U53" s="161" t="str">
        <f t="shared" ca="1" si="36"/>
        <v>↓</v>
      </c>
      <c r="V53" s="164" t="str">
        <f t="shared" ca="1" si="37"/>
        <v>↑</v>
      </c>
      <c r="W53" s="172" t="str">
        <f t="shared" ca="1" si="38"/>
        <v>↓↓↓↑</v>
      </c>
      <c r="X53" s="173" t="str" cm="1">
        <f t="array" aca="1" ref="X53" ca="1">INDEX($AM$2:$AM$82,MATCH(W53,$AL$2:$AL$82,0),0)</f>
        <v>最新年度のみ増加</v>
      </c>
      <c r="Y53" s="174" t="str">
        <f t="shared" ca="1" si="39"/>
        <v>↓</v>
      </c>
      <c r="Z53" s="175" t="str">
        <f t="shared" ca="1" si="40"/>
        <v>判定外</v>
      </c>
      <c r="AA53" s="176" t="str">
        <f t="shared" ca="1" si="41"/>
        <v>判定外</v>
      </c>
      <c r="AB53" s="177" t="str">
        <f t="shared" ca="1" si="42"/>
        <v>↓</v>
      </c>
      <c r="AC53" s="175" t="str">
        <f t="shared" ca="1" si="43"/>
        <v>判定外</v>
      </c>
      <c r="AD53" s="173" t="str">
        <f t="shared" ca="1" si="44"/>
        <v>判定外</v>
      </c>
      <c r="AE53" s="178" t="s">
        <v>439</v>
      </c>
      <c r="AF53" s="157"/>
      <c r="AL53" s="137" t="s">
        <v>409</v>
      </c>
      <c r="AM53" s="137" t="s">
        <v>348</v>
      </c>
    </row>
    <row r="54" spans="3:39" x14ac:dyDescent="0.15">
      <c r="C54" s="154"/>
      <c r="D54" s="169" t="s">
        <v>196</v>
      </c>
      <c r="E54" s="234">
        <f ca="1">ROUND(SUMIF('6.経年データ（学部単位）'!A:A,R1,'6.経年データ（学部単位）'!F:F)/SUMIF('6.経年データ（学部単位）'!A:A,R1,'6.経年データ（学部単位）'!K:K),3)</f>
        <v>0.13800000000000001</v>
      </c>
      <c r="F54" s="234">
        <f ca="1">ROUND(SUMIF('6.経年データ（学部単位）'!A:A,S1,'6.経年データ（学部単位）'!F:F)/SUMIF('6.経年データ（学部単位）'!A:A,S1,'6.経年データ（学部単位）'!K:K),3)</f>
        <v>0.13400000000000001</v>
      </c>
      <c r="G54" s="234">
        <f ca="1">ROUND(SUMIF('6.経年データ（学部単位）'!A:A,T1,'6.経年データ（学部単位）'!F:F)/SUMIF('6.経年データ（学部単位）'!A:A,T1,'6.経年データ（学部単位）'!K:K),3)</f>
        <v>0.112</v>
      </c>
      <c r="H54" s="234">
        <f ca="1">ROUND(SUMIF('6.経年データ（学部単位）'!A:A,U1,'6.経年データ（学部単位）'!F:F)/SUMIF('6.経年データ（学部単位）'!A:A,U1,'6.経年データ（学部単位）'!K:K),3)</f>
        <v>0.17199999999999999</v>
      </c>
      <c r="I54" s="234">
        <f ca="1">ROUND(SUMIF('6.経年データ（学部単位）'!A:A,V1,'6.経年データ（学部単位）'!F:F)/SUMIF('6.経年データ（学部単位）'!A:A,V1,'6.経年データ（学部単位）'!K:K),3)</f>
        <v>0.14099999999999999</v>
      </c>
      <c r="J54" s="205">
        <f t="shared" ca="1" si="25"/>
        <v>0.13940000000000002</v>
      </c>
      <c r="K54" s="170">
        <f t="shared" ca="1" si="26"/>
        <v>0.10940000000000003</v>
      </c>
      <c r="L54" s="170">
        <f t="shared" ca="1" si="27"/>
        <v>0.16940000000000002</v>
      </c>
      <c r="M54" s="161" t="str">
        <f t="shared" ca="1" si="28"/>
        <v>○</v>
      </c>
      <c r="N54" s="161" t="str">
        <f t="shared" ca="1" si="29"/>
        <v>○</v>
      </c>
      <c r="O54" s="161" t="str">
        <f t="shared" ca="1" si="30"/>
        <v>○</v>
      </c>
      <c r="P54" s="161" t="str">
        <f t="shared" ca="1" si="31"/>
        <v>×</v>
      </c>
      <c r="Q54" s="162" t="str">
        <f t="shared" ca="1" si="32"/>
        <v>○</v>
      </c>
      <c r="R54" s="171" t="str">
        <f t="shared" ca="1" si="33"/>
        <v>―</v>
      </c>
      <c r="S54" s="163" t="str">
        <f t="shared" ca="1" si="34"/>
        <v>↓</v>
      </c>
      <c r="T54" s="161" t="str">
        <f t="shared" ca="1" si="35"/>
        <v>↓</v>
      </c>
      <c r="U54" s="161" t="str">
        <f t="shared" ca="1" si="36"/>
        <v>↑</v>
      </c>
      <c r="V54" s="164" t="str">
        <f t="shared" ca="1" si="37"/>
        <v>↓</v>
      </c>
      <c r="W54" s="172" t="str">
        <f t="shared" ca="1" si="38"/>
        <v>↓↓↑↓</v>
      </c>
      <c r="X54" s="173" t="str" cm="1">
        <f t="array" aca="1" ref="X54" ca="1">INDEX($AM$2:$AM$82,MATCH(W54,$AL$2:$AL$82,0),0)</f>
        <v>年度により増減</v>
      </c>
      <c r="Y54" s="174" t="str">
        <f t="shared" ca="1" si="39"/>
        <v>↓</v>
      </c>
      <c r="Z54" s="175" t="str">
        <f t="shared" ca="1" si="40"/>
        <v>判定外</v>
      </c>
      <c r="AA54" s="176" t="str">
        <f t="shared" ca="1" si="41"/>
        <v>判定外</v>
      </c>
      <c r="AB54" s="177" t="str">
        <f t="shared" ca="1" si="42"/>
        <v>↑</v>
      </c>
      <c r="AC54" s="175" t="str">
        <f t="shared" ca="1" si="43"/>
        <v>×</v>
      </c>
      <c r="AD54" s="173" t="str">
        <f t="shared" ca="1" si="44"/>
        <v>判定外</v>
      </c>
      <c r="AE54" s="178" t="s">
        <v>348</v>
      </c>
      <c r="AF54" s="157"/>
      <c r="AL54" s="137" t="s">
        <v>410</v>
      </c>
      <c r="AM54" s="137" t="s">
        <v>369</v>
      </c>
    </row>
    <row r="55" spans="3:39" s="138" customFormat="1" x14ac:dyDescent="0.15">
      <c r="C55" s="212"/>
      <c r="D55" s="169" t="s">
        <v>197</v>
      </c>
      <c r="E55" s="234">
        <f ca="1">ROUND(SUMIF('6.経年データ（学部単位）'!A:A,R1,'6.経年データ（学部単位）'!G:G)/SUMIF('6.経年データ（学部単位）'!A:A,R1,'6.経年データ（学部単位）'!K:K),3)</f>
        <v>0.442</v>
      </c>
      <c r="F55" s="234">
        <f ca="1">ROUND(SUMIF('6.経年データ（学部単位）'!A:A,S1,'6.経年データ（学部単位）'!G:G)/SUMIF('6.経年データ（学部単位）'!A:A,S1,'6.経年データ（学部単位）'!K:K),3)</f>
        <v>0.48299999999999998</v>
      </c>
      <c r="G55" s="234">
        <f ca="1">ROUND(SUMIF('6.経年データ（学部単位）'!A:A,T1,'6.経年データ（学部単位）'!G:G)/SUMIF('6.経年データ（学部単位）'!A:A,T1,'6.経年データ（学部単位）'!K:K),3)</f>
        <v>0.5</v>
      </c>
      <c r="H55" s="234">
        <f ca="1">ROUND(SUMIF('6.経年データ（学部単位）'!A:A,U1,'6.経年データ（学部単位）'!G:G)/SUMIF('6.経年データ（学部単位）'!A:A,U1,'6.経年データ（学部単位）'!K:K),3)</f>
        <v>0.505</v>
      </c>
      <c r="I55" s="234">
        <f ca="1">ROUND(SUMIF('6.経年データ（学部単位）'!A:A,V1,'6.経年データ（学部単位）'!G:G)/SUMIF('6.経年データ（学部単位）'!A:A,V1,'6.経年データ（学部単位）'!K:K),3)</f>
        <v>0.53500000000000003</v>
      </c>
      <c r="J55" s="205">
        <f t="shared" ca="1" si="25"/>
        <v>0.49300000000000005</v>
      </c>
      <c r="K55" s="170">
        <f t="shared" ca="1" si="26"/>
        <v>0.46300000000000008</v>
      </c>
      <c r="L55" s="170">
        <f t="shared" ca="1" si="27"/>
        <v>0.52300000000000002</v>
      </c>
      <c r="M55" s="161" t="str">
        <f t="shared" ca="1" si="28"/>
        <v>×</v>
      </c>
      <c r="N55" s="161" t="str">
        <f t="shared" ca="1" si="29"/>
        <v>○</v>
      </c>
      <c r="O55" s="161" t="str">
        <f t="shared" ca="1" si="30"/>
        <v>○</v>
      </c>
      <c r="P55" s="161" t="str">
        <f t="shared" ca="1" si="31"/>
        <v>○</v>
      </c>
      <c r="Q55" s="162" t="str">
        <f t="shared" ca="1" si="32"/>
        <v>×</v>
      </c>
      <c r="R55" s="171" t="str">
        <f t="shared" ca="1" si="33"/>
        <v>―</v>
      </c>
      <c r="S55" s="163" t="str">
        <f t="shared" ca="1" si="34"/>
        <v>↑</v>
      </c>
      <c r="T55" s="161" t="str">
        <f t="shared" ca="1" si="35"/>
        <v>↑</v>
      </c>
      <c r="U55" s="161" t="str">
        <f t="shared" ca="1" si="36"/>
        <v>↑</v>
      </c>
      <c r="V55" s="164" t="str">
        <f t="shared" ca="1" si="37"/>
        <v>↑</v>
      </c>
      <c r="W55" s="172" t="str">
        <f t="shared" ca="1" si="38"/>
        <v>↑↑↑↑</v>
      </c>
      <c r="X55" s="173" t="str" cm="1">
        <f t="array" aca="1" ref="X55" ca="1">INDEX($AM$2:$AM$82,MATCH(W55,$AL$2:$AL$82,0),0)</f>
        <v>増加傾向⤴</v>
      </c>
      <c r="Y55" s="174" t="str">
        <f t="shared" ca="1" si="39"/>
        <v>↑</v>
      </c>
      <c r="Z55" s="175" t="str">
        <f t="shared" ca="1" si="40"/>
        <v>判定外</v>
      </c>
      <c r="AA55" s="176" t="str">
        <f t="shared" ca="1" si="41"/>
        <v>判定外</v>
      </c>
      <c r="AB55" s="177" t="str">
        <f t="shared" ca="1" si="42"/>
        <v>↑</v>
      </c>
      <c r="AC55" s="175" t="str">
        <f t="shared" ca="1" si="43"/>
        <v>判定外</v>
      </c>
      <c r="AD55" s="173" t="str">
        <f t="shared" ca="1" si="44"/>
        <v>判定外</v>
      </c>
      <c r="AE55" s="178" t="s">
        <v>284</v>
      </c>
      <c r="AF55" s="157"/>
      <c r="AG55" s="128"/>
      <c r="AH55" s="128"/>
      <c r="AI55" s="128"/>
      <c r="AJ55" s="128"/>
      <c r="AK55" s="128"/>
      <c r="AL55" s="137" t="s">
        <v>411</v>
      </c>
      <c r="AM55" s="137" t="s">
        <v>329</v>
      </c>
    </row>
    <row r="56" spans="3:39" x14ac:dyDescent="0.15">
      <c r="C56" s="154"/>
      <c r="D56" s="169" t="s">
        <v>198</v>
      </c>
      <c r="E56" s="234">
        <f ca="1">ROUND(SUMIF('6.経年データ（学部単位）'!A:A,R1,'6.経年データ（学部単位）'!H:H)/SUMIF('6.経年データ（学部単位）'!A:A,R1,'6.経年データ（学部単位）'!K:K),3)</f>
        <v>0.06</v>
      </c>
      <c r="F56" s="234">
        <f ca="1">ROUND(SUMIF('6.経年データ（学部単位）'!A:A,S1,'6.経年データ（学部単位）'!H:H)/SUMIF('6.経年データ（学部単位）'!A:A,S1,'6.経年データ（学部単位）'!K:K),3)</f>
        <v>5.8999999999999997E-2</v>
      </c>
      <c r="G56" s="234">
        <f ca="1">ROUND(SUMIF('6.経年データ（学部単位）'!A:A,T1,'6.経年データ（学部単位）'!H:H)/SUMIF('6.経年データ（学部単位）'!A:A,T1,'6.経年データ（学部単位）'!K:K),3)</f>
        <v>9.8000000000000004E-2</v>
      </c>
      <c r="H56" s="234">
        <f ca="1">ROUND(SUMIF('6.経年データ（学部単位）'!A:A,U1,'6.経年データ（学部単位）'!H:H)/SUMIF('6.経年データ（学部単位）'!A:A,U1,'6.経年データ（学部単位）'!K:K),3)</f>
        <v>6.3E-2</v>
      </c>
      <c r="I56" s="234">
        <f ca="1">ROUND(SUMIF('6.経年データ（学部単位）'!A:A,V1,'6.経年データ（学部単位）'!H:H)/SUMIF('6.経年データ（学部単位）'!A:A,V1,'6.経年データ（学部単位）'!K:K),3)</f>
        <v>5.0999999999999997E-2</v>
      </c>
      <c r="J56" s="205">
        <f t="shared" ca="1" si="25"/>
        <v>6.6200000000000009E-2</v>
      </c>
      <c r="K56" s="170">
        <f t="shared" ca="1" si="26"/>
        <v>3.620000000000001E-2</v>
      </c>
      <c r="L56" s="170">
        <f t="shared" ca="1" si="27"/>
        <v>9.6200000000000008E-2</v>
      </c>
      <c r="M56" s="161" t="str">
        <f t="shared" ca="1" si="28"/>
        <v>○</v>
      </c>
      <c r="N56" s="161" t="str">
        <f t="shared" ca="1" si="29"/>
        <v>○</v>
      </c>
      <c r="O56" s="161" t="str">
        <f t="shared" ca="1" si="30"/>
        <v>×</v>
      </c>
      <c r="P56" s="161" t="str">
        <f t="shared" ca="1" si="31"/>
        <v>○</v>
      </c>
      <c r="Q56" s="162" t="str">
        <f t="shared" ca="1" si="32"/>
        <v>○</v>
      </c>
      <c r="R56" s="171" t="str">
        <f t="shared" ca="1" si="33"/>
        <v>―</v>
      </c>
      <c r="S56" s="163" t="str">
        <f t="shared" ca="1" si="34"/>
        <v>↓</v>
      </c>
      <c r="T56" s="161" t="str">
        <f t="shared" ca="1" si="35"/>
        <v>↑</v>
      </c>
      <c r="U56" s="161" t="str">
        <f t="shared" ca="1" si="36"/>
        <v>↓</v>
      </c>
      <c r="V56" s="164" t="str">
        <f t="shared" ca="1" si="37"/>
        <v>↓</v>
      </c>
      <c r="W56" s="172" t="str">
        <f t="shared" ca="1" si="38"/>
        <v>↓↑↓↓</v>
      </c>
      <c r="X56" s="173" t="str" cm="1">
        <f t="array" aca="1" ref="X56" ca="1">INDEX($AM$2:$AM$82,MATCH(W56,$AL$2:$AL$82,0),0)</f>
        <v>年度により増減</v>
      </c>
      <c r="Y56" s="174" t="str">
        <f t="shared" ca="1" si="39"/>
        <v>↑</v>
      </c>
      <c r="Z56" s="175" t="str">
        <f t="shared" ca="1" si="40"/>
        <v>×</v>
      </c>
      <c r="AA56" s="176" t="str">
        <f t="shared" ca="1" si="41"/>
        <v>判定外</v>
      </c>
      <c r="AB56" s="177" t="str">
        <f t="shared" ca="1" si="42"/>
        <v>↑</v>
      </c>
      <c r="AC56" s="175" t="str">
        <f t="shared" ca="1" si="43"/>
        <v>判定外</v>
      </c>
      <c r="AD56" s="173" t="str">
        <f t="shared" ca="1" si="44"/>
        <v>判定外</v>
      </c>
      <c r="AE56" s="178" t="s">
        <v>348</v>
      </c>
      <c r="AF56" s="157"/>
      <c r="AL56" s="137" t="s">
        <v>412</v>
      </c>
      <c r="AM56" s="137" t="s">
        <v>331</v>
      </c>
    </row>
    <row r="57" spans="3:39" x14ac:dyDescent="0.15">
      <c r="C57" s="154"/>
      <c r="D57" s="169" t="s">
        <v>199</v>
      </c>
      <c r="E57" s="234">
        <f ca="1">ROUND(SUMIF('6.経年データ（学部単位）'!A:A,R1,'6.経年データ（学部単位）'!I:I)/SUMIF('6.経年データ（学部単位）'!A:A,R1,'6.経年データ（学部単位）'!K:K),3)</f>
        <v>1.0999999999999999E-2</v>
      </c>
      <c r="F57" s="234">
        <f ca="1">ROUND(SUMIF('6.経年データ（学部単位）'!A:A,S1,'6.経年データ（学部単位）'!I:I)/SUMIF('6.経年データ（学部単位）'!A:A,S1,'6.経年データ（学部単位）'!K:K),3)</f>
        <v>1.7000000000000001E-2</v>
      </c>
      <c r="G57" s="234">
        <f ca="1">ROUND(SUMIF('6.経年データ（学部単位）'!A:A,T1,'6.経年データ（学部単位）'!I:I)/SUMIF('6.経年データ（学部単位）'!A:A,T1,'6.経年データ（学部単位）'!K:K),3)</f>
        <v>2.4E-2</v>
      </c>
      <c r="H57" s="234">
        <f ca="1">ROUND(SUMIF('6.経年データ（学部単位）'!A:A,U1,'6.経年データ（学部単位）'!I:I)/SUMIF('6.経年データ（学部単位）'!A:A,U1,'6.経年データ（学部単位）'!K:K),3)</f>
        <v>7.0000000000000001E-3</v>
      </c>
      <c r="I57" s="234">
        <f ca="1">ROUND(SUMIF('6.経年データ（学部単位）'!A:A,V1,'6.経年データ（学部単位）'!I:I)/SUMIF('6.経年データ（学部単位）'!A:A,V1,'6.経年データ（学部単位）'!K:K),3)</f>
        <v>1.7000000000000001E-2</v>
      </c>
      <c r="J57" s="205">
        <f t="shared" ca="1" si="25"/>
        <v>1.5200000000000002E-2</v>
      </c>
      <c r="K57" s="170">
        <f t="shared" ca="1" si="26"/>
        <v>-1.4799999999999997E-2</v>
      </c>
      <c r="L57" s="170">
        <f t="shared" ca="1" si="27"/>
        <v>4.5200000000000004E-2</v>
      </c>
      <c r="M57" s="161" t="str">
        <f t="shared" ca="1" si="28"/>
        <v>○</v>
      </c>
      <c r="N57" s="161" t="str">
        <f t="shared" ca="1" si="29"/>
        <v>○</v>
      </c>
      <c r="O57" s="161" t="str">
        <f t="shared" ca="1" si="30"/>
        <v>○</v>
      </c>
      <c r="P57" s="161" t="str">
        <f t="shared" ca="1" si="31"/>
        <v>○</v>
      </c>
      <c r="Q57" s="162" t="str">
        <f t="shared" ca="1" si="32"/>
        <v>○</v>
      </c>
      <c r="R57" s="171" t="str">
        <f t="shared" ca="1" si="33"/>
        <v>同程度</v>
      </c>
      <c r="S57" s="163" t="str">
        <f t="shared" ca="1" si="34"/>
        <v>↑</v>
      </c>
      <c r="T57" s="161" t="str">
        <f t="shared" ca="1" si="35"/>
        <v>↑</v>
      </c>
      <c r="U57" s="161" t="str">
        <f t="shared" ca="1" si="36"/>
        <v>↓</v>
      </c>
      <c r="V57" s="164" t="str">
        <f t="shared" ca="1" si="37"/>
        <v>↑</v>
      </c>
      <c r="W57" s="172" t="str">
        <f t="shared" ca="1" si="38"/>
        <v>↑↑↓↑</v>
      </c>
      <c r="X57" s="173" t="str" cm="1">
        <f t="array" aca="1" ref="X57" ca="1">INDEX($AM$2:$AM$82,MATCH(W57,$AL$2:$AL$82,0),0)</f>
        <v>年度により増減</v>
      </c>
      <c r="Y57" s="174" t="str">
        <f t="shared" ca="1" si="39"/>
        <v>↑</v>
      </c>
      <c r="Z57" s="175" t="str">
        <f t="shared" ca="1" si="40"/>
        <v>判定外</v>
      </c>
      <c r="AA57" s="176" t="str">
        <f t="shared" ca="1" si="41"/>
        <v>判定外</v>
      </c>
      <c r="AB57" s="177" t="str">
        <f t="shared" ca="1" si="42"/>
        <v>↓</v>
      </c>
      <c r="AC57" s="175" t="str">
        <f t="shared" ca="1" si="43"/>
        <v>判定外</v>
      </c>
      <c r="AD57" s="173" t="str">
        <f t="shared" ca="1" si="44"/>
        <v>×</v>
      </c>
      <c r="AE57" s="178" t="s">
        <v>316</v>
      </c>
      <c r="AF57" s="157"/>
      <c r="AL57" s="137" t="s">
        <v>413</v>
      </c>
      <c r="AM57" s="137" t="s">
        <v>335</v>
      </c>
    </row>
    <row r="58" spans="3:39" ht="14.25" thickBot="1" x14ac:dyDescent="0.2">
      <c r="C58" s="154"/>
      <c r="D58" s="169" t="s">
        <v>273</v>
      </c>
      <c r="E58" s="234">
        <f ca="1">ROUND(SUMIF('6.経年データ（学部単位）'!A:A,R1,'6.経年データ（学部単位）'!J:J)/SUMIF('6.経年データ（学部単位）'!A:A,R1,'6.経年データ（学部単位）'!K:K),3)</f>
        <v>0.29699999999999999</v>
      </c>
      <c r="F58" s="234">
        <f ca="1">ROUND(SUMIF('6.経年データ（学部単位）'!A:A,S1,'6.経年データ（学部単位）'!J:J)/SUMIF('6.経年データ（学部単位）'!A:A,S1,'6.経年データ（学部単位）'!K:K),3)</f>
        <v>0.28599999999999998</v>
      </c>
      <c r="G58" s="234">
        <f ca="1">ROUND(SUMIF('6.経年データ（学部単位）'!A:A,T1,'6.経年データ（学部単位）'!J:J)/SUMIF('6.経年データ（学部単位）'!A:A,T1,'6.経年データ（学部単位）'!K:K),3)</f>
        <v>0.32900000000000001</v>
      </c>
      <c r="H58" s="234">
        <f ca="1">ROUND(SUMIF('6.経年データ（学部単位）'!A:A,U1,'6.経年データ（学部単位）'!J:J)/SUMIF('6.経年データ（学部単位）'!A:A,U1,'6.経年データ（学部単位）'!K:K),3)</f>
        <v>0.316</v>
      </c>
      <c r="I58" s="234">
        <f ca="1">ROUND(SUMIF('6.経年データ（学部単位）'!A:A,V1,'6.経年データ（学部単位）'!J:J)/SUMIF('6.経年データ（学部単位）'!A:A,V1,'6.経年データ（学部単位）'!K:K),3)</f>
        <v>0.31</v>
      </c>
      <c r="J58" s="206">
        <f t="shared" ca="1" si="25"/>
        <v>0.30759999999999998</v>
      </c>
      <c r="K58" s="179">
        <f t="shared" ca="1" si="26"/>
        <v>0.27759999999999996</v>
      </c>
      <c r="L58" s="179">
        <f t="shared" ca="1" si="27"/>
        <v>0.33760000000000001</v>
      </c>
      <c r="M58" s="145" t="str">
        <f t="shared" ca="1" si="28"/>
        <v>○</v>
      </c>
      <c r="N58" s="145" t="str">
        <f t="shared" ca="1" si="29"/>
        <v>○</v>
      </c>
      <c r="O58" s="145" t="str">
        <f t="shared" ca="1" si="30"/>
        <v>○</v>
      </c>
      <c r="P58" s="145" t="str">
        <f t="shared" ca="1" si="31"/>
        <v>○</v>
      </c>
      <c r="Q58" s="180" t="str">
        <f t="shared" ca="1" si="32"/>
        <v>○</v>
      </c>
      <c r="R58" s="181" t="str">
        <f t="shared" ca="1" si="33"/>
        <v>同程度</v>
      </c>
      <c r="S58" s="198" t="str">
        <f t="shared" ca="1" si="34"/>
        <v>↓</v>
      </c>
      <c r="T58" s="145" t="str">
        <f t="shared" ca="1" si="35"/>
        <v>↑</v>
      </c>
      <c r="U58" s="145" t="str">
        <f t="shared" ca="1" si="36"/>
        <v>↓</v>
      </c>
      <c r="V58" s="199" t="str">
        <f t="shared" ca="1" si="37"/>
        <v>↓</v>
      </c>
      <c r="W58" s="185" t="str">
        <f t="shared" ca="1" si="38"/>
        <v>↓↑↓↓</v>
      </c>
      <c r="X58" s="186" t="str" cm="1">
        <f t="array" aca="1" ref="X58" ca="1">INDEX($AM$2:$AM$82,MATCH(W58,$AL$2:$AL$82,0),0)</f>
        <v>年度により増減</v>
      </c>
      <c r="Y58" s="200" t="str">
        <f t="shared" ca="1" si="39"/>
        <v>↑</v>
      </c>
      <c r="Z58" s="191" t="str">
        <f t="shared" ca="1" si="40"/>
        <v>×</v>
      </c>
      <c r="AA58" s="201" t="str">
        <f t="shared" ca="1" si="41"/>
        <v>判定外</v>
      </c>
      <c r="AB58" s="190" t="str">
        <f t="shared" ca="1" si="42"/>
        <v>↑</v>
      </c>
      <c r="AC58" s="191" t="str">
        <f t="shared" ca="1" si="43"/>
        <v>判定外</v>
      </c>
      <c r="AD58" s="186" t="str">
        <f t="shared" ca="1" si="44"/>
        <v>判定外</v>
      </c>
      <c r="AE58" s="202" t="s">
        <v>329</v>
      </c>
      <c r="AF58" s="157"/>
      <c r="AL58" s="137" t="s">
        <v>414</v>
      </c>
      <c r="AM58" s="137" t="s">
        <v>331</v>
      </c>
    </row>
    <row r="59" spans="3:39" x14ac:dyDescent="0.15">
      <c r="C59" s="154"/>
      <c r="D59" s="193" t="s">
        <v>290</v>
      </c>
      <c r="E59" s="197">
        <f ca="1">SUMIF('6.経年データ（学部単位）'!A:A,R1,'6.経年データ（学部単位）'!K:K)</f>
        <v>283</v>
      </c>
      <c r="F59" s="197">
        <f ca="1">SUMIF('6.経年データ（学部単位）'!A:A,S1,'6.経年データ（学部単位）'!K:K)</f>
        <v>290</v>
      </c>
      <c r="G59" s="197">
        <f ca="1">SUMIF('6.経年データ（学部単位）'!A:A,T1,'6.経年データ（学部単位）'!K:K)</f>
        <v>286</v>
      </c>
      <c r="H59" s="197">
        <f ca="1">SUMIF('6.経年データ（学部単位）'!A:A,U1,'6.経年データ（学部単位）'!K:K)</f>
        <v>285</v>
      </c>
      <c r="I59" s="197">
        <f ca="1">SUMIF('6.経年データ（学部単位）'!A:A,V1,'6.経年データ（学部単位）'!K:K)</f>
        <v>297</v>
      </c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4"/>
      <c r="AD59" s="194"/>
      <c r="AE59" s="194"/>
      <c r="AF59" s="157"/>
      <c r="AL59" s="137" t="s">
        <v>415</v>
      </c>
      <c r="AM59" s="137" t="s">
        <v>348</v>
      </c>
    </row>
    <row r="60" spans="3:39" ht="14.25" thickBot="1" x14ac:dyDescent="0.2">
      <c r="C60" s="154"/>
      <c r="D60" s="156"/>
      <c r="E60" s="156"/>
      <c r="F60" s="156"/>
      <c r="G60" s="156"/>
      <c r="H60" s="156"/>
      <c r="I60" s="156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  <c r="AA60" s="195"/>
      <c r="AB60" s="195"/>
      <c r="AC60" s="195"/>
      <c r="AD60" s="195"/>
      <c r="AE60" s="195"/>
      <c r="AF60" s="157"/>
      <c r="AL60" s="137" t="s">
        <v>416</v>
      </c>
      <c r="AM60" s="137" t="s">
        <v>348</v>
      </c>
    </row>
    <row r="61" spans="3:39" x14ac:dyDescent="0.15">
      <c r="C61" s="154"/>
      <c r="D61" s="155"/>
      <c r="E61" s="156"/>
      <c r="F61" s="156"/>
      <c r="G61" s="156"/>
      <c r="H61" s="156"/>
      <c r="I61" s="156"/>
      <c r="J61" s="306" t="s">
        <v>338</v>
      </c>
      <c r="K61" s="307"/>
      <c r="L61" s="307"/>
      <c r="M61" s="308"/>
      <c r="N61" s="308"/>
      <c r="O61" s="308"/>
      <c r="P61" s="308"/>
      <c r="Q61" s="312"/>
      <c r="R61" s="310" t="s">
        <v>339</v>
      </c>
      <c r="S61" s="307" t="s">
        <v>340</v>
      </c>
      <c r="T61" s="308"/>
      <c r="U61" s="308"/>
      <c r="V61" s="312"/>
      <c r="W61" s="313" t="s">
        <v>341</v>
      </c>
      <c r="X61" s="314"/>
      <c r="Y61" s="317" t="s">
        <v>342</v>
      </c>
      <c r="Z61" s="302" t="s">
        <v>343</v>
      </c>
      <c r="AA61" s="319"/>
      <c r="AB61" s="300" t="s">
        <v>344</v>
      </c>
      <c r="AC61" s="302" t="s">
        <v>345</v>
      </c>
      <c r="AD61" s="303"/>
      <c r="AE61" s="304" t="s">
        <v>346</v>
      </c>
      <c r="AF61" s="157"/>
      <c r="AL61" s="137" t="s">
        <v>417</v>
      </c>
      <c r="AM61" s="137" t="s">
        <v>348</v>
      </c>
    </row>
    <row r="62" spans="3:39" s="138" customFormat="1" ht="27" x14ac:dyDescent="0.15">
      <c r="C62" s="212"/>
      <c r="D62" s="213" t="s">
        <v>304</v>
      </c>
      <c r="E62" s="159" t="str">
        <f ca="1">R1&amp;"(n'="&amp;E72&amp;")"</f>
        <v>R2(n'=134)</v>
      </c>
      <c r="F62" s="159" t="str">
        <f ca="1">S1&amp;"(n'="&amp;F72&amp;")"</f>
        <v>R3(n'=135)</v>
      </c>
      <c r="G62" s="159" t="str">
        <f ca="1">T1&amp;"(n'="&amp;G72&amp;")"</f>
        <v>R4(n'=140)</v>
      </c>
      <c r="H62" s="159" t="str">
        <f ca="1">U1&amp;"(n'="&amp;H72&amp;")"</f>
        <v>R5(n'=137)</v>
      </c>
      <c r="I62" s="159" t="str">
        <f ca="1">V1&amp;"(n'="&amp;I72&amp;")"</f>
        <v>R6(n'=137)</v>
      </c>
      <c r="J62" s="204" t="s">
        <v>349</v>
      </c>
      <c r="K62" s="160">
        <v>-0.03</v>
      </c>
      <c r="L62" s="160">
        <v>0.03</v>
      </c>
      <c r="M62" s="161" t="str">
        <f ca="1">R1</f>
        <v>R2</v>
      </c>
      <c r="N62" s="161" t="str">
        <f ca="1">S1</f>
        <v>R3</v>
      </c>
      <c r="O62" s="161" t="str">
        <f ca="1">T1</f>
        <v>R4</v>
      </c>
      <c r="P62" s="161" t="str">
        <f ca="1">U1</f>
        <v>R5</v>
      </c>
      <c r="Q62" s="161" t="str">
        <f ca="1">V1</f>
        <v>R6</v>
      </c>
      <c r="R62" s="311"/>
      <c r="S62" s="163" t="s">
        <v>350</v>
      </c>
      <c r="T62" s="161" t="s">
        <v>351</v>
      </c>
      <c r="U62" s="161" t="s">
        <v>352</v>
      </c>
      <c r="V62" s="164" t="s">
        <v>353</v>
      </c>
      <c r="W62" s="315"/>
      <c r="X62" s="316"/>
      <c r="Y62" s="318"/>
      <c r="Z62" s="165" t="s">
        <v>354</v>
      </c>
      <c r="AA62" s="166" t="s">
        <v>355</v>
      </c>
      <c r="AB62" s="301"/>
      <c r="AC62" s="167" t="s">
        <v>356</v>
      </c>
      <c r="AD62" s="168" t="s">
        <v>357</v>
      </c>
      <c r="AE62" s="305"/>
      <c r="AF62" s="157"/>
      <c r="AG62" s="128"/>
      <c r="AH62" s="128"/>
      <c r="AI62" s="128"/>
      <c r="AJ62" s="128"/>
      <c r="AK62" s="128"/>
      <c r="AL62" s="137" t="s">
        <v>418</v>
      </c>
      <c r="AM62" s="137" t="s">
        <v>331</v>
      </c>
    </row>
    <row r="63" spans="3:39" x14ac:dyDescent="0.15">
      <c r="C63" s="154"/>
      <c r="D63" s="169" t="s">
        <v>192</v>
      </c>
      <c r="E63" s="234">
        <f ca="1">ROUND(SUMIF('6.経年データ（学部単位）'!A:A,R1,'6.経年データ（学部単位）'!L:L)/SUMIF('6.経年データ（学部単位）'!A:A,R1,'6.経年データ（学部単位）'!U:U),3)</f>
        <v>7.0000000000000001E-3</v>
      </c>
      <c r="F63" s="234">
        <f ca="1">ROUND(SUMIF('6.経年データ（学部単位）'!A:A,S1,'6.経年データ（学部単位）'!L:L)/SUMIF('6.経年データ（学部単位）'!A:A,S1,'6.経年データ（学部単位）'!U:U),3)</f>
        <v>0</v>
      </c>
      <c r="G63" s="234">
        <f ca="1">ROUND(SUMIF('6.経年データ（学部単位）'!A:A,T1,'6.経年データ（学部単位）'!L:L)/SUMIF('6.経年データ（学部単位）'!A:A,T1,'6.経年データ（学部単位）'!U:U),3)</f>
        <v>7.0000000000000001E-3</v>
      </c>
      <c r="H63" s="234">
        <f ca="1">ROUND(SUMIF('6.経年データ（学部単位）'!A:A,U1,'6.経年データ（学部単位）'!L:L)/SUMIF('6.経年データ（学部単位）'!A:A,U1,'6.経年データ（学部単位）'!U:U),3)</f>
        <v>1.4999999999999999E-2</v>
      </c>
      <c r="I63" s="234">
        <f ca="1">ROUND(SUMIF('6.経年データ（学部単位）'!A:A,V1,'6.経年データ（学部単位）'!L:L)/SUMIF('6.経年データ（学部単位）'!A:A,V1,'6.経年データ（学部単位）'!U:U),3)</f>
        <v>0</v>
      </c>
      <c r="J63" s="205">
        <f t="shared" ca="1" si="25"/>
        <v>5.7999999999999996E-3</v>
      </c>
      <c r="K63" s="170">
        <f t="shared" ca="1" si="26"/>
        <v>-2.4199999999999999E-2</v>
      </c>
      <c r="L63" s="170">
        <f t="shared" ca="1" si="27"/>
        <v>3.5799999999999998E-2</v>
      </c>
      <c r="M63" s="161" t="str">
        <f t="shared" ca="1" si="28"/>
        <v>○</v>
      </c>
      <c r="N63" s="161" t="str">
        <f t="shared" ca="1" si="29"/>
        <v>○</v>
      </c>
      <c r="O63" s="161" t="str">
        <f t="shared" ca="1" si="30"/>
        <v>○</v>
      </c>
      <c r="P63" s="161" t="str">
        <f t="shared" ca="1" si="31"/>
        <v>○</v>
      </c>
      <c r="Q63" s="164" t="str">
        <f t="shared" ca="1" si="32"/>
        <v>○</v>
      </c>
      <c r="R63" s="171" t="str">
        <f t="shared" ca="1" si="33"/>
        <v>同程度</v>
      </c>
      <c r="S63" s="163" t="str">
        <f t="shared" ca="1" si="34"/>
        <v>↓</v>
      </c>
      <c r="T63" s="161" t="str">
        <f t="shared" ca="1" si="35"/>
        <v>↑</v>
      </c>
      <c r="U63" s="161" t="str">
        <f t="shared" ca="1" si="36"/>
        <v>↑</v>
      </c>
      <c r="V63" s="164" t="str">
        <f t="shared" ca="1" si="37"/>
        <v>↓</v>
      </c>
      <c r="W63" s="172" t="str">
        <f t="shared" ca="1" si="38"/>
        <v>↓↑↑↓</v>
      </c>
      <c r="X63" s="173" t="str" cm="1">
        <f t="array" aca="1" ref="X63" ca="1">INDEX($AM$2:$AM$82,MATCH(W63,$AL$2:$AL$82,0),0)</f>
        <v>年度により増減</v>
      </c>
      <c r="Y63" s="174" t="str">
        <f t="shared" ca="1" si="39"/>
        <v>－</v>
      </c>
      <c r="Z63" s="175" t="str">
        <f t="shared" ca="1" si="40"/>
        <v>判定外</v>
      </c>
      <c r="AA63" s="176" t="str">
        <f t="shared" ca="1" si="41"/>
        <v>判定外</v>
      </c>
      <c r="AB63" s="177" t="str">
        <f t="shared" ca="1" si="42"/>
        <v>↑</v>
      </c>
      <c r="AC63" s="175" t="str">
        <f t="shared" ca="1" si="43"/>
        <v>判定外</v>
      </c>
      <c r="AD63" s="173" t="str">
        <f t="shared" ca="1" si="44"/>
        <v>判定外</v>
      </c>
      <c r="AE63" s="178" t="s">
        <v>316</v>
      </c>
      <c r="AF63" s="157"/>
      <c r="AL63" s="137" t="s">
        <v>419</v>
      </c>
      <c r="AM63" s="137" t="s">
        <v>348</v>
      </c>
    </row>
    <row r="64" spans="3:39" x14ac:dyDescent="0.15">
      <c r="C64" s="154"/>
      <c r="D64" s="169" t="s">
        <v>193</v>
      </c>
      <c r="E64" s="234">
        <f ca="1">ROUND(SUMIF('6.経年データ（学部単位）'!A:A,R1,'6.経年データ（学部単位）'!M:M)/SUMIF('6.経年データ（学部単位）'!A:A,R1,'6.経年データ（学部単位）'!U:U),3)</f>
        <v>7.0000000000000001E-3</v>
      </c>
      <c r="F64" s="234">
        <f ca="1">ROUND(SUMIF('6.経年データ（学部単位）'!A:A,S1,'6.経年データ（学部単位）'!M:M)/SUMIF('6.経年データ（学部単位）'!A:A,S1,'6.経年データ（学部単位）'!U:U),3)</f>
        <v>7.0000000000000001E-3</v>
      </c>
      <c r="G64" s="234">
        <f ca="1">ROUND(SUMIF('6.経年データ（学部単位）'!A:A,T1,'6.経年データ（学部単位）'!M:M)/SUMIF('6.経年データ（学部単位）'!A:A,T1,'6.経年データ（学部単位）'!U:U),3)</f>
        <v>7.0000000000000001E-3</v>
      </c>
      <c r="H64" s="234">
        <f ca="1">ROUND(SUMIF('6.経年データ（学部単位）'!A:A,U1,'6.経年データ（学部単位）'!M:M)/SUMIF('6.経年データ（学部単位）'!A:A,U1,'6.経年データ（学部単位）'!U:U),3)</f>
        <v>0</v>
      </c>
      <c r="I64" s="234">
        <f ca="1">ROUND(SUMIF('6.経年データ（学部単位）'!A:A,V1,'6.経年データ（学部単位）'!M:M)/SUMIF('6.経年データ（学部単位）'!A:A,V1,'6.経年データ（学部単位）'!U:U),3)</f>
        <v>0</v>
      </c>
      <c r="J64" s="205">
        <f t="shared" ca="1" si="25"/>
        <v>4.2000000000000006E-3</v>
      </c>
      <c r="K64" s="170">
        <f t="shared" ca="1" si="26"/>
        <v>-2.5799999999999997E-2</v>
      </c>
      <c r="L64" s="170">
        <f t="shared" ca="1" si="27"/>
        <v>3.4200000000000001E-2</v>
      </c>
      <c r="M64" s="161" t="str">
        <f t="shared" ca="1" si="28"/>
        <v>○</v>
      </c>
      <c r="N64" s="161" t="str">
        <f t="shared" ca="1" si="29"/>
        <v>○</v>
      </c>
      <c r="O64" s="161" t="str">
        <f t="shared" ca="1" si="30"/>
        <v>○</v>
      </c>
      <c r="P64" s="161" t="str">
        <f t="shared" ca="1" si="31"/>
        <v>○</v>
      </c>
      <c r="Q64" s="164" t="str">
        <f t="shared" ca="1" si="32"/>
        <v>○</v>
      </c>
      <c r="R64" s="171" t="str">
        <f t="shared" ca="1" si="33"/>
        <v>同程度</v>
      </c>
      <c r="S64" s="163" t="str">
        <f t="shared" ca="1" si="34"/>
        <v>－</v>
      </c>
      <c r="T64" s="161" t="str">
        <f t="shared" ca="1" si="35"/>
        <v>－</v>
      </c>
      <c r="U64" s="161" t="str">
        <f t="shared" ca="1" si="36"/>
        <v>↓</v>
      </c>
      <c r="V64" s="164" t="str">
        <f t="shared" ca="1" si="37"/>
        <v>－</v>
      </c>
      <c r="W64" s="172" t="str">
        <f t="shared" ca="1" si="38"/>
        <v>－－↓－</v>
      </c>
      <c r="X64" s="173" t="str" cm="1">
        <f t="array" aca="1" ref="X64" ca="1">INDEX($AM$2:$AM$82,MATCH(W64,$AL$2:$AL$82,0),0)</f>
        <v>同程度で推移</v>
      </c>
      <c r="Y64" s="174" t="str">
        <f t="shared" ca="1" si="39"/>
        <v>－</v>
      </c>
      <c r="Z64" s="175" t="str">
        <f t="shared" ca="1" si="40"/>
        <v>判定外</v>
      </c>
      <c r="AA64" s="176" t="str">
        <f t="shared" ca="1" si="41"/>
        <v>判定外</v>
      </c>
      <c r="AB64" s="177" t="str">
        <f t="shared" ca="1" si="42"/>
        <v>↓</v>
      </c>
      <c r="AC64" s="175" t="str">
        <f t="shared" ca="1" si="43"/>
        <v>判定外</v>
      </c>
      <c r="AD64" s="173" t="str">
        <f t="shared" ca="1" si="44"/>
        <v>判定外</v>
      </c>
      <c r="AE64" s="178" t="s">
        <v>316</v>
      </c>
      <c r="AF64" s="157"/>
      <c r="AL64" s="137" t="s">
        <v>420</v>
      </c>
      <c r="AM64" s="137" t="s">
        <v>329</v>
      </c>
    </row>
    <row r="65" spans="3:39" x14ac:dyDescent="0.15">
      <c r="C65" s="154"/>
      <c r="D65" s="169" t="s">
        <v>194</v>
      </c>
      <c r="E65" s="234">
        <f ca="1">ROUND(SUMIF('6.経年データ（学部単位）'!A:A,R1,'6.経年データ（学部単位）'!N:N)/SUMIF('6.経年データ（学部単位）'!A:A,R1,'6.経年データ（学部単位）'!U:U),3)</f>
        <v>1.4999999999999999E-2</v>
      </c>
      <c r="F65" s="234">
        <f ca="1">ROUND(SUMIF('6.経年データ（学部単位）'!A:A,S1,'6.経年データ（学部単位）'!N:N)/SUMIF('6.経年データ（学部単位）'!A:A,S1,'6.経年データ（学部単位）'!U:U),3)</f>
        <v>4.3999999999999997E-2</v>
      </c>
      <c r="G65" s="234">
        <f ca="1">ROUND(SUMIF('6.経年データ（学部単位）'!A:A,T1,'6.経年データ（学部単位）'!N:N)/SUMIF('6.経年データ（学部単位）'!A:A,T1,'6.経年データ（学部単位）'!U:U),3)</f>
        <v>6.4000000000000001E-2</v>
      </c>
      <c r="H65" s="234">
        <f ca="1">ROUND(SUMIF('6.経年データ（学部単位）'!A:A,U1,'6.経年データ（学部単位）'!N:N)/SUMIF('6.経年データ（学部単位）'!A:A,U1,'6.経年データ（学部単位）'!U:U),3)</f>
        <v>2.1999999999999999E-2</v>
      </c>
      <c r="I65" s="234">
        <f ca="1">ROUND(SUMIF('6.経年データ（学部単位）'!A:A,V1,'6.経年データ（学部単位）'!N:N)/SUMIF('6.経年データ（学部単位）'!A:A,V1,'6.経年データ（学部単位）'!U:U),3)</f>
        <v>3.5999999999999997E-2</v>
      </c>
      <c r="J65" s="205">
        <f t="shared" ca="1" si="25"/>
        <v>3.6199999999999996E-2</v>
      </c>
      <c r="K65" s="170">
        <f t="shared" ca="1" si="26"/>
        <v>6.1999999999999972E-3</v>
      </c>
      <c r="L65" s="170">
        <f t="shared" ca="1" si="27"/>
        <v>6.6199999999999995E-2</v>
      </c>
      <c r="M65" s="161" t="str">
        <f t="shared" ca="1" si="28"/>
        <v>○</v>
      </c>
      <c r="N65" s="161" t="str">
        <f t="shared" ca="1" si="29"/>
        <v>○</v>
      </c>
      <c r="O65" s="161" t="str">
        <f t="shared" ca="1" si="30"/>
        <v>○</v>
      </c>
      <c r="P65" s="161" t="str">
        <f t="shared" ca="1" si="31"/>
        <v>○</v>
      </c>
      <c r="Q65" s="164" t="str">
        <f t="shared" ca="1" si="32"/>
        <v>○</v>
      </c>
      <c r="R65" s="171" t="str">
        <f t="shared" ca="1" si="33"/>
        <v>同程度</v>
      </c>
      <c r="S65" s="163" t="str">
        <f t="shared" ca="1" si="34"/>
        <v>↑</v>
      </c>
      <c r="T65" s="161" t="str">
        <f t="shared" ca="1" si="35"/>
        <v>↑</v>
      </c>
      <c r="U65" s="161" t="str">
        <f t="shared" ca="1" si="36"/>
        <v>↓</v>
      </c>
      <c r="V65" s="164" t="str">
        <f t="shared" ca="1" si="37"/>
        <v>↑</v>
      </c>
      <c r="W65" s="172" t="str">
        <f t="shared" ca="1" si="38"/>
        <v>↑↑↓↑</v>
      </c>
      <c r="X65" s="173" t="str" cm="1">
        <f t="array" aca="1" ref="X65" ca="1">INDEX($AM$2:$AM$82,MATCH(W65,$AL$2:$AL$82,0),0)</f>
        <v>年度により増減</v>
      </c>
      <c r="Y65" s="174" t="str">
        <f t="shared" ca="1" si="39"/>
        <v>↑</v>
      </c>
      <c r="Z65" s="175" t="str">
        <f t="shared" ca="1" si="40"/>
        <v>判定外</v>
      </c>
      <c r="AA65" s="176" t="str">
        <f t="shared" ca="1" si="41"/>
        <v>判定外</v>
      </c>
      <c r="AB65" s="177" t="str">
        <f t="shared" ca="1" si="42"/>
        <v>↓</v>
      </c>
      <c r="AC65" s="175" t="str">
        <f t="shared" ca="1" si="43"/>
        <v>判定外</v>
      </c>
      <c r="AD65" s="173" t="str">
        <f t="shared" ca="1" si="44"/>
        <v>×</v>
      </c>
      <c r="AE65" s="178" t="s">
        <v>316</v>
      </c>
      <c r="AF65" s="157"/>
      <c r="AL65" s="137" t="s">
        <v>421</v>
      </c>
      <c r="AM65" s="137" t="s">
        <v>348</v>
      </c>
    </row>
    <row r="66" spans="3:39" x14ac:dyDescent="0.15">
      <c r="C66" s="154"/>
      <c r="D66" s="169" t="s">
        <v>195</v>
      </c>
      <c r="E66" s="234">
        <f ca="1">ROUND(SUMIF('6.経年データ（学部単位）'!A:A,R1,'6.経年データ（学部単位）'!O:O)/SUMIF('6.経年データ（学部単位）'!A:A,R1,'6.経年データ（学部単位）'!U:U),3)</f>
        <v>0.127</v>
      </c>
      <c r="F66" s="234">
        <f ca="1">ROUND(SUMIF('6.経年データ（学部単位）'!A:A,S1,'6.経年データ（学部単位）'!O:O)/SUMIF('6.経年データ（学部単位）'!A:A,S1,'6.経年データ（学部単位）'!U:U),3)</f>
        <v>0.11899999999999999</v>
      </c>
      <c r="G66" s="234">
        <f ca="1">ROUND(SUMIF('6.経年データ（学部単位）'!A:A,T1,'6.経年データ（学部単位）'!O:O)/SUMIF('6.経年データ（学部単位）'!A:A,T1,'6.経年データ（学部単位）'!U:U),3)</f>
        <v>7.0999999999999994E-2</v>
      </c>
      <c r="H66" s="234">
        <f ca="1">ROUND(SUMIF('6.経年データ（学部単位）'!A:A,U1,'6.経年データ（学部単位）'!O:O)/SUMIF('6.経年データ（学部単位）'!A:A,U1,'6.経年データ（学部単位）'!U:U),3)</f>
        <v>0.08</v>
      </c>
      <c r="I66" s="234">
        <f ca="1">ROUND(SUMIF('6.経年データ（学部単位）'!A:A,V1,'6.経年データ（学部単位）'!O:O)/SUMIF('6.経年データ（学部単位）'!A:A,V1,'6.経年データ（学部単位）'!U:U),3)</f>
        <v>0.08</v>
      </c>
      <c r="J66" s="205">
        <f t="shared" ca="1" si="25"/>
        <v>9.5400000000000013E-2</v>
      </c>
      <c r="K66" s="170">
        <f t="shared" ca="1" si="26"/>
        <v>6.5400000000000014E-2</v>
      </c>
      <c r="L66" s="170">
        <f t="shared" ca="1" si="27"/>
        <v>0.12540000000000001</v>
      </c>
      <c r="M66" s="161" t="str">
        <f t="shared" ca="1" si="28"/>
        <v>×</v>
      </c>
      <c r="N66" s="161" t="str">
        <f t="shared" ca="1" si="29"/>
        <v>○</v>
      </c>
      <c r="O66" s="161" t="str">
        <f t="shared" ca="1" si="30"/>
        <v>○</v>
      </c>
      <c r="P66" s="161" t="str">
        <f t="shared" ca="1" si="31"/>
        <v>○</v>
      </c>
      <c r="Q66" s="164" t="str">
        <f t="shared" ca="1" si="32"/>
        <v>○</v>
      </c>
      <c r="R66" s="171" t="str">
        <f t="shared" ca="1" si="33"/>
        <v>―</v>
      </c>
      <c r="S66" s="163" t="str">
        <f t="shared" ca="1" si="34"/>
        <v>↓</v>
      </c>
      <c r="T66" s="161" t="str">
        <f t="shared" ca="1" si="35"/>
        <v>↓</v>
      </c>
      <c r="U66" s="161" t="str">
        <f t="shared" ca="1" si="36"/>
        <v>↑</v>
      </c>
      <c r="V66" s="164" t="str">
        <f t="shared" ca="1" si="37"/>
        <v>－</v>
      </c>
      <c r="W66" s="172" t="str">
        <f t="shared" ca="1" si="38"/>
        <v>↓↓↑－</v>
      </c>
      <c r="X66" s="173" t="str" cm="1">
        <f t="array" aca="1" ref="X66" ca="1">INDEX($AM$2:$AM$82,MATCH(W66,$AL$2:$AL$82,0),0)</f>
        <v>年度により増減</v>
      </c>
      <c r="Y66" s="174" t="str">
        <f t="shared" ca="1" si="39"/>
        <v>↓</v>
      </c>
      <c r="Z66" s="175" t="str">
        <f t="shared" ca="1" si="40"/>
        <v>判定外</v>
      </c>
      <c r="AA66" s="176" t="str">
        <f t="shared" ca="1" si="41"/>
        <v>判定外</v>
      </c>
      <c r="AB66" s="177" t="str">
        <f t="shared" ca="1" si="42"/>
        <v>↓</v>
      </c>
      <c r="AC66" s="175" t="str">
        <f t="shared" ca="1" si="43"/>
        <v>判定外</v>
      </c>
      <c r="AD66" s="173" t="str">
        <f t="shared" ca="1" si="44"/>
        <v>判定外</v>
      </c>
      <c r="AE66" s="178" t="s">
        <v>348</v>
      </c>
      <c r="AF66" s="157"/>
      <c r="AL66" s="137" t="s">
        <v>422</v>
      </c>
      <c r="AM66" s="137" t="s">
        <v>348</v>
      </c>
    </row>
    <row r="67" spans="3:39" x14ac:dyDescent="0.15">
      <c r="C67" s="154"/>
      <c r="D67" s="169" t="s">
        <v>196</v>
      </c>
      <c r="E67" s="234">
        <f ca="1">ROUND(SUMIF('6.経年データ（学部単位）'!A:A,R1,'6.経年データ（学部単位）'!P:P)/SUMIF('6.経年データ（学部単位）'!A:A,R1,'6.経年データ（学部単位）'!U:U),3)</f>
        <v>0.157</v>
      </c>
      <c r="F67" s="234">
        <f ca="1">ROUND(SUMIF('6.経年データ（学部単位）'!A:A,S1,'6.経年データ（学部単位）'!P:P)/SUMIF('6.経年データ（学部単位）'!A:A,S1,'6.経年データ（学部単位）'!U:U),3)</f>
        <v>0.215</v>
      </c>
      <c r="G67" s="234">
        <f ca="1">ROUND(SUMIF('6.経年データ（学部単位）'!A:A,T1,'6.経年データ（学部単位）'!P:P)/SUMIF('6.経年データ（学部単位）'!A:A,T1,'6.経年データ（学部単位）'!U:U),3)</f>
        <v>0.157</v>
      </c>
      <c r="H67" s="234">
        <f ca="1">ROUND(SUMIF('6.経年データ（学部単位）'!A:A,U1,'6.経年データ（学部単位）'!P:P)/SUMIF('6.経年データ（学部単位）'!A:A,U1,'6.経年データ（学部単位）'!U:U),3)</f>
        <v>0.17499999999999999</v>
      </c>
      <c r="I67" s="234">
        <f ca="1">ROUND(SUMIF('6.経年データ（学部単位）'!A:A,V1,'6.経年データ（学部単位）'!P:P)/SUMIF('6.経年データ（学部単位）'!A:A,V1,'6.経年データ（学部単位）'!U:U),3)</f>
        <v>0.21199999999999999</v>
      </c>
      <c r="J67" s="205">
        <f t="shared" ca="1" si="25"/>
        <v>0.18319999999999997</v>
      </c>
      <c r="K67" s="170">
        <f t="shared" ca="1" si="26"/>
        <v>0.15319999999999998</v>
      </c>
      <c r="L67" s="170">
        <f t="shared" ca="1" si="27"/>
        <v>0.21319999999999997</v>
      </c>
      <c r="M67" s="161" t="str">
        <f t="shared" ca="1" si="28"/>
        <v>○</v>
      </c>
      <c r="N67" s="161" t="str">
        <f t="shared" ca="1" si="29"/>
        <v>×</v>
      </c>
      <c r="O67" s="161" t="str">
        <f t="shared" ca="1" si="30"/>
        <v>○</v>
      </c>
      <c r="P67" s="161" t="str">
        <f t="shared" ca="1" si="31"/>
        <v>○</v>
      </c>
      <c r="Q67" s="164" t="str">
        <f t="shared" ca="1" si="32"/>
        <v>○</v>
      </c>
      <c r="R67" s="171" t="str">
        <f t="shared" ca="1" si="33"/>
        <v>―</v>
      </c>
      <c r="S67" s="163" t="str">
        <f t="shared" ca="1" si="34"/>
        <v>↑</v>
      </c>
      <c r="T67" s="161" t="str">
        <f t="shared" ca="1" si="35"/>
        <v>↓</v>
      </c>
      <c r="U67" s="161" t="str">
        <f t="shared" ca="1" si="36"/>
        <v>↑</v>
      </c>
      <c r="V67" s="164" t="str">
        <f t="shared" ca="1" si="37"/>
        <v>↑</v>
      </c>
      <c r="W67" s="172" t="str">
        <f t="shared" ca="1" si="38"/>
        <v>↑↓↑↑</v>
      </c>
      <c r="X67" s="173" t="str" cm="1">
        <f t="array" aca="1" ref="X67" ca="1">INDEX($AM$2:$AM$82,MATCH(W67,$AL$2:$AL$82,0),0)</f>
        <v>年度により増減</v>
      </c>
      <c r="Y67" s="174" t="str">
        <f t="shared" ca="1" si="39"/>
        <v>－</v>
      </c>
      <c r="Z67" s="175" t="str">
        <f t="shared" ca="1" si="40"/>
        <v>判定外</v>
      </c>
      <c r="AA67" s="176" t="str">
        <f t="shared" ca="1" si="41"/>
        <v>×</v>
      </c>
      <c r="AB67" s="177" t="str">
        <f t="shared" ca="1" si="42"/>
        <v>↓</v>
      </c>
      <c r="AC67" s="175" t="str">
        <f t="shared" ca="1" si="43"/>
        <v>判定外</v>
      </c>
      <c r="AD67" s="173" t="str">
        <f t="shared" ca="1" si="44"/>
        <v>判定外</v>
      </c>
      <c r="AE67" s="178" t="s">
        <v>348</v>
      </c>
      <c r="AF67" s="157"/>
      <c r="AL67" s="137" t="s">
        <v>423</v>
      </c>
      <c r="AM67" s="137" t="s">
        <v>348</v>
      </c>
    </row>
    <row r="68" spans="3:39" s="138" customFormat="1" x14ac:dyDescent="0.15">
      <c r="C68" s="212"/>
      <c r="D68" s="169" t="s">
        <v>197</v>
      </c>
      <c r="E68" s="234">
        <f ca="1">ROUND(SUMIF('6.経年データ（学部単位）'!A:A,R1,'6.経年データ（学部単位）'!Q:Q)/SUMIF('6.経年データ（学部単位）'!A:A,R1,'6.経年データ（学部単位）'!U:U),3)</f>
        <v>0.64200000000000002</v>
      </c>
      <c r="F68" s="234">
        <f ca="1">ROUND(SUMIF('6.経年データ（学部単位）'!A:A,S1,'6.経年データ（学部単位）'!Q:Q)/SUMIF('6.経年データ（学部単位）'!A:A,S1,'6.経年データ（学部単位）'!U:U),3)</f>
        <v>0.57799999999999996</v>
      </c>
      <c r="G68" s="234">
        <f ca="1">ROUND(SUMIF('6.経年データ（学部単位）'!A:A,T1,'6.経年データ（学部単位）'!Q:Q)/SUMIF('6.経年データ（学部単位）'!A:A,T1,'6.経年データ（学部単位）'!U:U),3)</f>
        <v>0.61399999999999999</v>
      </c>
      <c r="H68" s="234">
        <f ca="1">ROUND(SUMIF('6.経年データ（学部単位）'!A:A,U1,'6.経年データ（学部単位）'!Q:Q)/SUMIF('6.経年データ（学部単位）'!A:A,U1,'6.経年データ（学部単位）'!U:U),3)</f>
        <v>0.65700000000000003</v>
      </c>
      <c r="I68" s="234">
        <f ca="1">ROUND(SUMIF('6.経年データ（学部単位）'!A:A,V1,'6.経年データ（学部単位）'!Q:Q)/SUMIF('6.経年データ（学部単位）'!A:A,V1,'6.経年データ（学部単位）'!U:U),3)</f>
        <v>0.64200000000000002</v>
      </c>
      <c r="J68" s="205">
        <f t="shared" ca="1" si="25"/>
        <v>0.62660000000000005</v>
      </c>
      <c r="K68" s="170">
        <f t="shared" ca="1" si="26"/>
        <v>0.59660000000000002</v>
      </c>
      <c r="L68" s="170">
        <f t="shared" ca="1" si="27"/>
        <v>0.65660000000000007</v>
      </c>
      <c r="M68" s="161" t="str">
        <f t="shared" ca="1" si="28"/>
        <v>○</v>
      </c>
      <c r="N68" s="161" t="str">
        <f t="shared" ca="1" si="29"/>
        <v>×</v>
      </c>
      <c r="O68" s="161" t="str">
        <f t="shared" ca="1" si="30"/>
        <v>○</v>
      </c>
      <c r="P68" s="161" t="str">
        <f t="shared" ca="1" si="31"/>
        <v>×</v>
      </c>
      <c r="Q68" s="164" t="str">
        <f t="shared" ca="1" si="32"/>
        <v>○</v>
      </c>
      <c r="R68" s="171" t="str">
        <f t="shared" ca="1" si="33"/>
        <v>―</v>
      </c>
      <c r="S68" s="163" t="str">
        <f t="shared" ca="1" si="34"/>
        <v>↓</v>
      </c>
      <c r="T68" s="161" t="str">
        <f t="shared" ca="1" si="35"/>
        <v>↑</v>
      </c>
      <c r="U68" s="161" t="str">
        <f t="shared" ca="1" si="36"/>
        <v>↑</v>
      </c>
      <c r="V68" s="164" t="str">
        <f t="shared" ca="1" si="37"/>
        <v>↓</v>
      </c>
      <c r="W68" s="172" t="str">
        <f t="shared" ca="1" si="38"/>
        <v>↓↑↑↓</v>
      </c>
      <c r="X68" s="173" t="str" cm="1">
        <f t="array" aca="1" ref="X68" ca="1">INDEX($AM$2:$AM$82,MATCH(W68,$AL$2:$AL$82,0),0)</f>
        <v>年度により増減</v>
      </c>
      <c r="Y68" s="174" t="str">
        <f t="shared" ca="1" si="39"/>
        <v>↓</v>
      </c>
      <c r="Z68" s="175" t="str">
        <f t="shared" ca="1" si="40"/>
        <v>判定外</v>
      </c>
      <c r="AA68" s="176" t="str">
        <f t="shared" ca="1" si="41"/>
        <v>判定外</v>
      </c>
      <c r="AB68" s="177" t="str">
        <f t="shared" ca="1" si="42"/>
        <v>↑</v>
      </c>
      <c r="AC68" s="175" t="str">
        <f t="shared" ca="1" si="43"/>
        <v>判定外</v>
      </c>
      <c r="AD68" s="173" t="str">
        <f t="shared" ca="1" si="44"/>
        <v>判定外</v>
      </c>
      <c r="AE68" s="178" t="s">
        <v>348</v>
      </c>
      <c r="AF68" s="157"/>
      <c r="AG68" s="128"/>
      <c r="AH68" s="128"/>
      <c r="AI68" s="128"/>
      <c r="AJ68" s="128"/>
      <c r="AK68" s="128"/>
      <c r="AL68" s="137" t="s">
        <v>424</v>
      </c>
      <c r="AM68" s="137" t="s">
        <v>397</v>
      </c>
    </row>
    <row r="69" spans="3:39" x14ac:dyDescent="0.15">
      <c r="C69" s="154"/>
      <c r="D69" s="169" t="s">
        <v>198</v>
      </c>
      <c r="E69" s="234">
        <f ca="1">ROUND(SUMIF('6.経年データ（学部単位）'!A:A,R1,'6.経年データ（学部単位）'!R:R)/SUMIF('6.経年データ（学部単位）'!A:A,R1,'6.経年データ（学部単位）'!U:U),3)</f>
        <v>4.4999999999999998E-2</v>
      </c>
      <c r="F69" s="234">
        <f ca="1">ROUND(SUMIF('6.経年データ（学部単位）'!A:A,S1,'6.経年データ（学部単位）'!R:R)/SUMIF('6.経年データ（学部単位）'!A:A,S1,'6.経年データ（学部単位）'!U:U),3)</f>
        <v>0.03</v>
      </c>
      <c r="G69" s="234">
        <f ca="1">ROUND(SUMIF('6.経年データ（学部単位）'!A:A,T1,'6.経年データ（学部単位）'!R:R)/SUMIF('6.経年データ（学部単位）'!A:A,T1,'6.経年データ（学部単位）'!U:U),3)</f>
        <v>7.0999999999999994E-2</v>
      </c>
      <c r="H69" s="234">
        <f ca="1">ROUND(SUMIF('6.経年データ（学部単位）'!A:A,U1,'6.経年データ（学部単位）'!R:R)/SUMIF('6.経年データ（学部単位）'!A:A,U1,'6.経年データ（学部単位）'!U:U),3)</f>
        <v>5.0999999999999997E-2</v>
      </c>
      <c r="I69" s="234">
        <f ca="1">ROUND(SUMIF('6.経年データ（学部単位）'!A:A,V1,'6.経年データ（学部単位）'!R:R)/SUMIF('6.経年データ（学部単位）'!A:A,V1,'6.経年データ（学部単位）'!U:U),3)</f>
        <v>2.9000000000000001E-2</v>
      </c>
      <c r="J69" s="205">
        <f t="shared" ca="1" si="25"/>
        <v>4.5199999999999997E-2</v>
      </c>
      <c r="K69" s="170">
        <f t="shared" ca="1" si="26"/>
        <v>1.5199999999999998E-2</v>
      </c>
      <c r="L69" s="170">
        <f t="shared" ca="1" si="27"/>
        <v>7.5199999999999989E-2</v>
      </c>
      <c r="M69" s="161" t="str">
        <f t="shared" ca="1" si="28"/>
        <v>○</v>
      </c>
      <c r="N69" s="161" t="str">
        <f t="shared" ca="1" si="29"/>
        <v>○</v>
      </c>
      <c r="O69" s="161" t="str">
        <f t="shared" ca="1" si="30"/>
        <v>○</v>
      </c>
      <c r="P69" s="161" t="str">
        <f t="shared" ca="1" si="31"/>
        <v>○</v>
      </c>
      <c r="Q69" s="164" t="str">
        <f t="shared" ca="1" si="32"/>
        <v>○</v>
      </c>
      <c r="R69" s="171" t="str">
        <f t="shared" ca="1" si="33"/>
        <v>同程度</v>
      </c>
      <c r="S69" s="163" t="str">
        <f t="shared" ca="1" si="34"/>
        <v>↓</v>
      </c>
      <c r="T69" s="161" t="str">
        <f t="shared" ca="1" si="35"/>
        <v>↑</v>
      </c>
      <c r="U69" s="161" t="str">
        <f t="shared" ca="1" si="36"/>
        <v>↓</v>
      </c>
      <c r="V69" s="164" t="str">
        <f t="shared" ca="1" si="37"/>
        <v>↓</v>
      </c>
      <c r="W69" s="172" t="str">
        <f t="shared" ca="1" si="38"/>
        <v>↓↑↓↓</v>
      </c>
      <c r="X69" s="173" t="str" cm="1">
        <f t="array" aca="1" ref="X69" ca="1">INDEX($AM$2:$AM$82,MATCH(W69,$AL$2:$AL$82,0),0)</f>
        <v>年度により増減</v>
      </c>
      <c r="Y69" s="174" t="str">
        <f t="shared" ca="1" si="39"/>
        <v>↑</v>
      </c>
      <c r="Z69" s="175" t="str">
        <f t="shared" ca="1" si="40"/>
        <v>×</v>
      </c>
      <c r="AA69" s="176" t="str">
        <f t="shared" ca="1" si="41"/>
        <v>判定外</v>
      </c>
      <c r="AB69" s="177" t="str">
        <f t="shared" ca="1" si="42"/>
        <v>↑</v>
      </c>
      <c r="AC69" s="175" t="str">
        <f t="shared" ca="1" si="43"/>
        <v>判定外</v>
      </c>
      <c r="AD69" s="173" t="str">
        <f t="shared" ca="1" si="44"/>
        <v>判定外</v>
      </c>
      <c r="AE69" s="178" t="s">
        <v>316</v>
      </c>
      <c r="AF69" s="157"/>
      <c r="AL69" s="137" t="s">
        <v>425</v>
      </c>
      <c r="AM69" s="137" t="s">
        <v>369</v>
      </c>
    </row>
    <row r="70" spans="3:39" x14ac:dyDescent="0.15">
      <c r="C70" s="154"/>
      <c r="D70" s="169" t="s">
        <v>199</v>
      </c>
      <c r="E70" s="234">
        <f ca="1">ROUND(SUMIF('6.経年データ（学部単位）'!A:A,R1,'6.経年データ（学部単位）'!S:S)/SUMIF('6.経年データ（学部単位）'!A:A,R1,'6.経年データ（学部単位）'!U:U),3)</f>
        <v>0</v>
      </c>
      <c r="F70" s="234">
        <f ca="1">ROUND(SUMIF('6.経年データ（学部単位）'!A:A,S1,'6.経年データ（学部単位）'!S:S)/SUMIF('6.経年データ（学部単位）'!A:A,S1,'6.経年データ（学部単位）'!U:U),3)</f>
        <v>7.0000000000000001E-3</v>
      </c>
      <c r="G70" s="234">
        <f ca="1">ROUND(SUMIF('6.経年データ（学部単位）'!A:A,T1,'6.経年データ（学部単位）'!S:S)/SUMIF('6.経年データ（学部単位）'!A:A,T1,'6.経年データ（学部単位）'!U:U),3)</f>
        <v>7.0000000000000001E-3</v>
      </c>
      <c r="H70" s="234">
        <f ca="1">ROUND(SUMIF('6.経年データ（学部単位）'!A:A,U1,'6.経年データ（学部単位）'!S:S)/SUMIF('6.経年データ（学部単位）'!A:A,U1,'6.経年データ（学部単位）'!U:U),3)</f>
        <v>0</v>
      </c>
      <c r="I70" s="234">
        <f ca="1">ROUND(SUMIF('6.経年データ（学部単位）'!A:A,V1,'6.経年データ（学部単位）'!S:S)/SUMIF('6.経年データ（学部単位）'!A:A,V1,'6.経年データ（学部単位）'!U:U),3)</f>
        <v>0</v>
      </c>
      <c r="J70" s="205">
        <f t="shared" ca="1" si="25"/>
        <v>2.8E-3</v>
      </c>
      <c r="K70" s="170">
        <f t="shared" ca="1" si="26"/>
        <v>-2.7199999999999998E-2</v>
      </c>
      <c r="L70" s="170">
        <f t="shared" ca="1" si="27"/>
        <v>3.2799999999999996E-2</v>
      </c>
      <c r="M70" s="161" t="str">
        <f t="shared" ca="1" si="28"/>
        <v>○</v>
      </c>
      <c r="N70" s="161" t="str">
        <f t="shared" ca="1" si="29"/>
        <v>○</v>
      </c>
      <c r="O70" s="161" t="str">
        <f t="shared" ca="1" si="30"/>
        <v>○</v>
      </c>
      <c r="P70" s="161" t="str">
        <f t="shared" ca="1" si="31"/>
        <v>○</v>
      </c>
      <c r="Q70" s="164" t="str">
        <f t="shared" ca="1" si="32"/>
        <v>○</v>
      </c>
      <c r="R70" s="171" t="str">
        <f t="shared" ca="1" si="33"/>
        <v>同程度</v>
      </c>
      <c r="S70" s="163" t="str">
        <f t="shared" ca="1" si="34"/>
        <v>↑</v>
      </c>
      <c r="T70" s="161" t="str">
        <f t="shared" ca="1" si="35"/>
        <v>－</v>
      </c>
      <c r="U70" s="161" t="str">
        <f t="shared" ca="1" si="36"/>
        <v>↓</v>
      </c>
      <c r="V70" s="164" t="str">
        <f t="shared" ca="1" si="37"/>
        <v>－</v>
      </c>
      <c r="W70" s="172" t="str">
        <f t="shared" ca="1" si="38"/>
        <v>↑－↓－</v>
      </c>
      <c r="X70" s="173" t="str" cm="1">
        <f t="array" aca="1" ref="X70" ca="1">INDEX($AM$2:$AM$82,MATCH(W70,$AL$2:$AL$82,0),0)</f>
        <v>年度により増減</v>
      </c>
      <c r="Y70" s="174" t="str">
        <f t="shared" ca="1" si="39"/>
        <v>↑</v>
      </c>
      <c r="Z70" s="175" t="str">
        <f t="shared" ca="1" si="40"/>
        <v>判定外</v>
      </c>
      <c r="AA70" s="176" t="str">
        <f t="shared" ca="1" si="41"/>
        <v>判定外</v>
      </c>
      <c r="AB70" s="177" t="str">
        <f t="shared" ca="1" si="42"/>
        <v>↓</v>
      </c>
      <c r="AC70" s="175" t="str">
        <f t="shared" ca="1" si="43"/>
        <v>判定外</v>
      </c>
      <c r="AD70" s="173" t="str">
        <f t="shared" ca="1" si="44"/>
        <v>判定外</v>
      </c>
      <c r="AE70" s="178" t="s">
        <v>316</v>
      </c>
      <c r="AF70" s="157"/>
      <c r="AL70" s="137" t="s">
        <v>426</v>
      </c>
      <c r="AM70" s="137" t="s">
        <v>369</v>
      </c>
    </row>
    <row r="71" spans="3:39" ht="14.25" thickBot="1" x14ac:dyDescent="0.2">
      <c r="C71" s="154"/>
      <c r="D71" s="169" t="s">
        <v>273</v>
      </c>
      <c r="E71" s="234">
        <f ca="1">ROUND(SUMIF('6.経年データ（学部単位）'!A:A,R1,'6.経年データ（学部単位）'!T:T)/SUMIF('6.経年データ（学部単位）'!A:A,R1,'6.経年データ（学部単位）'!U:U),3)</f>
        <v>0.36599999999999999</v>
      </c>
      <c r="F71" s="234">
        <f ca="1">ROUND(SUMIF('6.経年データ（学部単位）'!A:A,S1,'6.経年データ（学部単位）'!T:T)/SUMIF('6.経年データ（学部単位）'!A:A,S1,'6.経年データ（学部単位）'!U:U),3)</f>
        <v>0.378</v>
      </c>
      <c r="G71" s="234">
        <f ca="1">ROUND(SUMIF('6.経年データ（学部単位）'!A:A,T1,'6.経年データ（学部単位）'!T:T)/SUMIF('6.経年データ（学部単位）'!A:A,T1,'6.経年データ（学部単位）'!U:U),3)</f>
        <v>0.371</v>
      </c>
      <c r="H71" s="234">
        <f ca="1">ROUND(SUMIF('6.経年データ（学部単位）'!A:A,U1,'6.経年データ（学部単位）'!T:T)/SUMIF('6.経年データ（学部単位）'!A:A,U1,'6.経年データ（学部単位）'!U:U),3)</f>
        <v>0.36499999999999999</v>
      </c>
      <c r="I71" s="234">
        <f ca="1">ROUND(SUMIF('6.経年データ（学部単位）'!A:A,V1,'6.経年データ（学部単位）'!T:T)/SUMIF('6.経年データ（学部単位）'!A:A,V1,'6.経年データ（学部単位）'!U:U),3)</f>
        <v>0.38700000000000001</v>
      </c>
      <c r="J71" s="206">
        <f t="shared" ca="1" si="25"/>
        <v>0.37340000000000001</v>
      </c>
      <c r="K71" s="179">
        <f t="shared" ca="1" si="26"/>
        <v>0.34340000000000004</v>
      </c>
      <c r="L71" s="179">
        <f t="shared" ca="1" si="27"/>
        <v>0.40339999999999998</v>
      </c>
      <c r="M71" s="145" t="str">
        <f t="shared" ca="1" si="28"/>
        <v>○</v>
      </c>
      <c r="N71" s="145" t="str">
        <f t="shared" ca="1" si="29"/>
        <v>○</v>
      </c>
      <c r="O71" s="145" t="str">
        <f t="shared" ca="1" si="30"/>
        <v>○</v>
      </c>
      <c r="P71" s="145" t="str">
        <f t="shared" ca="1" si="31"/>
        <v>○</v>
      </c>
      <c r="Q71" s="199" t="str">
        <f t="shared" ca="1" si="32"/>
        <v>○</v>
      </c>
      <c r="R71" s="181" t="str">
        <f t="shared" ca="1" si="33"/>
        <v>同程度</v>
      </c>
      <c r="S71" s="198" t="str">
        <f t="shared" ca="1" si="34"/>
        <v>↑</v>
      </c>
      <c r="T71" s="145" t="str">
        <f t="shared" ca="1" si="35"/>
        <v>↓</v>
      </c>
      <c r="U71" s="145" t="str">
        <f t="shared" ca="1" si="36"/>
        <v>↓</v>
      </c>
      <c r="V71" s="199" t="str">
        <f t="shared" ca="1" si="37"/>
        <v>↑</v>
      </c>
      <c r="W71" s="185" t="str">
        <f t="shared" ca="1" si="38"/>
        <v>↑↓↓↑</v>
      </c>
      <c r="X71" s="186" t="str" cm="1">
        <f t="array" aca="1" ref="X71" ca="1">INDEX($AM$2:$AM$82,MATCH(W71,$AL$2:$AL$82,0),0)</f>
        <v>年度により増減</v>
      </c>
      <c r="Y71" s="200" t="str">
        <f t="shared" ca="1" si="39"/>
        <v>↑</v>
      </c>
      <c r="Z71" s="191" t="str">
        <f t="shared" ca="1" si="40"/>
        <v>判定外</v>
      </c>
      <c r="AA71" s="201" t="str">
        <f t="shared" ca="1" si="41"/>
        <v>判定外</v>
      </c>
      <c r="AB71" s="190" t="str">
        <f t="shared" ca="1" si="42"/>
        <v>↓</v>
      </c>
      <c r="AC71" s="191" t="str">
        <f t="shared" ca="1" si="43"/>
        <v>判定外</v>
      </c>
      <c r="AD71" s="186" t="str">
        <f t="shared" ca="1" si="44"/>
        <v>判定外</v>
      </c>
      <c r="AE71" s="202" t="s">
        <v>329</v>
      </c>
      <c r="AF71" s="157"/>
      <c r="AL71" s="137" t="s">
        <v>427</v>
      </c>
      <c r="AM71" s="137" t="s">
        <v>348</v>
      </c>
    </row>
    <row r="72" spans="3:39" x14ac:dyDescent="0.15">
      <c r="C72" s="154"/>
      <c r="D72" s="193" t="s">
        <v>290</v>
      </c>
      <c r="E72" s="197">
        <f ca="1">SUMIF('6.経年データ（学部単位）'!A:A,R1,'6.経年データ（学部単位）'!U:U)</f>
        <v>134</v>
      </c>
      <c r="F72" s="197">
        <f ca="1">SUMIF('6.経年データ（学部単位）'!A:A,S1,'6.経年データ（学部単位）'!U:U)</f>
        <v>135</v>
      </c>
      <c r="G72" s="197">
        <f ca="1">SUMIF('6.経年データ（学部単位）'!A:A,T1,'6.経年データ（学部単位）'!U:U)</f>
        <v>140</v>
      </c>
      <c r="H72" s="197">
        <f ca="1">SUMIF('6.経年データ（学部単位）'!A:A,U1,'6.経年データ（学部単位）'!U:U)</f>
        <v>137</v>
      </c>
      <c r="I72" s="197">
        <f ca="1">SUMIF('6.経年データ（学部単位）'!A:A,V1,'6.経年データ（学部単位）'!U:U)</f>
        <v>137</v>
      </c>
      <c r="J72" s="21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4"/>
      <c r="AA72" s="194"/>
      <c r="AB72" s="194"/>
      <c r="AC72" s="194"/>
      <c r="AD72" s="194"/>
      <c r="AE72" s="194"/>
      <c r="AF72" s="157"/>
      <c r="AL72" s="137" t="s">
        <v>428</v>
      </c>
      <c r="AM72" s="137" t="s">
        <v>369</v>
      </c>
    </row>
    <row r="73" spans="3:39" ht="14.25" thickBot="1" x14ac:dyDescent="0.2">
      <c r="C73" s="154"/>
      <c r="D73" s="155"/>
      <c r="E73" s="156"/>
      <c r="F73" s="156"/>
      <c r="G73" s="156"/>
      <c r="H73" s="156"/>
      <c r="I73" s="156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  <c r="Z73" s="195"/>
      <c r="AA73" s="195"/>
      <c r="AB73" s="195"/>
      <c r="AC73" s="195"/>
      <c r="AD73" s="195"/>
      <c r="AE73" s="195"/>
      <c r="AF73" s="157"/>
      <c r="AL73" s="137" t="s">
        <v>429</v>
      </c>
      <c r="AM73" s="137" t="s">
        <v>329</v>
      </c>
    </row>
    <row r="74" spans="3:39" x14ac:dyDescent="0.15">
      <c r="C74" s="154"/>
      <c r="D74" s="155"/>
      <c r="E74" s="156"/>
      <c r="F74" s="156"/>
      <c r="G74" s="156"/>
      <c r="H74" s="156"/>
      <c r="I74" s="156"/>
      <c r="J74" s="306" t="s">
        <v>338</v>
      </c>
      <c r="K74" s="307"/>
      <c r="L74" s="307"/>
      <c r="M74" s="308"/>
      <c r="N74" s="308"/>
      <c r="O74" s="308"/>
      <c r="P74" s="308"/>
      <c r="Q74" s="312"/>
      <c r="R74" s="310" t="s">
        <v>339</v>
      </c>
      <c r="S74" s="307" t="s">
        <v>340</v>
      </c>
      <c r="T74" s="308"/>
      <c r="U74" s="308"/>
      <c r="V74" s="312"/>
      <c r="W74" s="313" t="s">
        <v>341</v>
      </c>
      <c r="X74" s="314"/>
      <c r="Y74" s="317" t="s">
        <v>342</v>
      </c>
      <c r="Z74" s="302" t="s">
        <v>343</v>
      </c>
      <c r="AA74" s="319"/>
      <c r="AB74" s="300" t="s">
        <v>344</v>
      </c>
      <c r="AC74" s="302" t="s">
        <v>345</v>
      </c>
      <c r="AD74" s="303"/>
      <c r="AE74" s="304" t="s">
        <v>346</v>
      </c>
      <c r="AF74" s="157"/>
      <c r="AL74" s="137" t="s">
        <v>430</v>
      </c>
      <c r="AM74" s="137" t="s">
        <v>331</v>
      </c>
    </row>
    <row r="75" spans="3:39" ht="27" x14ac:dyDescent="0.15">
      <c r="C75" s="154"/>
      <c r="D75" s="213" t="s">
        <v>469</v>
      </c>
      <c r="E75" s="159" t="str">
        <f ca="1">R1&amp;"(n'="&amp;E85&amp;")"</f>
        <v>R2(n'=245)</v>
      </c>
      <c r="F75" s="159" t="str">
        <f ca="1">S1&amp;"(n'="&amp;F85&amp;")"</f>
        <v>R3(n'=247)</v>
      </c>
      <c r="G75" s="159" t="str">
        <f ca="1">T1&amp;"(n'="&amp;G85&amp;")"</f>
        <v>R4(n'=252)</v>
      </c>
      <c r="H75" s="159" t="str">
        <f ca="1">U1&amp;"(n'="&amp;H85&amp;")"</f>
        <v>R5(n'=246)</v>
      </c>
      <c r="I75" s="159" t="str">
        <f ca="1">V1&amp;"(n'="&amp;I85&amp;")"</f>
        <v>R6(n'=249)</v>
      </c>
      <c r="J75" s="204" t="s">
        <v>349</v>
      </c>
      <c r="K75" s="160">
        <v>-0.03</v>
      </c>
      <c r="L75" s="160">
        <v>0.03</v>
      </c>
      <c r="M75" s="161" t="str">
        <f ca="1">R1</f>
        <v>R2</v>
      </c>
      <c r="N75" s="161" t="str">
        <f ca="1">S1</f>
        <v>R3</v>
      </c>
      <c r="O75" s="161" t="str">
        <f ca="1">T1</f>
        <v>R4</v>
      </c>
      <c r="P75" s="161" t="str">
        <f ca="1">U1</f>
        <v>R5</v>
      </c>
      <c r="Q75" s="161" t="str">
        <f ca="1">V1</f>
        <v>R6</v>
      </c>
      <c r="R75" s="311"/>
      <c r="S75" s="163" t="s">
        <v>350</v>
      </c>
      <c r="T75" s="161" t="s">
        <v>351</v>
      </c>
      <c r="U75" s="161" t="s">
        <v>352</v>
      </c>
      <c r="V75" s="164" t="s">
        <v>353</v>
      </c>
      <c r="W75" s="315"/>
      <c r="X75" s="316"/>
      <c r="Y75" s="318"/>
      <c r="Z75" s="165" t="s">
        <v>354</v>
      </c>
      <c r="AA75" s="166" t="s">
        <v>355</v>
      </c>
      <c r="AB75" s="301"/>
      <c r="AC75" s="167" t="s">
        <v>356</v>
      </c>
      <c r="AD75" s="168" t="s">
        <v>357</v>
      </c>
      <c r="AE75" s="305"/>
      <c r="AF75" s="157"/>
      <c r="AL75" s="137" t="s">
        <v>431</v>
      </c>
      <c r="AM75" s="137" t="s">
        <v>348</v>
      </c>
    </row>
    <row r="76" spans="3:39" x14ac:dyDescent="0.15">
      <c r="C76" s="154"/>
      <c r="D76" s="169" t="s">
        <v>192</v>
      </c>
      <c r="E76" s="234">
        <f ca="1">ROUND(SUMIF('6.経年データ（学部単位）'!A:A,R1,'6.経年データ（学部単位）'!V:V)/SUMIF('6.経年データ（学部単位）'!A:A,R1,'6.経年データ（学部単位）'!AE:AE),3)</f>
        <v>8.0000000000000002E-3</v>
      </c>
      <c r="F76" s="234">
        <f ca="1">ROUND(SUMIF('6.経年データ（学部単位）'!A:A,S1,'6.経年データ（学部単位）'!V:V)/SUMIF('6.経年データ（学部単位）'!A:A,S1,'6.経年データ（学部単位）'!AE:AE),3)</f>
        <v>2.4E-2</v>
      </c>
      <c r="G76" s="234">
        <f ca="1">ROUND(SUMIF('6.経年データ（学部単位）'!A:A,T1,'6.経年データ（学部単位）'!V:V)/SUMIF('6.経年データ（学部単位）'!A:A,T1,'6.経年データ（学部単位）'!AE:AE),3)</f>
        <v>2.4E-2</v>
      </c>
      <c r="H76" s="234">
        <f ca="1">ROUND(SUMIF('6.経年データ（学部単位）'!A:A,U1,'6.経年データ（学部単位）'!V:V)/SUMIF('6.経年データ（学部単位）'!A:A,U1,'6.経年データ（学部単位）'!AE:AE),3)</f>
        <v>0</v>
      </c>
      <c r="I76" s="234">
        <f ca="1">ROUND(SUMIF('6.経年データ（学部単位）'!A:A,V1,'6.経年データ（学部単位）'!V:V)/SUMIF('6.経年データ（学部単位）'!A:A,V1,'6.経年データ（学部単位）'!AE:AE),3)</f>
        <v>3.5999999999999997E-2</v>
      </c>
      <c r="J76" s="205">
        <f t="shared" ref="J76:J123" ca="1" si="47">AVERAGE(E76:I76)</f>
        <v>1.84E-2</v>
      </c>
      <c r="K76" s="170">
        <f t="shared" ref="K76:K123" ca="1" si="48">J76-0.03</f>
        <v>-1.1599999999999999E-2</v>
      </c>
      <c r="L76" s="170">
        <f t="shared" ref="L76:L123" ca="1" si="49">J76+0.03</f>
        <v>4.8399999999999999E-2</v>
      </c>
      <c r="M76" s="161" t="str">
        <f t="shared" ref="M76:M123" ca="1" si="50">IF(AND(E76&gt;J76-0.03,E76&lt;J76+0.03),"○","×")</f>
        <v>○</v>
      </c>
      <c r="N76" s="161" t="str">
        <f t="shared" ref="N76:N123" ca="1" si="51">IF(AND(F76&gt;J76-0.03,F76&lt;J76+0.03),"○","×")</f>
        <v>○</v>
      </c>
      <c r="O76" s="161" t="str">
        <f t="shared" ref="O76:O123" ca="1" si="52">IF(AND(G76&gt;J76-0.03,G76&lt;J76+0.03),"○","×")</f>
        <v>○</v>
      </c>
      <c r="P76" s="161" t="str">
        <f t="shared" ref="P76:P123" ca="1" si="53">IF(AND(H76&gt;J76-0.03,H76&lt;J76+0.03),"○","×")</f>
        <v>○</v>
      </c>
      <c r="Q76" s="164" t="str">
        <f t="shared" ref="Q76:Q123" ca="1" si="54">IF(AND(I76&gt;J76-0.03,I76&lt;J76+0.03),"○","×")</f>
        <v>○</v>
      </c>
      <c r="R76" s="171" t="str">
        <f t="shared" ref="R76:R123" ca="1" si="55">IF(COUNTIF(M76:Q76,"○")=5,"同程度","―")</f>
        <v>同程度</v>
      </c>
      <c r="S76" s="163" t="str">
        <f t="shared" ref="S76:S123" ca="1" si="56">IF(F76-E76&gt;0,"↑",IF(F76-E76&lt;0,"↓","－"))</f>
        <v>↑</v>
      </c>
      <c r="T76" s="161" t="str">
        <f t="shared" ref="T76:T123" ca="1" si="57">IF(G76-F76&gt;0,"↑",IF(G76-F76&lt;0,"↓","－"))</f>
        <v>－</v>
      </c>
      <c r="U76" s="161" t="str">
        <f t="shared" ref="U76:U123" ca="1" si="58">IF(H76-G76&gt;0,"↑",IF(H76-G76&lt;0,"↓","－"))</f>
        <v>↓</v>
      </c>
      <c r="V76" s="164" t="str">
        <f t="shared" ref="V76:V123" ca="1" si="59">IF(I76-H76&gt;0,"↑",IF(I76-H76&lt;0,"↓","－"))</f>
        <v>↑</v>
      </c>
      <c r="W76" s="172" t="str">
        <f t="shared" ref="W76:W123" ca="1" si="60">S76&amp;T76&amp;U76&amp;V76</f>
        <v>↑－↓↑</v>
      </c>
      <c r="X76" s="173" t="str" cm="1">
        <f t="array" aca="1" ref="X76" ca="1">INDEX($AM$2:$AM$82,MATCH(W76,$AL$2:$AL$82,0),0)</f>
        <v>年度により増減</v>
      </c>
      <c r="Y76" s="174" t="str">
        <f t="shared" ref="Y76:Y123" ca="1" si="61">IF(G76-E76&gt;0,"↑",IF(G76-E76&lt;0,"↓","－"))</f>
        <v>↑</v>
      </c>
      <c r="Z76" s="175" t="str">
        <f t="shared" ref="Z76:Z123" ca="1" si="62">IF(W76="↓↑↓↓",IF(Y76="↓","減少傾向","×"),"判定外")</f>
        <v>判定外</v>
      </c>
      <c r="AA76" s="176" t="str">
        <f t="shared" ref="AA76:AA123" ca="1" si="63">IF(W76="↑↓↑↑",IF(Y76="↑","増加傾向","×"),"判定外")</f>
        <v>判定外</v>
      </c>
      <c r="AB76" s="177" t="str">
        <f t="shared" ref="AB76:AB123" ca="1" si="64">IF(H76-F76&gt;0,"↑",IF(H76-F76&lt;0,"↓","－"))</f>
        <v>↓</v>
      </c>
      <c r="AC76" s="175" t="str">
        <f t="shared" ref="AC76:AC123" ca="1" si="65">IF(W76="↓↓↑↓",IF(AB76="↓","減少傾向","×"),"判定外")</f>
        <v>判定外</v>
      </c>
      <c r="AD76" s="173" t="str">
        <f t="shared" ref="AD76:AD123" ca="1" si="66">IF(W76="↑↑↓↑",IF(AB76="↑","増加傾向","×"),"判定外")</f>
        <v>判定外</v>
      </c>
      <c r="AE76" s="178" t="s">
        <v>316</v>
      </c>
      <c r="AF76" s="157"/>
      <c r="AL76" s="137" t="s">
        <v>432</v>
      </c>
      <c r="AM76" s="137" t="s">
        <v>329</v>
      </c>
    </row>
    <row r="77" spans="3:39" x14ac:dyDescent="0.15">
      <c r="C77" s="154"/>
      <c r="D77" s="169" t="s">
        <v>193</v>
      </c>
      <c r="E77" s="234">
        <f ca="1">ROUND(SUMIF('6.経年データ（学部単位）'!A:A,R1,'6.経年データ（学部単位）'!W:W)/SUMIF('6.経年データ（学部単位）'!A:A,R1,'6.経年データ（学部単位）'!AE:AE),3)</f>
        <v>5.2999999999999999E-2</v>
      </c>
      <c r="F77" s="234">
        <f ca="1">ROUND(SUMIF('6.経年データ（学部単位）'!A:A,S1,'6.経年データ（学部単位）'!W:W)/SUMIF('6.経年データ（学部単位）'!A:A,S1,'6.経年データ（学部単位）'!AE:AE),3)</f>
        <v>0.04</v>
      </c>
      <c r="G77" s="234">
        <f ca="1">ROUND(SUMIF('6.経年データ（学部単位）'!A:A,T1,'6.経年データ（学部単位）'!W:W)/SUMIF('6.経年データ（学部単位）'!A:A,T1,'6.経年データ（学部単位）'!AE:AE),3)</f>
        <v>3.5999999999999997E-2</v>
      </c>
      <c r="H77" s="234">
        <f ca="1">ROUND(SUMIF('6.経年データ（学部単位）'!A:A,U1,'6.経年データ（学部単位）'!W:W)/SUMIF('6.経年データ（学部単位）'!A:A,U1,'6.経年データ（学部単位）'!AE:AE),3)</f>
        <v>4.1000000000000002E-2</v>
      </c>
      <c r="I77" s="234">
        <f ca="1">ROUND(SUMIF('6.経年データ（学部単位）'!A:A,V1,'6.経年データ（学部単位）'!W:W)/SUMIF('6.経年データ（学部単位）'!A:A,V1,'6.経年データ（学部単位）'!AE:AE),3)</f>
        <v>3.2000000000000001E-2</v>
      </c>
      <c r="J77" s="205">
        <f t="shared" ca="1" si="47"/>
        <v>4.0400000000000005E-2</v>
      </c>
      <c r="K77" s="170">
        <f t="shared" ca="1" si="48"/>
        <v>1.0400000000000006E-2</v>
      </c>
      <c r="L77" s="170">
        <f t="shared" ca="1" si="49"/>
        <v>7.0400000000000004E-2</v>
      </c>
      <c r="M77" s="161" t="str">
        <f t="shared" ca="1" si="50"/>
        <v>○</v>
      </c>
      <c r="N77" s="161" t="str">
        <f t="shared" ca="1" si="51"/>
        <v>○</v>
      </c>
      <c r="O77" s="161" t="str">
        <f t="shared" ca="1" si="52"/>
        <v>○</v>
      </c>
      <c r="P77" s="161" t="str">
        <f t="shared" ca="1" si="53"/>
        <v>○</v>
      </c>
      <c r="Q77" s="164" t="str">
        <f t="shared" ca="1" si="54"/>
        <v>○</v>
      </c>
      <c r="R77" s="171" t="str">
        <f t="shared" ca="1" si="55"/>
        <v>同程度</v>
      </c>
      <c r="S77" s="163" t="str">
        <f t="shared" ca="1" si="56"/>
        <v>↓</v>
      </c>
      <c r="T77" s="161" t="str">
        <f t="shared" ca="1" si="57"/>
        <v>↓</v>
      </c>
      <c r="U77" s="161" t="str">
        <f t="shared" ca="1" si="58"/>
        <v>↑</v>
      </c>
      <c r="V77" s="164" t="str">
        <f t="shared" ca="1" si="59"/>
        <v>↓</v>
      </c>
      <c r="W77" s="172" t="str">
        <f t="shared" ca="1" si="60"/>
        <v>↓↓↑↓</v>
      </c>
      <c r="X77" s="173" t="str" cm="1">
        <f t="array" aca="1" ref="X77" ca="1">INDEX($AM$2:$AM$82,MATCH(W77,$AL$2:$AL$82,0),0)</f>
        <v>年度により増減</v>
      </c>
      <c r="Y77" s="174" t="str">
        <f t="shared" ca="1" si="61"/>
        <v>↓</v>
      </c>
      <c r="Z77" s="175" t="str">
        <f t="shared" ca="1" si="62"/>
        <v>判定外</v>
      </c>
      <c r="AA77" s="176" t="str">
        <f t="shared" ca="1" si="63"/>
        <v>判定外</v>
      </c>
      <c r="AB77" s="177" t="str">
        <f t="shared" ca="1" si="64"/>
        <v>↑</v>
      </c>
      <c r="AC77" s="175" t="str">
        <f t="shared" ca="1" si="65"/>
        <v>×</v>
      </c>
      <c r="AD77" s="173" t="str">
        <f t="shared" ca="1" si="66"/>
        <v>判定外</v>
      </c>
      <c r="AE77" s="178" t="s">
        <v>316</v>
      </c>
      <c r="AF77" s="157"/>
      <c r="AL77" s="137" t="s">
        <v>433</v>
      </c>
      <c r="AM77" s="137" t="s">
        <v>348</v>
      </c>
    </row>
    <row r="78" spans="3:39" x14ac:dyDescent="0.15">
      <c r="C78" s="154"/>
      <c r="D78" s="169" t="s">
        <v>194</v>
      </c>
      <c r="E78" s="234">
        <f ca="1">ROUND(SUMIF('6.経年データ（学部単位）'!A:A,R1,'6.経年データ（学部単位）'!X:X)/SUMIF('6.経年データ（学部単位）'!A:A,R1,'6.経年データ（学部単位）'!AE:AE),3)</f>
        <v>0.122</v>
      </c>
      <c r="F78" s="234">
        <f ca="1">ROUND(SUMIF('6.経年データ（学部単位）'!A:A,S1,'6.経年データ（学部単位）'!X:X)/SUMIF('6.経年データ（学部単位）'!A:A,S1,'6.経年データ（学部単位）'!AE:AE),3)</f>
        <v>0.105</v>
      </c>
      <c r="G78" s="234">
        <f ca="1">ROUND(SUMIF('6.経年データ（学部単位）'!A:A,T1,'6.経年データ（学部単位）'!X:X)/SUMIF('6.経年データ（学部単位）'!A:A,T1,'6.経年データ（学部単位）'!AE:AE),3)</f>
        <v>0.123</v>
      </c>
      <c r="H78" s="234">
        <f ca="1">ROUND(SUMIF('6.経年データ（学部単位）'!A:A,U1,'6.経年データ（学部単位）'!X:X)/SUMIF('6.経年データ（学部単位）'!A:A,U1,'6.経年データ（学部単位）'!AE:AE),3)</f>
        <v>9.2999999999999999E-2</v>
      </c>
      <c r="I78" s="234">
        <f ca="1">ROUND(SUMIF('6.経年データ（学部単位）'!A:A,V1,'6.経年データ（学部単位）'!X:X)/SUMIF('6.経年データ（学部単位）'!A:A,V1,'6.経年データ（学部単位）'!AE:AE),3)</f>
        <v>0.13300000000000001</v>
      </c>
      <c r="J78" s="205">
        <f t="shared" ca="1" si="47"/>
        <v>0.1152</v>
      </c>
      <c r="K78" s="170">
        <f t="shared" ca="1" si="48"/>
        <v>8.5199999999999998E-2</v>
      </c>
      <c r="L78" s="170">
        <f t="shared" ca="1" si="49"/>
        <v>0.1452</v>
      </c>
      <c r="M78" s="161" t="str">
        <f t="shared" ca="1" si="50"/>
        <v>○</v>
      </c>
      <c r="N78" s="161" t="str">
        <f t="shared" ca="1" si="51"/>
        <v>○</v>
      </c>
      <c r="O78" s="161" t="str">
        <f t="shared" ca="1" si="52"/>
        <v>○</v>
      </c>
      <c r="P78" s="161" t="str">
        <f t="shared" ca="1" si="53"/>
        <v>○</v>
      </c>
      <c r="Q78" s="164" t="str">
        <f t="shared" ca="1" si="54"/>
        <v>○</v>
      </c>
      <c r="R78" s="171" t="str">
        <f t="shared" ca="1" si="55"/>
        <v>同程度</v>
      </c>
      <c r="S78" s="163" t="str">
        <f t="shared" ca="1" si="56"/>
        <v>↓</v>
      </c>
      <c r="T78" s="161" t="str">
        <f t="shared" ca="1" si="57"/>
        <v>↑</v>
      </c>
      <c r="U78" s="161" t="str">
        <f t="shared" ca="1" si="58"/>
        <v>↓</v>
      </c>
      <c r="V78" s="164" t="str">
        <f t="shared" ca="1" si="59"/>
        <v>↑</v>
      </c>
      <c r="W78" s="172" t="str">
        <f t="shared" ca="1" si="60"/>
        <v>↓↑↓↑</v>
      </c>
      <c r="X78" s="173" t="str" cm="1">
        <f t="array" aca="1" ref="X78" ca="1">INDEX($AM$2:$AM$82,MATCH(W78,$AL$2:$AL$82,0),0)</f>
        <v>隔年で増減</v>
      </c>
      <c r="Y78" s="174" t="str">
        <f t="shared" ca="1" si="61"/>
        <v>↑</v>
      </c>
      <c r="Z78" s="175" t="str">
        <f t="shared" ca="1" si="62"/>
        <v>判定外</v>
      </c>
      <c r="AA78" s="176" t="str">
        <f t="shared" ca="1" si="63"/>
        <v>判定外</v>
      </c>
      <c r="AB78" s="177" t="str">
        <f t="shared" ca="1" si="64"/>
        <v>↓</v>
      </c>
      <c r="AC78" s="175" t="str">
        <f t="shared" ca="1" si="65"/>
        <v>判定外</v>
      </c>
      <c r="AD78" s="173" t="str">
        <f t="shared" ca="1" si="66"/>
        <v>判定外</v>
      </c>
      <c r="AE78" s="178" t="s">
        <v>329</v>
      </c>
      <c r="AF78" s="157"/>
      <c r="AL78" s="137" t="s">
        <v>434</v>
      </c>
      <c r="AM78" s="137" t="s">
        <v>369</v>
      </c>
    </row>
    <row r="79" spans="3:39" x14ac:dyDescent="0.15">
      <c r="C79" s="154"/>
      <c r="D79" s="169" t="s">
        <v>195</v>
      </c>
      <c r="E79" s="234">
        <f ca="1">ROUND(SUMIF('6.経年データ（学部単位）'!A:A,R1,'6.経年データ（学部単位）'!Y:Y)/SUMIF('6.経年データ（学部単位）'!A:A,R1,'6.経年データ（学部単位）'!AE:AE),3)</f>
        <v>0.245</v>
      </c>
      <c r="F79" s="234">
        <f ca="1">ROUND(SUMIF('6.経年データ（学部単位）'!A:A,S1,'6.経年データ（学部単位）'!Y:Y)/SUMIF('6.経年データ（学部単位）'!A:A,S1,'6.経年データ（学部単位）'!AE:AE),3)</f>
        <v>0.186</v>
      </c>
      <c r="G79" s="234">
        <f ca="1">ROUND(SUMIF('6.経年データ（学部単位）'!A:A,T1,'6.経年データ（学部単位）'!Y:Y)/SUMIF('6.経年データ（学部単位）'!A:A,T1,'6.経年データ（学部単位）'!AE:AE),3)</f>
        <v>0.20200000000000001</v>
      </c>
      <c r="H79" s="234">
        <f ca="1">ROUND(SUMIF('6.経年データ（学部単位）'!A:A,U1,'6.経年データ（学部単位）'!Y:Y)/SUMIF('6.経年データ（学部単位）'!A:A,U1,'6.経年データ（学部単位）'!AE:AE),3)</f>
        <v>0.183</v>
      </c>
      <c r="I79" s="234">
        <f ca="1">ROUND(SUMIF('6.経年データ（学部単位）'!A:A,V1,'6.経年データ（学部単位）'!Y:Y)/SUMIF('6.経年データ（学部単位）'!A:A,V1,'6.経年データ（学部単位）'!AE:AE),3)</f>
        <v>0.24099999999999999</v>
      </c>
      <c r="J79" s="205">
        <f t="shared" ca="1" si="47"/>
        <v>0.21139999999999998</v>
      </c>
      <c r="K79" s="170">
        <f t="shared" ca="1" si="48"/>
        <v>0.18139999999999998</v>
      </c>
      <c r="L79" s="170">
        <f t="shared" ca="1" si="49"/>
        <v>0.24139999999999998</v>
      </c>
      <c r="M79" s="161" t="str">
        <f t="shared" ca="1" si="50"/>
        <v>×</v>
      </c>
      <c r="N79" s="161" t="str">
        <f t="shared" ca="1" si="51"/>
        <v>○</v>
      </c>
      <c r="O79" s="161" t="str">
        <f t="shared" ca="1" si="52"/>
        <v>○</v>
      </c>
      <c r="P79" s="161" t="str">
        <f t="shared" ca="1" si="53"/>
        <v>○</v>
      </c>
      <c r="Q79" s="164" t="str">
        <f t="shared" ca="1" si="54"/>
        <v>○</v>
      </c>
      <c r="R79" s="171" t="str">
        <f t="shared" ca="1" si="55"/>
        <v>―</v>
      </c>
      <c r="S79" s="163" t="str">
        <f t="shared" ca="1" si="56"/>
        <v>↓</v>
      </c>
      <c r="T79" s="161" t="str">
        <f t="shared" ca="1" si="57"/>
        <v>↑</v>
      </c>
      <c r="U79" s="161" t="str">
        <f t="shared" ca="1" si="58"/>
        <v>↓</v>
      </c>
      <c r="V79" s="164" t="str">
        <f t="shared" ca="1" si="59"/>
        <v>↑</v>
      </c>
      <c r="W79" s="172" t="str">
        <f t="shared" ca="1" si="60"/>
        <v>↓↑↓↑</v>
      </c>
      <c r="X79" s="173" t="str" cm="1">
        <f t="array" aca="1" ref="X79" ca="1">INDEX($AM$2:$AM$82,MATCH(W79,$AL$2:$AL$82,0),0)</f>
        <v>隔年で増減</v>
      </c>
      <c r="Y79" s="174" t="str">
        <f t="shared" ca="1" si="61"/>
        <v>↓</v>
      </c>
      <c r="Z79" s="175" t="str">
        <f t="shared" ca="1" si="62"/>
        <v>判定外</v>
      </c>
      <c r="AA79" s="176" t="str">
        <f t="shared" ca="1" si="63"/>
        <v>判定外</v>
      </c>
      <c r="AB79" s="177" t="str">
        <f t="shared" ca="1" si="64"/>
        <v>↓</v>
      </c>
      <c r="AC79" s="175" t="str">
        <f t="shared" ca="1" si="65"/>
        <v>判定外</v>
      </c>
      <c r="AD79" s="173" t="str">
        <f t="shared" ca="1" si="66"/>
        <v>判定外</v>
      </c>
      <c r="AE79" s="178" t="s">
        <v>297</v>
      </c>
      <c r="AF79" s="157"/>
      <c r="AL79" s="137" t="s">
        <v>435</v>
      </c>
      <c r="AM79" s="137" t="s">
        <v>329</v>
      </c>
    </row>
    <row r="80" spans="3:39" x14ac:dyDescent="0.15">
      <c r="C80" s="154"/>
      <c r="D80" s="169" t="s">
        <v>196</v>
      </c>
      <c r="E80" s="234">
        <f ca="1">ROUND(SUMIF('6.経年データ（学部単位）'!A:A,R1,'6.経年データ（学部単位）'!Z:Z)/SUMIF('6.経年データ（学部単位）'!A:A,R1,'6.経年データ（学部単位）'!AE:AE),3)</f>
        <v>0.11799999999999999</v>
      </c>
      <c r="F80" s="234">
        <f ca="1">ROUND(SUMIF('6.経年データ（学部単位）'!A:A,S1,'6.経年データ（学部単位）'!Z:Z)/SUMIF('6.経年データ（学部単位）'!A:A,S1,'6.経年データ（学部単位）'!AE:AE),3)</f>
        <v>0.121</v>
      </c>
      <c r="G80" s="234">
        <f ca="1">ROUND(SUMIF('6.経年データ（学部単位）'!A:A,T1,'6.経年データ（学部単位）'!Z:Z)/SUMIF('6.経年データ（学部単位）'!A:A,T1,'6.経年データ（学部単位）'!AE:AE),3)</f>
        <v>0.159</v>
      </c>
      <c r="H80" s="234">
        <f ca="1">ROUND(SUMIF('6.経年データ（学部単位）'!A:A,U1,'6.経年データ（学部単位）'!Z:Z)/SUMIF('6.経年データ（学部単位）'!A:A,U1,'6.経年データ（学部単位）'!AE:AE),3)</f>
        <v>0.183</v>
      </c>
      <c r="I80" s="234">
        <f ca="1">ROUND(SUMIF('6.経年データ（学部単位）'!A:A,V1,'6.経年データ（学部単位）'!Z:Z)/SUMIF('6.経年データ（学部単位）'!A:A,V1,'6.経年データ（学部単位）'!AE:AE),3)</f>
        <v>0.13300000000000001</v>
      </c>
      <c r="J80" s="205">
        <f t="shared" ca="1" si="47"/>
        <v>0.14279999999999998</v>
      </c>
      <c r="K80" s="170">
        <f t="shared" ca="1" si="48"/>
        <v>0.11279999999999998</v>
      </c>
      <c r="L80" s="170">
        <f t="shared" ca="1" si="49"/>
        <v>0.17279999999999998</v>
      </c>
      <c r="M80" s="161" t="str">
        <f t="shared" ca="1" si="50"/>
        <v>○</v>
      </c>
      <c r="N80" s="161" t="str">
        <f t="shared" ca="1" si="51"/>
        <v>○</v>
      </c>
      <c r="O80" s="161" t="str">
        <f t="shared" ca="1" si="52"/>
        <v>○</v>
      </c>
      <c r="P80" s="161" t="str">
        <f t="shared" ca="1" si="53"/>
        <v>×</v>
      </c>
      <c r="Q80" s="164" t="str">
        <f t="shared" ca="1" si="54"/>
        <v>○</v>
      </c>
      <c r="R80" s="171" t="str">
        <f t="shared" ca="1" si="55"/>
        <v>―</v>
      </c>
      <c r="S80" s="163" t="str">
        <f t="shared" ca="1" si="56"/>
        <v>↑</v>
      </c>
      <c r="T80" s="161" t="str">
        <f t="shared" ca="1" si="57"/>
        <v>↑</v>
      </c>
      <c r="U80" s="161" t="str">
        <f t="shared" ca="1" si="58"/>
        <v>↑</v>
      </c>
      <c r="V80" s="164" t="str">
        <f t="shared" ca="1" si="59"/>
        <v>↓</v>
      </c>
      <c r="W80" s="172" t="str">
        <f t="shared" ca="1" si="60"/>
        <v>↑↑↑↓</v>
      </c>
      <c r="X80" s="173" t="str" cm="1">
        <f t="array" aca="1" ref="X80" ca="1">INDEX($AM$2:$AM$82,MATCH(W80,$AL$2:$AL$82,0),0)</f>
        <v>最新年度のみ減少</v>
      </c>
      <c r="Y80" s="174" t="str">
        <f t="shared" ca="1" si="61"/>
        <v>↑</v>
      </c>
      <c r="Z80" s="175" t="str">
        <f t="shared" ca="1" si="62"/>
        <v>判定外</v>
      </c>
      <c r="AA80" s="176" t="str">
        <f t="shared" ca="1" si="63"/>
        <v>判定外</v>
      </c>
      <c r="AB80" s="177" t="str">
        <f t="shared" ca="1" si="64"/>
        <v>↑</v>
      </c>
      <c r="AC80" s="175" t="str">
        <f t="shared" ca="1" si="65"/>
        <v>判定外</v>
      </c>
      <c r="AD80" s="173" t="str">
        <f t="shared" ca="1" si="66"/>
        <v>判定外</v>
      </c>
      <c r="AE80" s="178" t="s">
        <v>441</v>
      </c>
      <c r="AF80" s="157"/>
      <c r="AL80" s="137" t="s">
        <v>436</v>
      </c>
      <c r="AM80" s="137" t="s">
        <v>329</v>
      </c>
    </row>
    <row r="81" spans="3:39" x14ac:dyDescent="0.15">
      <c r="C81" s="154"/>
      <c r="D81" s="169" t="s">
        <v>197</v>
      </c>
      <c r="E81" s="234">
        <f ca="1">ROUND(SUMIF('6.経年データ（学部単位）'!A:A,R1,'6.経年データ（学部単位）'!AA:AA)/SUMIF('6.経年データ（学部単位）'!A:A,R1,'6.経年データ（学部単位）'!AE:AE),3)</f>
        <v>0.35099999999999998</v>
      </c>
      <c r="F81" s="234">
        <f ca="1">ROUND(SUMIF('6.経年データ（学部単位）'!A:A,S1,'6.経年データ（学部単位）'!AA:AA)/SUMIF('6.経年データ（学部単位）'!A:A,S1,'6.経年データ（学部単位）'!AE:AE),3)</f>
        <v>0.433</v>
      </c>
      <c r="G81" s="234">
        <f ca="1">ROUND(SUMIF('6.経年データ（学部単位）'!A:A,T1,'6.経年データ（学部単位）'!AA:AA)/SUMIF('6.経年データ（学部単位）'!A:A,T1,'6.経年データ（学部単位）'!AE:AE),3)</f>
        <v>0.34499999999999997</v>
      </c>
      <c r="H81" s="234">
        <f ca="1">ROUND(SUMIF('6.経年データ（学部単位）'!A:A,U1,'6.経年データ（学部単位）'!AA:AA)/SUMIF('6.経年データ（学部単位）'!A:A,U1,'6.経年データ（学部単位）'!AE:AE),3)</f>
        <v>0.41099999999999998</v>
      </c>
      <c r="I81" s="234">
        <f ca="1">ROUND(SUMIF('6.経年データ（学部単位）'!A:A,V1,'6.経年データ（学部単位）'!AA:AA)/SUMIF('6.経年データ（学部単位）'!A:A,V1,'6.経年データ（学部単位）'!AE:AE),3)</f>
        <v>0.34100000000000003</v>
      </c>
      <c r="J81" s="205">
        <f t="shared" ca="1" si="47"/>
        <v>0.37619999999999998</v>
      </c>
      <c r="K81" s="170">
        <f t="shared" ca="1" si="48"/>
        <v>0.34619999999999995</v>
      </c>
      <c r="L81" s="170">
        <f t="shared" ca="1" si="49"/>
        <v>0.40620000000000001</v>
      </c>
      <c r="M81" s="161" t="str">
        <f t="shared" ca="1" si="50"/>
        <v>○</v>
      </c>
      <c r="N81" s="161" t="str">
        <f t="shared" ca="1" si="51"/>
        <v>×</v>
      </c>
      <c r="O81" s="161" t="str">
        <f t="shared" ca="1" si="52"/>
        <v>×</v>
      </c>
      <c r="P81" s="161" t="str">
        <f t="shared" ca="1" si="53"/>
        <v>×</v>
      </c>
      <c r="Q81" s="164" t="str">
        <f t="shared" ca="1" si="54"/>
        <v>×</v>
      </c>
      <c r="R81" s="171" t="str">
        <f t="shared" ca="1" si="55"/>
        <v>―</v>
      </c>
      <c r="S81" s="163" t="str">
        <f t="shared" ca="1" si="56"/>
        <v>↑</v>
      </c>
      <c r="T81" s="161" t="str">
        <f t="shared" ca="1" si="57"/>
        <v>↓</v>
      </c>
      <c r="U81" s="161" t="str">
        <f t="shared" ca="1" si="58"/>
        <v>↑</v>
      </c>
      <c r="V81" s="164" t="str">
        <f t="shared" ca="1" si="59"/>
        <v>↓</v>
      </c>
      <c r="W81" s="172" t="str">
        <f t="shared" ca="1" si="60"/>
        <v>↑↓↑↓</v>
      </c>
      <c r="X81" s="173" t="str" cm="1">
        <f t="array" aca="1" ref="X81" ca="1">INDEX($AM$2:$AM$82,MATCH(W81,$AL$2:$AL$82,0),0)</f>
        <v>隔年で増減</v>
      </c>
      <c r="Y81" s="174" t="str">
        <f t="shared" ca="1" si="61"/>
        <v>↓</v>
      </c>
      <c r="Z81" s="175" t="str">
        <f t="shared" ca="1" si="62"/>
        <v>判定外</v>
      </c>
      <c r="AA81" s="176" t="str">
        <f t="shared" ca="1" si="63"/>
        <v>判定外</v>
      </c>
      <c r="AB81" s="177" t="str">
        <f t="shared" ca="1" si="64"/>
        <v>↓</v>
      </c>
      <c r="AC81" s="175" t="str">
        <f t="shared" ca="1" si="65"/>
        <v>判定外</v>
      </c>
      <c r="AD81" s="173" t="str">
        <f t="shared" ca="1" si="66"/>
        <v>判定外</v>
      </c>
      <c r="AE81" s="178" t="s">
        <v>297</v>
      </c>
      <c r="AF81" s="157"/>
      <c r="AL81" s="137" t="s">
        <v>437</v>
      </c>
      <c r="AM81" s="137" t="s">
        <v>329</v>
      </c>
    </row>
    <row r="82" spans="3:39" x14ac:dyDescent="0.15">
      <c r="C82" s="154"/>
      <c r="D82" s="169" t="s">
        <v>198</v>
      </c>
      <c r="E82" s="234">
        <f ca="1">ROUND(SUMIF('6.経年データ（学部単位）'!A:A,R1,'6.経年データ（学部単位）'!AB:AB)/SUMIF('6.経年データ（学部単位）'!A:A,R1,'6.経年データ（学部単位）'!AE:AE),3)</f>
        <v>7.8E-2</v>
      </c>
      <c r="F82" s="234">
        <f ca="1">ROUND(SUMIF('6.経年データ（学部単位）'!A:A,S1,'6.経年データ（学部単位）'!AB:AB)/SUMIF('6.経年データ（学部単位）'!A:A,S1,'6.経年データ（学部単位）'!AE:AE),3)</f>
        <v>7.2999999999999995E-2</v>
      </c>
      <c r="G82" s="234">
        <f ca="1">ROUND(SUMIF('6.経年データ（学部単位）'!A:A,T1,'6.経年データ（学部単位）'!AB:AB)/SUMIF('6.経年データ（学部単位）'!A:A,T1,'6.経年データ（学部単位）'!AE:AE),3)</f>
        <v>9.9000000000000005E-2</v>
      </c>
      <c r="H82" s="234">
        <f ca="1">ROUND(SUMIF('6.経年データ（学部単位）'!A:A,U1,'6.経年データ（学部単位）'!AB:AB)/SUMIF('6.経年データ（学部単位）'!A:A,U1,'6.経年データ（学部単位）'!AE:AE),3)</f>
        <v>8.5000000000000006E-2</v>
      </c>
      <c r="I82" s="234">
        <f ca="1">ROUND(SUMIF('6.経年データ（学部単位）'!A:A,V1,'6.経年データ（学部単位）'!AB:AB)/SUMIF('6.経年データ（学部単位）'!A:A,V1,'6.経年データ（学部単位）'!AE:AE),3)</f>
        <v>6.8000000000000005E-2</v>
      </c>
      <c r="J82" s="205">
        <f t="shared" ca="1" si="47"/>
        <v>8.0600000000000005E-2</v>
      </c>
      <c r="K82" s="170">
        <f t="shared" ca="1" si="48"/>
        <v>5.0600000000000006E-2</v>
      </c>
      <c r="L82" s="170">
        <f t="shared" ca="1" si="49"/>
        <v>0.1106</v>
      </c>
      <c r="M82" s="161" t="str">
        <f t="shared" ca="1" si="50"/>
        <v>○</v>
      </c>
      <c r="N82" s="161" t="str">
        <f t="shared" ca="1" si="51"/>
        <v>○</v>
      </c>
      <c r="O82" s="161" t="str">
        <f t="shared" ca="1" si="52"/>
        <v>○</v>
      </c>
      <c r="P82" s="161" t="str">
        <f t="shared" ca="1" si="53"/>
        <v>○</v>
      </c>
      <c r="Q82" s="164" t="str">
        <f t="shared" ca="1" si="54"/>
        <v>○</v>
      </c>
      <c r="R82" s="171" t="str">
        <f t="shared" ca="1" si="55"/>
        <v>同程度</v>
      </c>
      <c r="S82" s="163" t="str">
        <f t="shared" ca="1" si="56"/>
        <v>↓</v>
      </c>
      <c r="T82" s="161" t="str">
        <f t="shared" ca="1" si="57"/>
        <v>↑</v>
      </c>
      <c r="U82" s="161" t="str">
        <f t="shared" ca="1" si="58"/>
        <v>↓</v>
      </c>
      <c r="V82" s="164" t="str">
        <f t="shared" ca="1" si="59"/>
        <v>↓</v>
      </c>
      <c r="W82" s="172" t="str">
        <f t="shared" ca="1" si="60"/>
        <v>↓↑↓↓</v>
      </c>
      <c r="X82" s="173" t="str" cm="1">
        <f t="array" aca="1" ref="X82" ca="1">INDEX($AM$2:$AM$82,MATCH(W82,$AL$2:$AL$82,0),0)</f>
        <v>年度により増減</v>
      </c>
      <c r="Y82" s="174" t="str">
        <f t="shared" ca="1" si="61"/>
        <v>↑</v>
      </c>
      <c r="Z82" s="175" t="str">
        <f t="shared" ca="1" si="62"/>
        <v>×</v>
      </c>
      <c r="AA82" s="176" t="str">
        <f t="shared" ca="1" si="63"/>
        <v>判定外</v>
      </c>
      <c r="AB82" s="177" t="str">
        <f t="shared" ca="1" si="64"/>
        <v>↑</v>
      </c>
      <c r="AC82" s="175" t="str">
        <f t="shared" ca="1" si="65"/>
        <v>判定外</v>
      </c>
      <c r="AD82" s="173" t="str">
        <f t="shared" ca="1" si="66"/>
        <v>判定外</v>
      </c>
      <c r="AE82" s="178" t="s">
        <v>329</v>
      </c>
      <c r="AF82" s="157"/>
      <c r="AL82" s="137" t="s">
        <v>438</v>
      </c>
      <c r="AM82" s="137" t="s">
        <v>329</v>
      </c>
    </row>
    <row r="83" spans="3:39" x14ac:dyDescent="0.15">
      <c r="C83" s="154"/>
      <c r="D83" s="169" t="s">
        <v>199</v>
      </c>
      <c r="E83" s="234">
        <f ca="1">ROUND(SUMIF('6.経年データ（学部単位）'!A:A,R1,'6.経年データ（学部単位）'!AC:AC)/SUMIF('6.経年データ（学部単位）'!A:A,R1,'6.経年データ（学部単位）'!AE:AE),3)</f>
        <v>2.4E-2</v>
      </c>
      <c r="F83" s="234">
        <f ca="1">ROUND(SUMIF('6.経年データ（学部単位）'!A:A,S1,'6.経年データ（学部単位）'!AC:AC)/SUMIF('6.経年データ（学部単位）'!A:A,S1,'6.経年データ（学部単位）'!AE:AE),3)</f>
        <v>1.6E-2</v>
      </c>
      <c r="G83" s="234">
        <f ca="1">ROUND(SUMIF('6.経年データ（学部単位）'!A:A,T1,'6.経年データ（学部単位）'!AC:AC)/SUMIF('6.経年データ（学部単位）'!A:A,T1,'6.経年データ（学部単位）'!AE:AE),3)</f>
        <v>1.2E-2</v>
      </c>
      <c r="H83" s="234">
        <f ca="1">ROUND(SUMIF('6.経年データ（学部単位）'!A:A,U1,'6.経年データ（学部単位）'!AC:AC)/SUMIF('6.経年データ（学部単位）'!A:A,U1,'6.経年データ（学部単位）'!AE:AE),3)</f>
        <v>4.0000000000000001E-3</v>
      </c>
      <c r="I83" s="234">
        <f ca="1">ROUND(SUMIF('6.経年データ（学部単位）'!A:A,V1,'6.経年データ（学部単位）'!AC:AC)/SUMIF('6.経年データ（学部単位）'!A:A,V1,'6.経年データ（学部単位）'!AE:AE),3)</f>
        <v>1.6E-2</v>
      </c>
      <c r="J83" s="205">
        <f t="shared" ca="1" si="47"/>
        <v>1.4400000000000001E-2</v>
      </c>
      <c r="K83" s="170">
        <f t="shared" ca="1" si="48"/>
        <v>-1.5599999999999998E-2</v>
      </c>
      <c r="L83" s="170">
        <f t="shared" ca="1" si="49"/>
        <v>4.4400000000000002E-2</v>
      </c>
      <c r="M83" s="161" t="str">
        <f t="shared" ca="1" si="50"/>
        <v>○</v>
      </c>
      <c r="N83" s="161" t="str">
        <f t="shared" ca="1" si="51"/>
        <v>○</v>
      </c>
      <c r="O83" s="161" t="str">
        <f t="shared" ca="1" si="52"/>
        <v>○</v>
      </c>
      <c r="P83" s="161" t="str">
        <f t="shared" ca="1" si="53"/>
        <v>○</v>
      </c>
      <c r="Q83" s="164" t="str">
        <f t="shared" ca="1" si="54"/>
        <v>○</v>
      </c>
      <c r="R83" s="171" t="str">
        <f t="shared" ca="1" si="55"/>
        <v>同程度</v>
      </c>
      <c r="S83" s="163" t="str">
        <f t="shared" ca="1" si="56"/>
        <v>↓</v>
      </c>
      <c r="T83" s="161" t="str">
        <f t="shared" ca="1" si="57"/>
        <v>↓</v>
      </c>
      <c r="U83" s="161" t="str">
        <f t="shared" ca="1" si="58"/>
        <v>↓</v>
      </c>
      <c r="V83" s="164" t="str">
        <f t="shared" ca="1" si="59"/>
        <v>↑</v>
      </c>
      <c r="W83" s="172" t="str">
        <f t="shared" ca="1" si="60"/>
        <v>↓↓↓↑</v>
      </c>
      <c r="X83" s="173" t="str" cm="1">
        <f t="array" aca="1" ref="X83" ca="1">INDEX($AM$2:$AM$82,MATCH(W83,$AL$2:$AL$82,0),0)</f>
        <v>最新年度のみ増加</v>
      </c>
      <c r="Y83" s="174" t="str">
        <f t="shared" ca="1" si="61"/>
        <v>↓</v>
      </c>
      <c r="Z83" s="175" t="str">
        <f t="shared" ca="1" si="62"/>
        <v>判定外</v>
      </c>
      <c r="AA83" s="176" t="str">
        <f t="shared" ca="1" si="63"/>
        <v>判定外</v>
      </c>
      <c r="AB83" s="177" t="str">
        <f t="shared" ca="1" si="64"/>
        <v>↓</v>
      </c>
      <c r="AC83" s="175" t="str">
        <f t="shared" ca="1" si="65"/>
        <v>判定外</v>
      </c>
      <c r="AD83" s="173" t="str">
        <f t="shared" ca="1" si="66"/>
        <v>判定外</v>
      </c>
      <c r="AE83" s="178" t="s">
        <v>316</v>
      </c>
      <c r="AF83" s="157"/>
    </row>
    <row r="84" spans="3:39" ht="14.25" thickBot="1" x14ac:dyDescent="0.2">
      <c r="C84" s="154"/>
      <c r="D84" s="169" t="s">
        <v>273</v>
      </c>
      <c r="E84" s="234">
        <f ca="1">ROUND(SUMIF('6.経年データ（学部単位）'!A:A,R1,'6.経年データ（学部単位）'!AD:AD)/SUMIF('6.経年データ（学部単位）'!A:A,R1,'6.経年データ（学部単位）'!AE:AE),3)</f>
        <v>0.192</v>
      </c>
      <c r="F84" s="234">
        <f ca="1">ROUND(SUMIF('6.経年データ（学部単位）'!A:A,S1,'6.経年データ（学部単位）'!AD:AD)/SUMIF('6.経年データ（学部単位）'!A:A,S1,'6.経年データ（学部単位）'!AE:AE),3)</f>
        <v>0.25900000000000001</v>
      </c>
      <c r="G84" s="234">
        <f ca="1">ROUND(SUMIF('6.経年データ（学部単位）'!A:A,T1,'6.経年データ（学部単位）'!AD:AD)/SUMIF('6.経年データ（学部単位）'!A:A,T1,'6.経年データ（学部単位）'!AE:AE),3)</f>
        <v>0.155</v>
      </c>
      <c r="H84" s="234">
        <f ca="1">ROUND(SUMIF('6.経年データ（学部単位）'!A:A,U1,'6.経年データ（学部単位）'!AD:AD)/SUMIF('6.経年データ（学部単位）'!A:A,U1,'6.経年データ（学部単位）'!AE:AE),3)</f>
        <v>0.17499999999999999</v>
      </c>
      <c r="I84" s="234">
        <f ca="1">ROUND(SUMIF('6.経年データ（学部単位）'!A:A,V1,'6.経年データ（学部単位）'!AD:AD)/SUMIF('6.経年データ（学部単位）'!A:A,V1,'6.経年データ（学部単位）'!AE:AE),3)</f>
        <v>0.193</v>
      </c>
      <c r="J84" s="206">
        <f t="shared" ca="1" si="47"/>
        <v>0.1948</v>
      </c>
      <c r="K84" s="179">
        <f t="shared" ca="1" si="48"/>
        <v>0.1648</v>
      </c>
      <c r="L84" s="179">
        <f t="shared" ca="1" si="49"/>
        <v>0.2248</v>
      </c>
      <c r="M84" s="145" t="str">
        <f t="shared" ca="1" si="50"/>
        <v>○</v>
      </c>
      <c r="N84" s="145" t="str">
        <f t="shared" ca="1" si="51"/>
        <v>×</v>
      </c>
      <c r="O84" s="145" t="str">
        <f t="shared" ca="1" si="52"/>
        <v>×</v>
      </c>
      <c r="P84" s="145" t="str">
        <f t="shared" ca="1" si="53"/>
        <v>○</v>
      </c>
      <c r="Q84" s="199" t="str">
        <f t="shared" ca="1" si="54"/>
        <v>○</v>
      </c>
      <c r="R84" s="181" t="str">
        <f t="shared" ca="1" si="55"/>
        <v>―</v>
      </c>
      <c r="S84" s="198" t="str">
        <f t="shared" ca="1" si="56"/>
        <v>↑</v>
      </c>
      <c r="T84" s="145" t="str">
        <f t="shared" ca="1" si="57"/>
        <v>↓</v>
      </c>
      <c r="U84" s="145" t="str">
        <f t="shared" ca="1" si="58"/>
        <v>↑</v>
      </c>
      <c r="V84" s="199" t="str">
        <f t="shared" ca="1" si="59"/>
        <v>↑</v>
      </c>
      <c r="W84" s="185" t="str">
        <f t="shared" ca="1" si="60"/>
        <v>↑↓↑↑</v>
      </c>
      <c r="X84" s="186" t="str" cm="1">
        <f t="array" aca="1" ref="X84" ca="1">INDEX($AM$2:$AM$82,MATCH(W84,$AL$2:$AL$82,0),0)</f>
        <v>年度により増減</v>
      </c>
      <c r="Y84" s="200" t="str">
        <f t="shared" ca="1" si="61"/>
        <v>↓</v>
      </c>
      <c r="Z84" s="191" t="str">
        <f t="shared" ca="1" si="62"/>
        <v>判定外</v>
      </c>
      <c r="AA84" s="201" t="str">
        <f t="shared" ca="1" si="63"/>
        <v>×</v>
      </c>
      <c r="AB84" s="190" t="str">
        <f t="shared" ca="1" si="64"/>
        <v>↓</v>
      </c>
      <c r="AC84" s="191" t="str">
        <f t="shared" ca="1" si="65"/>
        <v>判定外</v>
      </c>
      <c r="AD84" s="186" t="str">
        <f t="shared" ca="1" si="66"/>
        <v>判定外</v>
      </c>
      <c r="AE84" s="202" t="s">
        <v>348</v>
      </c>
      <c r="AF84" s="157"/>
    </row>
    <row r="85" spans="3:39" x14ac:dyDescent="0.15">
      <c r="C85" s="154"/>
      <c r="D85" s="193" t="s">
        <v>290</v>
      </c>
      <c r="E85" s="197">
        <f ca="1">SUMIF('6.経年データ（学部単位）'!A:A,R1,'6.経年データ（学部単位）'!AE:AE)</f>
        <v>245</v>
      </c>
      <c r="F85" s="197">
        <f ca="1">SUMIF('6.経年データ（学部単位）'!A:A,S1,'6.経年データ（学部単位）'!AE:AE)</f>
        <v>247</v>
      </c>
      <c r="G85" s="197">
        <f ca="1">SUMIF('6.経年データ（学部単位）'!A:A,T1,'6.経年データ（学部単位）'!AE:AE)</f>
        <v>252</v>
      </c>
      <c r="H85" s="197">
        <f ca="1">SUMIF('6.経年データ（学部単位）'!A:A,U1,'6.経年データ（学部単位）'!AE:AE)</f>
        <v>246</v>
      </c>
      <c r="I85" s="197">
        <f ca="1">SUMIF('6.経年データ（学部単位）'!A:A,V1,'6.経年データ（学部単位）'!AE:AE)</f>
        <v>249</v>
      </c>
      <c r="J85" s="21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4"/>
      <c r="AA85" s="194"/>
      <c r="AB85" s="194"/>
      <c r="AC85" s="194"/>
      <c r="AD85" s="194"/>
      <c r="AE85" s="194"/>
      <c r="AF85" s="157"/>
    </row>
    <row r="86" spans="3:39" ht="14.25" thickBot="1" x14ac:dyDescent="0.2">
      <c r="C86" s="154"/>
      <c r="D86" s="155"/>
      <c r="E86" s="156"/>
      <c r="F86" s="156"/>
      <c r="G86" s="156"/>
      <c r="H86" s="156"/>
      <c r="I86" s="156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57"/>
    </row>
    <row r="87" spans="3:39" x14ac:dyDescent="0.15">
      <c r="C87" s="154"/>
      <c r="D87" s="155"/>
      <c r="E87" s="156"/>
      <c r="F87" s="156"/>
      <c r="G87" s="156"/>
      <c r="H87" s="156"/>
      <c r="I87" s="156"/>
      <c r="J87" s="306" t="s">
        <v>338</v>
      </c>
      <c r="K87" s="307"/>
      <c r="L87" s="307"/>
      <c r="M87" s="308"/>
      <c r="N87" s="308"/>
      <c r="O87" s="308"/>
      <c r="P87" s="308"/>
      <c r="Q87" s="312"/>
      <c r="R87" s="310" t="s">
        <v>339</v>
      </c>
      <c r="S87" s="307" t="s">
        <v>340</v>
      </c>
      <c r="T87" s="308"/>
      <c r="U87" s="308"/>
      <c r="V87" s="312"/>
      <c r="W87" s="313" t="s">
        <v>341</v>
      </c>
      <c r="X87" s="314"/>
      <c r="Y87" s="317" t="s">
        <v>342</v>
      </c>
      <c r="Z87" s="302" t="s">
        <v>343</v>
      </c>
      <c r="AA87" s="319"/>
      <c r="AB87" s="300" t="s">
        <v>344</v>
      </c>
      <c r="AC87" s="302" t="s">
        <v>345</v>
      </c>
      <c r="AD87" s="303"/>
      <c r="AE87" s="304" t="s">
        <v>346</v>
      </c>
      <c r="AF87" s="157"/>
    </row>
    <row r="88" spans="3:39" ht="27" x14ac:dyDescent="0.15">
      <c r="C88" s="154"/>
      <c r="D88" s="213" t="s">
        <v>305</v>
      </c>
      <c r="E88" s="159" t="str">
        <f ca="1">R1&amp;"(n'="&amp;E98&amp;")"</f>
        <v>R2(n'=170)</v>
      </c>
      <c r="F88" s="159" t="str">
        <f ca="1">S1&amp;"(n'="&amp;F98&amp;")"</f>
        <v>R3(n'=171)</v>
      </c>
      <c r="G88" s="159" t="str">
        <f ca="1">T1&amp;"(n'="&amp;G98&amp;")"</f>
        <v>R4(n'=172)</v>
      </c>
      <c r="H88" s="159" t="str">
        <f ca="1">U1&amp;"(n'="&amp;H98&amp;")"</f>
        <v>R5(n'=170)</v>
      </c>
      <c r="I88" s="159" t="str">
        <f ca="1">V1&amp;"(n'="&amp;I98&amp;")"</f>
        <v>R6(n'=170)</v>
      </c>
      <c r="J88" s="204" t="s">
        <v>349</v>
      </c>
      <c r="K88" s="160">
        <v>-0.03</v>
      </c>
      <c r="L88" s="160">
        <v>0.03</v>
      </c>
      <c r="M88" s="161" t="str">
        <f ca="1">R1</f>
        <v>R2</v>
      </c>
      <c r="N88" s="161" t="str">
        <f ca="1">S1</f>
        <v>R3</v>
      </c>
      <c r="O88" s="161" t="str">
        <f ca="1">T1</f>
        <v>R4</v>
      </c>
      <c r="P88" s="161" t="str">
        <f ca="1">U1</f>
        <v>R5</v>
      </c>
      <c r="Q88" s="161" t="str">
        <f ca="1">V1</f>
        <v>R6</v>
      </c>
      <c r="R88" s="311"/>
      <c r="S88" s="163" t="s">
        <v>350</v>
      </c>
      <c r="T88" s="161" t="s">
        <v>351</v>
      </c>
      <c r="U88" s="161" t="s">
        <v>352</v>
      </c>
      <c r="V88" s="164" t="s">
        <v>353</v>
      </c>
      <c r="W88" s="315"/>
      <c r="X88" s="316"/>
      <c r="Y88" s="318"/>
      <c r="Z88" s="165" t="s">
        <v>354</v>
      </c>
      <c r="AA88" s="166" t="s">
        <v>355</v>
      </c>
      <c r="AB88" s="301"/>
      <c r="AC88" s="167" t="s">
        <v>356</v>
      </c>
      <c r="AD88" s="168" t="s">
        <v>357</v>
      </c>
      <c r="AE88" s="305"/>
      <c r="AF88" s="157"/>
    </row>
    <row r="89" spans="3:39" x14ac:dyDescent="0.15">
      <c r="C89" s="154"/>
      <c r="D89" s="169" t="s">
        <v>192</v>
      </c>
      <c r="E89" s="234">
        <f ca="1">ROUND(SUMIF('6.経年データ（学部単位）'!A:A,R1,'6.経年データ（学部単位）'!AF:AF)/SUMIF('6.経年データ（学部単位）'!A:A,R1,'6.経年データ（学部単位）'!AO:AO),3)</f>
        <v>6.0000000000000001E-3</v>
      </c>
      <c r="F89" s="234">
        <f ca="1">ROUND(SUMIF('6.経年データ（学部単位）'!A:A,S1,'6.経年データ（学部単位）'!AF:AF)/SUMIF('6.経年データ（学部単位）'!A:A,S1,'6.経年データ（学部単位）'!AO:AO),3)</f>
        <v>0</v>
      </c>
      <c r="G89" s="234">
        <f ca="1">ROUND(SUMIF('6.経年データ（学部単位）'!A:A,T1,'6.経年データ（学部単位）'!AF:AF)/SUMIF('6.経年データ（学部単位）'!A:A,T1,'6.経年データ（学部単位）'!AO:AO),3)</f>
        <v>0</v>
      </c>
      <c r="H89" s="234">
        <f ca="1">ROUND(SUMIF('6.経年データ（学部単位）'!A:A,U1,'6.経年データ（学部単位）'!AF:AF)/SUMIF('6.経年データ（学部単位）'!A:A,U1,'6.経年データ（学部単位）'!AO:AO),3)</f>
        <v>6.0000000000000001E-3</v>
      </c>
      <c r="I89" s="234">
        <f ca="1">ROUND(SUMIF('6.経年データ（学部単位）'!A:A,V1,'6.経年データ（学部単位）'!AF:AF)/SUMIF('6.経年データ（学部単位）'!A:A,V1,'6.経年データ（学部単位）'!AO:AO),3)</f>
        <v>1.7999999999999999E-2</v>
      </c>
      <c r="J89" s="205">
        <f t="shared" ca="1" si="47"/>
        <v>6.0000000000000001E-3</v>
      </c>
      <c r="K89" s="170">
        <f t="shared" ca="1" si="48"/>
        <v>-2.4E-2</v>
      </c>
      <c r="L89" s="170">
        <f t="shared" ca="1" si="49"/>
        <v>3.5999999999999997E-2</v>
      </c>
      <c r="M89" s="161" t="str">
        <f t="shared" ca="1" si="50"/>
        <v>○</v>
      </c>
      <c r="N89" s="161" t="str">
        <f t="shared" ca="1" si="51"/>
        <v>○</v>
      </c>
      <c r="O89" s="161" t="str">
        <f t="shared" ca="1" si="52"/>
        <v>○</v>
      </c>
      <c r="P89" s="161" t="str">
        <f t="shared" ca="1" si="53"/>
        <v>○</v>
      </c>
      <c r="Q89" s="164" t="str">
        <f t="shared" ca="1" si="54"/>
        <v>○</v>
      </c>
      <c r="R89" s="171" t="str">
        <f t="shared" ca="1" si="55"/>
        <v>同程度</v>
      </c>
      <c r="S89" s="163" t="str">
        <f t="shared" ca="1" si="56"/>
        <v>↓</v>
      </c>
      <c r="T89" s="161" t="str">
        <f t="shared" ca="1" si="57"/>
        <v>－</v>
      </c>
      <c r="U89" s="161" t="str">
        <f t="shared" ca="1" si="58"/>
        <v>↑</v>
      </c>
      <c r="V89" s="164" t="str">
        <f t="shared" ca="1" si="59"/>
        <v>↑</v>
      </c>
      <c r="W89" s="172" t="str">
        <f t="shared" ca="1" si="60"/>
        <v>↓－↑↑</v>
      </c>
      <c r="X89" s="173" t="str" cm="1">
        <f t="array" aca="1" ref="X89" ca="1">INDEX($AM$2:$AM$82,MATCH(W89,$AL$2:$AL$82,0),0)</f>
        <v>増加傾向⤴</v>
      </c>
      <c r="Y89" s="174" t="str">
        <f t="shared" ca="1" si="61"/>
        <v>↓</v>
      </c>
      <c r="Z89" s="175" t="str">
        <f t="shared" ca="1" si="62"/>
        <v>判定外</v>
      </c>
      <c r="AA89" s="176" t="str">
        <f t="shared" ca="1" si="63"/>
        <v>判定外</v>
      </c>
      <c r="AB89" s="177" t="str">
        <f t="shared" ca="1" si="64"/>
        <v>↑</v>
      </c>
      <c r="AC89" s="175" t="str">
        <f t="shared" ca="1" si="65"/>
        <v>判定外</v>
      </c>
      <c r="AD89" s="173" t="str">
        <f t="shared" ca="1" si="66"/>
        <v>判定外</v>
      </c>
      <c r="AE89" s="178" t="s">
        <v>316</v>
      </c>
      <c r="AF89" s="157"/>
    </row>
    <row r="90" spans="3:39" x14ac:dyDescent="0.15">
      <c r="C90" s="154"/>
      <c r="D90" s="169" t="s">
        <v>193</v>
      </c>
      <c r="E90" s="234">
        <f ca="1">ROUND(SUMIF('6.経年データ（学部単位）'!A:A,R1,'6.経年データ（学部単位）'!AG:AG)/SUMIF('6.経年データ（学部単位）'!A:A,R1,'6.経年データ（学部単位）'!AO:AO),3)</f>
        <v>0.1</v>
      </c>
      <c r="F90" s="234">
        <f ca="1">ROUND(SUMIF('6.経年データ（学部単位）'!A:A,S1,'6.経年データ（学部単位）'!AG:AG)/SUMIF('6.経年データ（学部単位）'!A:A,S1,'6.経年データ（学部単位）'!AO:AO),3)</f>
        <v>0.13500000000000001</v>
      </c>
      <c r="G90" s="234">
        <f ca="1">ROUND(SUMIF('6.経年データ（学部単位）'!A:A,T1,'6.経年データ（学部単位）'!AG:AG)/SUMIF('6.経年データ（学部単位）'!A:A,T1,'6.経年データ（学部単位）'!AO:AO),3)</f>
        <v>8.1000000000000003E-2</v>
      </c>
      <c r="H90" s="234">
        <f ca="1">ROUND(SUMIF('6.経年データ（学部単位）'!A:A,U1,'6.経年データ（学部単位）'!AG:AG)/SUMIF('6.経年データ（学部単位）'!A:A,U1,'6.経年データ（学部単位）'!AO:AO),3)</f>
        <v>6.5000000000000002E-2</v>
      </c>
      <c r="I90" s="234">
        <f ca="1">ROUND(SUMIF('6.経年データ（学部単位）'!A:A,V1,'6.経年データ（学部単位）'!AG:AG)/SUMIF('6.経年データ（学部単位）'!A:A,V1,'6.経年データ（学部単位）'!AO:AO),3)</f>
        <v>0.14699999999999999</v>
      </c>
      <c r="J90" s="205">
        <f t="shared" ca="1" si="47"/>
        <v>0.1056</v>
      </c>
      <c r="K90" s="170">
        <f t="shared" ca="1" si="48"/>
        <v>7.5600000000000001E-2</v>
      </c>
      <c r="L90" s="170">
        <f t="shared" ca="1" si="49"/>
        <v>0.1356</v>
      </c>
      <c r="M90" s="161" t="str">
        <f t="shared" ca="1" si="50"/>
        <v>○</v>
      </c>
      <c r="N90" s="161" t="str">
        <f t="shared" ca="1" si="51"/>
        <v>○</v>
      </c>
      <c r="O90" s="161" t="str">
        <f t="shared" ca="1" si="52"/>
        <v>○</v>
      </c>
      <c r="P90" s="161" t="str">
        <f t="shared" ca="1" si="53"/>
        <v>×</v>
      </c>
      <c r="Q90" s="164" t="str">
        <f t="shared" ca="1" si="54"/>
        <v>×</v>
      </c>
      <c r="R90" s="171" t="str">
        <f t="shared" ca="1" si="55"/>
        <v>―</v>
      </c>
      <c r="S90" s="163" t="str">
        <f t="shared" ca="1" si="56"/>
        <v>↑</v>
      </c>
      <c r="T90" s="161" t="str">
        <f t="shared" ca="1" si="57"/>
        <v>↓</v>
      </c>
      <c r="U90" s="161" t="str">
        <f t="shared" ca="1" si="58"/>
        <v>↓</v>
      </c>
      <c r="V90" s="164" t="str">
        <f t="shared" ca="1" si="59"/>
        <v>↑</v>
      </c>
      <c r="W90" s="172" t="str">
        <f t="shared" ca="1" si="60"/>
        <v>↑↓↓↑</v>
      </c>
      <c r="X90" s="173" t="str" cm="1">
        <f t="array" aca="1" ref="X90" ca="1">INDEX($AM$2:$AM$82,MATCH(W90,$AL$2:$AL$82,0),0)</f>
        <v>年度により増減</v>
      </c>
      <c r="Y90" s="174" t="str">
        <f t="shared" ca="1" si="61"/>
        <v>↓</v>
      </c>
      <c r="Z90" s="175" t="str">
        <f t="shared" ca="1" si="62"/>
        <v>判定外</v>
      </c>
      <c r="AA90" s="176" t="str">
        <f t="shared" ca="1" si="63"/>
        <v>判定外</v>
      </c>
      <c r="AB90" s="177" t="str">
        <f t="shared" ca="1" si="64"/>
        <v>↓</v>
      </c>
      <c r="AC90" s="175" t="str">
        <f t="shared" ca="1" si="65"/>
        <v>判定外</v>
      </c>
      <c r="AD90" s="173" t="str">
        <f t="shared" ca="1" si="66"/>
        <v>判定外</v>
      </c>
      <c r="AE90" s="178" t="s">
        <v>348</v>
      </c>
      <c r="AF90" s="157"/>
    </row>
    <row r="91" spans="3:39" x14ac:dyDescent="0.15">
      <c r="C91" s="154"/>
      <c r="D91" s="169" t="s">
        <v>194</v>
      </c>
      <c r="E91" s="234">
        <f ca="1">ROUND(SUMIF('6.経年データ（学部単位）'!A:A,R1,'6.経年データ（学部単位）'!AH:AH)/SUMIF('6.経年データ（学部単位）'!A:A,R1,'6.経年データ（学部単位）'!AO:AO),3)</f>
        <v>5.8999999999999997E-2</v>
      </c>
      <c r="F91" s="234">
        <f ca="1">ROUND(SUMIF('6.経年データ（学部単位）'!A:A,S1,'6.経年データ（学部単位）'!AH:AH)/SUMIF('6.経年データ（学部単位）'!A:A,S1,'6.経年データ（学部単位）'!AO:AO),3)</f>
        <v>9.4E-2</v>
      </c>
      <c r="G91" s="234">
        <f ca="1">ROUND(SUMIF('6.経年データ（学部単位）'!A:A,T1,'6.経年データ（学部単位）'!AH:AH)/SUMIF('6.経年データ（学部単位）'!A:A,T1,'6.経年データ（学部単位）'!AO:AO),3)</f>
        <v>7.5999999999999998E-2</v>
      </c>
      <c r="H91" s="234">
        <f ca="1">ROUND(SUMIF('6.経年データ（学部単位）'!A:A,U1,'6.経年データ（学部単位）'!AH:AH)/SUMIF('6.経年データ（学部単位）'!A:A,U1,'6.経年データ（学部単位）'!AO:AO),3)</f>
        <v>5.8999999999999997E-2</v>
      </c>
      <c r="I91" s="234">
        <f ca="1">ROUND(SUMIF('6.経年データ（学部単位）'!A:A,V1,'6.経年データ（学部単位）'!AH:AH)/SUMIF('6.経年データ（学部単位）'!A:A,V1,'6.経年データ（学部単位）'!AO:AO),3)</f>
        <v>8.2000000000000003E-2</v>
      </c>
      <c r="J91" s="205">
        <f t="shared" ca="1" si="47"/>
        <v>7.3999999999999996E-2</v>
      </c>
      <c r="K91" s="170">
        <f t="shared" ca="1" si="48"/>
        <v>4.3999999999999997E-2</v>
      </c>
      <c r="L91" s="170">
        <f t="shared" ca="1" si="49"/>
        <v>0.104</v>
      </c>
      <c r="M91" s="161" t="str">
        <f t="shared" ca="1" si="50"/>
        <v>○</v>
      </c>
      <c r="N91" s="161" t="str">
        <f t="shared" ca="1" si="51"/>
        <v>○</v>
      </c>
      <c r="O91" s="161" t="str">
        <f t="shared" ca="1" si="52"/>
        <v>○</v>
      </c>
      <c r="P91" s="161" t="str">
        <f t="shared" ca="1" si="53"/>
        <v>○</v>
      </c>
      <c r="Q91" s="164" t="str">
        <f t="shared" ca="1" si="54"/>
        <v>○</v>
      </c>
      <c r="R91" s="171" t="str">
        <f t="shared" ca="1" si="55"/>
        <v>同程度</v>
      </c>
      <c r="S91" s="163" t="str">
        <f t="shared" ca="1" si="56"/>
        <v>↑</v>
      </c>
      <c r="T91" s="161" t="str">
        <f t="shared" ca="1" si="57"/>
        <v>↓</v>
      </c>
      <c r="U91" s="161" t="str">
        <f t="shared" ca="1" si="58"/>
        <v>↓</v>
      </c>
      <c r="V91" s="164" t="str">
        <f t="shared" ca="1" si="59"/>
        <v>↑</v>
      </c>
      <c r="W91" s="172" t="str">
        <f t="shared" ca="1" si="60"/>
        <v>↑↓↓↑</v>
      </c>
      <c r="X91" s="173" t="str" cm="1">
        <f t="array" aca="1" ref="X91" ca="1">INDEX($AM$2:$AM$82,MATCH(W91,$AL$2:$AL$82,0),0)</f>
        <v>年度により増減</v>
      </c>
      <c r="Y91" s="174" t="str">
        <f t="shared" ca="1" si="61"/>
        <v>↑</v>
      </c>
      <c r="Z91" s="175" t="str">
        <f t="shared" ca="1" si="62"/>
        <v>判定外</v>
      </c>
      <c r="AA91" s="176" t="str">
        <f t="shared" ca="1" si="63"/>
        <v>判定外</v>
      </c>
      <c r="AB91" s="177" t="str">
        <f t="shared" ca="1" si="64"/>
        <v>↓</v>
      </c>
      <c r="AC91" s="175" t="str">
        <f t="shared" ca="1" si="65"/>
        <v>判定外</v>
      </c>
      <c r="AD91" s="173" t="str">
        <f t="shared" ca="1" si="66"/>
        <v>判定外</v>
      </c>
      <c r="AE91" s="178" t="s">
        <v>329</v>
      </c>
      <c r="AF91" s="157"/>
    </row>
    <row r="92" spans="3:39" x14ac:dyDescent="0.15">
      <c r="C92" s="154"/>
      <c r="D92" s="169" t="s">
        <v>195</v>
      </c>
      <c r="E92" s="234">
        <f ca="1">ROUND(SUMIF('6.経年データ（学部単位）'!A:A,R1,'6.経年データ（学部単位）'!AI:AI)/SUMIF('6.経年データ（学部単位）'!A:A,R1,'6.経年データ（学部単位）'!AO:AO),3)</f>
        <v>0.224</v>
      </c>
      <c r="F92" s="234">
        <f ca="1">ROUND(SUMIF('6.経年データ（学部単位）'!A:A,S1,'6.経年データ（学部単位）'!AI:AI)/SUMIF('6.経年データ（学部単位）'!A:A,S1,'6.経年データ（学部単位）'!AO:AO),3)</f>
        <v>0.31</v>
      </c>
      <c r="G92" s="234">
        <f ca="1">ROUND(SUMIF('6.経年データ（学部単位）'!A:A,T1,'6.経年データ（学部単位）'!AI:AI)/SUMIF('6.経年データ（学部単位）'!A:A,T1,'6.経年データ（学部単位）'!AO:AO),3)</f>
        <v>0.22700000000000001</v>
      </c>
      <c r="H92" s="234">
        <f ca="1">ROUND(SUMIF('6.経年データ（学部単位）'!A:A,U1,'6.経年データ（学部単位）'!AI:AI)/SUMIF('6.経年データ（学部単位）'!A:A,U1,'6.経年データ（学部単位）'!AO:AO),3)</f>
        <v>0.253</v>
      </c>
      <c r="I92" s="234">
        <f ca="1">ROUND(SUMIF('6.経年データ（学部単位）'!A:A,V1,'6.経年データ（学部単位）'!AI:AI)/SUMIF('6.経年データ（学部単位）'!A:A,V1,'6.経年データ（学部単位）'!AO:AO),3)</f>
        <v>0.26500000000000001</v>
      </c>
      <c r="J92" s="205">
        <f t="shared" ca="1" si="47"/>
        <v>0.25579999999999997</v>
      </c>
      <c r="K92" s="170">
        <f t="shared" ca="1" si="48"/>
        <v>0.22579999999999997</v>
      </c>
      <c r="L92" s="170">
        <f t="shared" ca="1" si="49"/>
        <v>0.28579999999999994</v>
      </c>
      <c r="M92" s="161" t="str">
        <f t="shared" ca="1" si="50"/>
        <v>×</v>
      </c>
      <c r="N92" s="161" t="str">
        <f t="shared" ca="1" si="51"/>
        <v>×</v>
      </c>
      <c r="O92" s="161" t="str">
        <f t="shared" ca="1" si="52"/>
        <v>○</v>
      </c>
      <c r="P92" s="161" t="str">
        <f t="shared" ca="1" si="53"/>
        <v>○</v>
      </c>
      <c r="Q92" s="164" t="str">
        <f t="shared" ca="1" si="54"/>
        <v>○</v>
      </c>
      <c r="R92" s="171" t="str">
        <f t="shared" ca="1" si="55"/>
        <v>―</v>
      </c>
      <c r="S92" s="163" t="str">
        <f t="shared" ca="1" si="56"/>
        <v>↑</v>
      </c>
      <c r="T92" s="161" t="str">
        <f t="shared" ca="1" si="57"/>
        <v>↓</v>
      </c>
      <c r="U92" s="161" t="str">
        <f t="shared" ca="1" si="58"/>
        <v>↑</v>
      </c>
      <c r="V92" s="164" t="str">
        <f t="shared" ca="1" si="59"/>
        <v>↑</v>
      </c>
      <c r="W92" s="172" t="str">
        <f t="shared" ca="1" si="60"/>
        <v>↑↓↑↑</v>
      </c>
      <c r="X92" s="173" t="str" cm="1">
        <f t="array" aca="1" ref="X92" ca="1">INDEX($AM$2:$AM$82,MATCH(W92,$AL$2:$AL$82,0),0)</f>
        <v>年度により増減</v>
      </c>
      <c r="Y92" s="174" t="str">
        <f t="shared" ca="1" si="61"/>
        <v>↑</v>
      </c>
      <c r="Z92" s="175" t="str">
        <f t="shared" ca="1" si="62"/>
        <v>判定外</v>
      </c>
      <c r="AA92" s="176" t="str">
        <f t="shared" ca="1" si="63"/>
        <v>増加傾向</v>
      </c>
      <c r="AB92" s="177" t="str">
        <f t="shared" ca="1" si="64"/>
        <v>↓</v>
      </c>
      <c r="AC92" s="175" t="str">
        <f t="shared" ca="1" si="65"/>
        <v>判定外</v>
      </c>
      <c r="AD92" s="173" t="str">
        <f t="shared" ca="1" si="66"/>
        <v>判定外</v>
      </c>
      <c r="AE92" s="178" t="s">
        <v>284</v>
      </c>
      <c r="AF92" s="157"/>
    </row>
    <row r="93" spans="3:39" x14ac:dyDescent="0.15">
      <c r="C93" s="154"/>
      <c r="D93" s="169" t="s">
        <v>196</v>
      </c>
      <c r="E93" s="234">
        <f ca="1">ROUND(SUMIF('6.経年データ（学部単位）'!A:A,R1,'6.経年データ（学部単位）'!AJ:AJ)/SUMIF('6.経年データ（学部単位）'!A:A,R1,'6.経年データ（学部単位）'!AO:AO),3)</f>
        <v>0.14099999999999999</v>
      </c>
      <c r="F93" s="234">
        <f ca="1">ROUND(SUMIF('6.経年データ（学部単位）'!A:A,S1,'6.経年データ（学部単位）'!AJ:AJ)/SUMIF('6.経年データ（学部単位）'!A:A,S1,'6.経年データ（学部単位）'!AO:AO),3)</f>
        <v>0.11700000000000001</v>
      </c>
      <c r="G93" s="234">
        <f ca="1">ROUND(SUMIF('6.経年データ（学部単位）'!A:A,T1,'6.経年データ（学部単位）'!AJ:AJ)/SUMIF('6.経年データ（学部単位）'!A:A,T1,'6.経年データ（学部単位）'!AO:AO),3)</f>
        <v>0.151</v>
      </c>
      <c r="H93" s="234">
        <f ca="1">ROUND(SUMIF('6.経年データ（学部単位）'!A:A,U1,'6.経年データ（学部単位）'!AJ:AJ)/SUMIF('6.経年データ（学部単位）'!A:A,U1,'6.経年データ（学部単位）'!AO:AO),3)</f>
        <v>0.159</v>
      </c>
      <c r="I93" s="234">
        <f ca="1">ROUND(SUMIF('6.経年データ（学部単位）'!A:A,V1,'6.経年データ（学部単位）'!AJ:AJ)/SUMIF('6.経年データ（学部単位）'!A:A,V1,'6.経年データ（学部単位）'!AO:AO),3)</f>
        <v>0.13500000000000001</v>
      </c>
      <c r="J93" s="205">
        <f t="shared" ca="1" si="47"/>
        <v>0.1406</v>
      </c>
      <c r="K93" s="170">
        <f t="shared" ca="1" si="48"/>
        <v>0.1106</v>
      </c>
      <c r="L93" s="170">
        <f t="shared" ca="1" si="49"/>
        <v>0.1706</v>
      </c>
      <c r="M93" s="161" t="str">
        <f t="shared" ca="1" si="50"/>
        <v>○</v>
      </c>
      <c r="N93" s="161" t="str">
        <f t="shared" ca="1" si="51"/>
        <v>○</v>
      </c>
      <c r="O93" s="161" t="str">
        <f t="shared" ca="1" si="52"/>
        <v>○</v>
      </c>
      <c r="P93" s="161" t="str">
        <f t="shared" ca="1" si="53"/>
        <v>○</v>
      </c>
      <c r="Q93" s="164" t="str">
        <f t="shared" ca="1" si="54"/>
        <v>○</v>
      </c>
      <c r="R93" s="171" t="str">
        <f t="shared" ca="1" si="55"/>
        <v>同程度</v>
      </c>
      <c r="S93" s="163" t="str">
        <f t="shared" ca="1" si="56"/>
        <v>↓</v>
      </c>
      <c r="T93" s="161" t="str">
        <f t="shared" ca="1" si="57"/>
        <v>↑</v>
      </c>
      <c r="U93" s="161" t="str">
        <f t="shared" ca="1" si="58"/>
        <v>↑</v>
      </c>
      <c r="V93" s="164" t="str">
        <f t="shared" ca="1" si="59"/>
        <v>↓</v>
      </c>
      <c r="W93" s="172" t="str">
        <f t="shared" ca="1" si="60"/>
        <v>↓↑↑↓</v>
      </c>
      <c r="X93" s="173" t="str" cm="1">
        <f t="array" aca="1" ref="X93" ca="1">INDEX($AM$2:$AM$82,MATCH(W93,$AL$2:$AL$82,0),0)</f>
        <v>年度により増減</v>
      </c>
      <c r="Y93" s="174" t="str">
        <f t="shared" ca="1" si="61"/>
        <v>↑</v>
      </c>
      <c r="Z93" s="175" t="str">
        <f t="shared" ca="1" si="62"/>
        <v>判定外</v>
      </c>
      <c r="AA93" s="176" t="str">
        <f t="shared" ca="1" si="63"/>
        <v>判定外</v>
      </c>
      <c r="AB93" s="177" t="str">
        <f t="shared" ca="1" si="64"/>
        <v>↑</v>
      </c>
      <c r="AC93" s="175" t="str">
        <f t="shared" ca="1" si="65"/>
        <v>判定外</v>
      </c>
      <c r="AD93" s="173" t="str">
        <f t="shared" ca="1" si="66"/>
        <v>判定外</v>
      </c>
      <c r="AE93" s="178" t="s">
        <v>329</v>
      </c>
      <c r="AF93" s="157"/>
    </row>
    <row r="94" spans="3:39" x14ac:dyDescent="0.15">
      <c r="C94" s="154"/>
      <c r="D94" s="169" t="s">
        <v>197</v>
      </c>
      <c r="E94" s="234">
        <f ca="1">ROUND(SUMIF('6.経年データ（学部単位）'!A:A,R1,'6.経年データ（学部単位）'!AK:AK)/SUMIF('6.経年データ（学部単位）'!A:A,R1,'6.経年データ（学部単位）'!AO:AO),3)</f>
        <v>0.435</v>
      </c>
      <c r="F94" s="234">
        <f ca="1">ROUND(SUMIF('6.経年データ（学部単位）'!A:A,S1,'6.経年データ（学部単位）'!AK:AK)/SUMIF('6.経年データ（学部単位）'!A:A,S1,'6.経年データ（学部単位）'!AO:AO),3)</f>
        <v>0.32200000000000001</v>
      </c>
      <c r="G94" s="234">
        <f ca="1">ROUND(SUMIF('6.経年データ（学部単位）'!A:A,T1,'6.経年データ（学部単位）'!AK:AK)/SUMIF('6.経年データ（学部単位）'!A:A,T1,'6.経年データ（学部単位）'!AO:AO),3)</f>
        <v>0.40100000000000002</v>
      </c>
      <c r="H94" s="234">
        <f ca="1">ROUND(SUMIF('6.経年データ（学部単位）'!A:A,U1,'6.経年データ（学部単位）'!AK:AK)/SUMIF('6.経年データ（学部単位）'!A:A,U1,'6.経年データ（学部単位）'!AO:AO),3)</f>
        <v>0.40600000000000003</v>
      </c>
      <c r="I94" s="234">
        <f ca="1">ROUND(SUMIF('6.経年データ（学部単位）'!A:A,V1,'6.経年データ（学部単位）'!AK:AK)/SUMIF('6.経年データ（学部単位）'!A:A,V1,'6.経年データ（学部単位）'!AO:AO),3)</f>
        <v>0.30599999999999999</v>
      </c>
      <c r="J94" s="205">
        <f t="shared" ca="1" si="47"/>
        <v>0.374</v>
      </c>
      <c r="K94" s="170">
        <f t="shared" ca="1" si="48"/>
        <v>0.34399999999999997</v>
      </c>
      <c r="L94" s="170">
        <f t="shared" ca="1" si="49"/>
        <v>0.40400000000000003</v>
      </c>
      <c r="M94" s="161" t="str">
        <f t="shared" ca="1" si="50"/>
        <v>×</v>
      </c>
      <c r="N94" s="161" t="str">
        <f t="shared" ca="1" si="51"/>
        <v>×</v>
      </c>
      <c r="O94" s="161" t="str">
        <f t="shared" ca="1" si="52"/>
        <v>○</v>
      </c>
      <c r="P94" s="161" t="str">
        <f t="shared" ca="1" si="53"/>
        <v>×</v>
      </c>
      <c r="Q94" s="164" t="str">
        <f t="shared" ca="1" si="54"/>
        <v>×</v>
      </c>
      <c r="R94" s="171" t="str">
        <f t="shared" ca="1" si="55"/>
        <v>―</v>
      </c>
      <c r="S94" s="163" t="str">
        <f t="shared" ca="1" si="56"/>
        <v>↓</v>
      </c>
      <c r="T94" s="161" t="str">
        <f t="shared" ca="1" si="57"/>
        <v>↑</v>
      </c>
      <c r="U94" s="161" t="str">
        <f t="shared" ca="1" si="58"/>
        <v>↑</v>
      </c>
      <c r="V94" s="164" t="str">
        <f t="shared" ca="1" si="59"/>
        <v>↓</v>
      </c>
      <c r="W94" s="172" t="str">
        <f t="shared" ca="1" si="60"/>
        <v>↓↑↑↓</v>
      </c>
      <c r="X94" s="173" t="str" cm="1">
        <f t="array" aca="1" ref="X94" ca="1">INDEX($AM$2:$AM$82,MATCH(W94,$AL$2:$AL$82,0),0)</f>
        <v>年度により増減</v>
      </c>
      <c r="Y94" s="174" t="str">
        <f t="shared" ca="1" si="61"/>
        <v>↓</v>
      </c>
      <c r="Z94" s="175" t="str">
        <f t="shared" ca="1" si="62"/>
        <v>判定外</v>
      </c>
      <c r="AA94" s="176" t="str">
        <f t="shared" ca="1" si="63"/>
        <v>判定外</v>
      </c>
      <c r="AB94" s="177" t="str">
        <f t="shared" ca="1" si="64"/>
        <v>↑</v>
      </c>
      <c r="AC94" s="175" t="str">
        <f t="shared" ca="1" si="65"/>
        <v>判定外</v>
      </c>
      <c r="AD94" s="173" t="str">
        <f t="shared" ca="1" si="66"/>
        <v>判定外</v>
      </c>
      <c r="AE94" s="178" t="s">
        <v>348</v>
      </c>
      <c r="AF94" s="157"/>
    </row>
    <row r="95" spans="3:39" x14ac:dyDescent="0.15">
      <c r="C95" s="154"/>
      <c r="D95" s="169" t="s">
        <v>198</v>
      </c>
      <c r="E95" s="234">
        <f ca="1">ROUND(SUMIF('6.経年データ（学部単位）'!A:A,R1,'6.経年データ（学部単位）'!AL:AL)/SUMIF('6.経年データ（学部単位）'!A:A,R1,'6.経年データ（学部単位）'!AO:AO),3)</f>
        <v>3.5000000000000003E-2</v>
      </c>
      <c r="F95" s="234">
        <f ca="1">ROUND(SUMIF('6.経年データ（学部単位）'!A:A,S1,'6.経年データ（学部単位）'!AL:AL)/SUMIF('6.経年データ（学部単位）'!A:A,S1,'6.経年データ（学部単位）'!AO:AO),3)</f>
        <v>2.3E-2</v>
      </c>
      <c r="G95" s="234">
        <f ca="1">ROUND(SUMIF('6.経年データ（学部単位）'!A:A,T1,'6.経年データ（学部単位）'!AL:AL)/SUMIF('6.経年データ（学部単位）'!A:A,T1,'6.経年データ（学部単位）'!AO:AO),3)</f>
        <v>5.1999999999999998E-2</v>
      </c>
      <c r="H95" s="234">
        <f ca="1">ROUND(SUMIF('6.経年データ（学部単位）'!A:A,U1,'6.経年データ（学部単位）'!AL:AL)/SUMIF('6.経年データ（学部単位）'!A:A,U1,'6.経年データ（学部単位）'!AO:AO),3)</f>
        <v>5.2999999999999999E-2</v>
      </c>
      <c r="I95" s="234">
        <f ca="1">ROUND(SUMIF('6.経年データ（学部単位）'!A:A,V1,'6.経年データ（学部単位）'!AL:AL)/SUMIF('6.経年データ（学部単位）'!A:A,V1,'6.経年データ（学部単位）'!AO:AO),3)</f>
        <v>4.7E-2</v>
      </c>
      <c r="J95" s="205">
        <f t="shared" ca="1" si="47"/>
        <v>4.2000000000000003E-2</v>
      </c>
      <c r="K95" s="170">
        <f t="shared" ca="1" si="48"/>
        <v>1.2000000000000004E-2</v>
      </c>
      <c r="L95" s="170">
        <f t="shared" ca="1" si="49"/>
        <v>7.2000000000000008E-2</v>
      </c>
      <c r="M95" s="161" t="str">
        <f t="shared" ca="1" si="50"/>
        <v>○</v>
      </c>
      <c r="N95" s="161" t="str">
        <f t="shared" ca="1" si="51"/>
        <v>○</v>
      </c>
      <c r="O95" s="161" t="str">
        <f t="shared" ca="1" si="52"/>
        <v>○</v>
      </c>
      <c r="P95" s="161" t="str">
        <f t="shared" ca="1" si="53"/>
        <v>○</v>
      </c>
      <c r="Q95" s="164" t="str">
        <f t="shared" ca="1" si="54"/>
        <v>○</v>
      </c>
      <c r="R95" s="171" t="str">
        <f t="shared" ca="1" si="55"/>
        <v>同程度</v>
      </c>
      <c r="S95" s="163" t="str">
        <f t="shared" ca="1" si="56"/>
        <v>↓</v>
      </c>
      <c r="T95" s="161" t="str">
        <f t="shared" ca="1" si="57"/>
        <v>↑</v>
      </c>
      <c r="U95" s="161" t="str">
        <f t="shared" ca="1" si="58"/>
        <v>↑</v>
      </c>
      <c r="V95" s="164" t="str">
        <f t="shared" ca="1" si="59"/>
        <v>↓</v>
      </c>
      <c r="W95" s="172" t="str">
        <f t="shared" ca="1" si="60"/>
        <v>↓↑↑↓</v>
      </c>
      <c r="X95" s="173" t="str" cm="1">
        <f t="array" aca="1" ref="X95" ca="1">INDEX($AM$2:$AM$82,MATCH(W95,$AL$2:$AL$82,0),0)</f>
        <v>年度により増減</v>
      </c>
      <c r="Y95" s="174" t="str">
        <f t="shared" ca="1" si="61"/>
        <v>↑</v>
      </c>
      <c r="Z95" s="175" t="str">
        <f t="shared" ca="1" si="62"/>
        <v>判定外</v>
      </c>
      <c r="AA95" s="176" t="str">
        <f t="shared" ca="1" si="63"/>
        <v>判定外</v>
      </c>
      <c r="AB95" s="177" t="str">
        <f t="shared" ca="1" si="64"/>
        <v>↑</v>
      </c>
      <c r="AC95" s="175" t="str">
        <f t="shared" ca="1" si="65"/>
        <v>判定外</v>
      </c>
      <c r="AD95" s="173" t="str">
        <f t="shared" ca="1" si="66"/>
        <v>判定外</v>
      </c>
      <c r="AE95" s="178" t="s">
        <v>316</v>
      </c>
      <c r="AF95" s="157"/>
    </row>
    <row r="96" spans="3:39" x14ac:dyDescent="0.15">
      <c r="C96" s="154"/>
      <c r="D96" s="169" t="s">
        <v>199</v>
      </c>
      <c r="E96" s="234">
        <f ca="1">ROUND(SUMIF('6.経年データ（学部単位）'!A:A,R1,'6.経年データ（学部単位）'!AM:AM)/SUMIF('6.経年データ（学部単位）'!A:A,R1,'6.経年データ（学部単位）'!AO:AO),3)</f>
        <v>0</v>
      </c>
      <c r="F96" s="234">
        <f ca="1">ROUND(SUMIF('6.経年データ（学部単位）'!A:A,S1,'6.経年データ（学部単位）'!AM:AM)/SUMIF('6.経年データ（学部単位）'!A:A,S1,'6.経年データ（学部単位）'!AO:AO),3)</f>
        <v>0</v>
      </c>
      <c r="G96" s="234">
        <f ca="1">ROUND(SUMIF('6.経年データ（学部単位）'!A:A,T1,'6.経年データ（学部単位）'!AM:AM)/SUMIF('6.経年データ（学部単位）'!A:A,T1,'6.経年データ（学部単位）'!AO:AO),3)</f>
        <v>1.2E-2</v>
      </c>
      <c r="H96" s="234">
        <f ca="1">ROUND(SUMIF('6.経年データ（学部単位）'!A:A,U1,'6.経年データ（学部単位）'!AM:AM)/SUMIF('6.経年データ（学部単位）'!A:A,U1,'6.経年データ（学部単位）'!AO:AO),3)</f>
        <v>0</v>
      </c>
      <c r="I96" s="234">
        <f ca="1">ROUND(SUMIF('6.経年データ（学部単位）'!A:A,V1,'6.経年データ（学部単位）'!AM:AM)/SUMIF('6.経年データ（学部単位）'!A:A,V1,'6.経年データ（学部単位）'!AO:AO),3)</f>
        <v>0</v>
      </c>
      <c r="J96" s="205">
        <f t="shared" ca="1" si="47"/>
        <v>2.4000000000000002E-3</v>
      </c>
      <c r="K96" s="170">
        <f t="shared" ca="1" si="48"/>
        <v>-2.76E-2</v>
      </c>
      <c r="L96" s="170">
        <f t="shared" ca="1" si="49"/>
        <v>3.2399999999999998E-2</v>
      </c>
      <c r="M96" s="161" t="str">
        <f t="shared" ca="1" si="50"/>
        <v>○</v>
      </c>
      <c r="N96" s="161" t="str">
        <f t="shared" ca="1" si="51"/>
        <v>○</v>
      </c>
      <c r="O96" s="161" t="str">
        <f t="shared" ca="1" si="52"/>
        <v>○</v>
      </c>
      <c r="P96" s="161" t="str">
        <f t="shared" ca="1" si="53"/>
        <v>○</v>
      </c>
      <c r="Q96" s="164" t="str">
        <f t="shared" ca="1" si="54"/>
        <v>○</v>
      </c>
      <c r="R96" s="171" t="str">
        <f t="shared" ca="1" si="55"/>
        <v>同程度</v>
      </c>
      <c r="S96" s="163" t="str">
        <f t="shared" ca="1" si="56"/>
        <v>－</v>
      </c>
      <c r="T96" s="161" t="str">
        <f t="shared" ca="1" si="57"/>
        <v>↑</v>
      </c>
      <c r="U96" s="161" t="str">
        <f t="shared" ca="1" si="58"/>
        <v>↓</v>
      </c>
      <c r="V96" s="164" t="str">
        <f t="shared" ca="1" si="59"/>
        <v>－</v>
      </c>
      <c r="W96" s="172" t="str">
        <f t="shared" ca="1" si="60"/>
        <v>－↑↓－</v>
      </c>
      <c r="X96" s="173" t="str" cm="1">
        <f t="array" aca="1" ref="X96" ca="1">INDEX($AM$2:$AM$82,MATCH(W96,$AL$2:$AL$82,0),0)</f>
        <v>年度により増減</v>
      </c>
      <c r="Y96" s="174" t="str">
        <f t="shared" ca="1" si="61"/>
        <v>↑</v>
      </c>
      <c r="Z96" s="175" t="str">
        <f t="shared" ca="1" si="62"/>
        <v>判定外</v>
      </c>
      <c r="AA96" s="176" t="str">
        <f t="shared" ca="1" si="63"/>
        <v>判定外</v>
      </c>
      <c r="AB96" s="177" t="str">
        <f t="shared" ca="1" si="64"/>
        <v>－</v>
      </c>
      <c r="AC96" s="175" t="str">
        <f t="shared" ca="1" si="65"/>
        <v>判定外</v>
      </c>
      <c r="AD96" s="173" t="str">
        <f t="shared" ca="1" si="66"/>
        <v>判定外</v>
      </c>
      <c r="AE96" s="178" t="s">
        <v>316</v>
      </c>
      <c r="AF96" s="157"/>
    </row>
    <row r="97" spans="3:32" ht="14.25" thickBot="1" x14ac:dyDescent="0.2">
      <c r="C97" s="154"/>
      <c r="D97" s="169" t="s">
        <v>273</v>
      </c>
      <c r="E97" s="234">
        <f ca="1">ROUND(SUMIF('6.経年データ（学部単位）'!A:A,R1,'6.経年データ（学部単位）'!AN:AN)/SUMIF('6.経年データ（学部単位）'!A:A,R1,'6.経年データ（学部単位）'!AO:AO),3)</f>
        <v>0.28199999999999997</v>
      </c>
      <c r="F97" s="234">
        <f ca="1">ROUND(SUMIF('6.経年データ（学部単位）'!A:A,S1,'6.経年データ（学部単位）'!AN:AN)/SUMIF('6.経年データ（学部単位）'!A:A,S1,'6.経年データ（学部単位）'!AO:AO),3)</f>
        <v>0.22800000000000001</v>
      </c>
      <c r="G97" s="234">
        <f ca="1">ROUND(SUMIF('6.経年データ（学部単位）'!A:A,T1,'6.経年データ（学部単位）'!AN:AN)/SUMIF('6.経年データ（学部単位）'!A:A,T1,'6.経年データ（学部単位）'!AO:AO),3)</f>
        <v>0.26700000000000002</v>
      </c>
      <c r="H97" s="234">
        <f ca="1">ROUND(SUMIF('6.経年データ（学部単位）'!A:A,U1,'6.経年データ（学部単位）'!AN:AN)/SUMIF('6.経年データ（学部単位）'!A:A,U1,'6.経年データ（学部単位）'!AO:AO),3)</f>
        <v>0.26500000000000001</v>
      </c>
      <c r="I97" s="234">
        <f ca="1">ROUND(SUMIF('6.経年データ（学部単位）'!A:A,V1,'6.経年データ（学部単位）'!AN:AN)/SUMIF('6.経年データ（学部単位）'!A:A,V1,'6.経年データ（学部単位）'!AO:AO),3)</f>
        <v>0.21199999999999999</v>
      </c>
      <c r="J97" s="206">
        <f t="shared" ca="1" si="47"/>
        <v>0.25080000000000002</v>
      </c>
      <c r="K97" s="179">
        <f t="shared" ca="1" si="48"/>
        <v>0.22080000000000002</v>
      </c>
      <c r="L97" s="179">
        <f t="shared" ca="1" si="49"/>
        <v>0.28080000000000005</v>
      </c>
      <c r="M97" s="145" t="str">
        <f t="shared" ca="1" si="50"/>
        <v>×</v>
      </c>
      <c r="N97" s="145" t="str">
        <f t="shared" ca="1" si="51"/>
        <v>○</v>
      </c>
      <c r="O97" s="145" t="str">
        <f t="shared" ca="1" si="52"/>
        <v>○</v>
      </c>
      <c r="P97" s="145" t="str">
        <f t="shared" ca="1" si="53"/>
        <v>○</v>
      </c>
      <c r="Q97" s="199" t="str">
        <f t="shared" ca="1" si="54"/>
        <v>×</v>
      </c>
      <c r="R97" s="181" t="str">
        <f t="shared" ca="1" si="55"/>
        <v>―</v>
      </c>
      <c r="S97" s="198" t="str">
        <f t="shared" ca="1" si="56"/>
        <v>↓</v>
      </c>
      <c r="T97" s="145" t="str">
        <f t="shared" ca="1" si="57"/>
        <v>↑</v>
      </c>
      <c r="U97" s="145" t="str">
        <f t="shared" ca="1" si="58"/>
        <v>↓</v>
      </c>
      <c r="V97" s="199" t="str">
        <f t="shared" ca="1" si="59"/>
        <v>↓</v>
      </c>
      <c r="W97" s="185" t="str">
        <f t="shared" ca="1" si="60"/>
        <v>↓↑↓↓</v>
      </c>
      <c r="X97" s="186" t="str" cm="1">
        <f t="array" aca="1" ref="X97" ca="1">INDEX($AM$2:$AM$82,MATCH(W97,$AL$2:$AL$82,0),0)</f>
        <v>年度により増減</v>
      </c>
      <c r="Y97" s="200" t="str">
        <f t="shared" ca="1" si="61"/>
        <v>↓</v>
      </c>
      <c r="Z97" s="191" t="str">
        <f t="shared" ca="1" si="62"/>
        <v>減少傾向</v>
      </c>
      <c r="AA97" s="201" t="str">
        <f t="shared" ca="1" si="63"/>
        <v>判定外</v>
      </c>
      <c r="AB97" s="190" t="str">
        <f t="shared" ca="1" si="64"/>
        <v>↑</v>
      </c>
      <c r="AC97" s="191" t="str">
        <f t="shared" ca="1" si="65"/>
        <v>判定外</v>
      </c>
      <c r="AD97" s="186" t="str">
        <f t="shared" ca="1" si="66"/>
        <v>判定外</v>
      </c>
      <c r="AE97" s="202" t="s">
        <v>285</v>
      </c>
      <c r="AF97" s="157"/>
    </row>
    <row r="98" spans="3:32" x14ac:dyDescent="0.15">
      <c r="C98" s="154"/>
      <c r="D98" s="193" t="s">
        <v>290</v>
      </c>
      <c r="E98" s="197">
        <f ca="1">SUMIF('6.経年データ（学部単位）'!A:A,R1,'6.経年データ（学部単位）'!AO:AO)</f>
        <v>170</v>
      </c>
      <c r="F98" s="197">
        <f ca="1">SUMIF('6.経年データ（学部単位）'!A:A,S1,'6.経年データ（学部単位）'!AO:AO)</f>
        <v>171</v>
      </c>
      <c r="G98" s="197">
        <f ca="1">SUMIF('6.経年データ（学部単位）'!A:A,T1,'6.経年データ（学部単位）'!AO:AO)</f>
        <v>172</v>
      </c>
      <c r="H98" s="197">
        <f ca="1">SUMIF('6.経年データ（学部単位）'!A:A,U1,'6.経年データ（学部単位）'!AO:AO)</f>
        <v>170</v>
      </c>
      <c r="I98" s="197">
        <f ca="1">SUMIF('6.経年データ（学部単位）'!A:A,V1,'6.経年データ（学部単位）'!AO:AO)</f>
        <v>170</v>
      </c>
      <c r="J98" s="21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4"/>
      <c r="AA98" s="194"/>
      <c r="AB98" s="194"/>
      <c r="AC98" s="194"/>
      <c r="AD98" s="194"/>
      <c r="AE98" s="194"/>
      <c r="AF98" s="157"/>
    </row>
    <row r="99" spans="3:32" ht="14.25" thickBot="1" x14ac:dyDescent="0.2">
      <c r="C99" s="154"/>
      <c r="D99" s="155"/>
      <c r="E99" s="156"/>
      <c r="F99" s="156"/>
      <c r="G99" s="156"/>
      <c r="H99" s="156"/>
      <c r="I99" s="156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57"/>
    </row>
    <row r="100" spans="3:32" x14ac:dyDescent="0.15">
      <c r="C100" s="154"/>
      <c r="D100" s="155"/>
      <c r="E100" s="156"/>
      <c r="F100" s="156"/>
      <c r="G100" s="156"/>
      <c r="H100" s="156"/>
      <c r="I100" s="156"/>
      <c r="J100" s="306" t="s">
        <v>338</v>
      </c>
      <c r="K100" s="307"/>
      <c r="L100" s="307"/>
      <c r="M100" s="308"/>
      <c r="N100" s="308"/>
      <c r="O100" s="308"/>
      <c r="P100" s="308"/>
      <c r="Q100" s="312"/>
      <c r="R100" s="310" t="s">
        <v>339</v>
      </c>
      <c r="S100" s="307" t="s">
        <v>340</v>
      </c>
      <c r="T100" s="308"/>
      <c r="U100" s="308"/>
      <c r="V100" s="312"/>
      <c r="W100" s="313" t="s">
        <v>341</v>
      </c>
      <c r="X100" s="314"/>
      <c r="Y100" s="317" t="s">
        <v>342</v>
      </c>
      <c r="Z100" s="302" t="s">
        <v>343</v>
      </c>
      <c r="AA100" s="319"/>
      <c r="AB100" s="300" t="s">
        <v>344</v>
      </c>
      <c r="AC100" s="302" t="s">
        <v>345</v>
      </c>
      <c r="AD100" s="303"/>
      <c r="AE100" s="304" t="s">
        <v>346</v>
      </c>
      <c r="AF100" s="157"/>
    </row>
    <row r="101" spans="3:32" ht="27" x14ac:dyDescent="0.15">
      <c r="C101" s="154"/>
      <c r="D101" s="213" t="s">
        <v>468</v>
      </c>
      <c r="E101" s="159" t="str">
        <f ca="1">R1&amp;"(n'="&amp;E111&amp;")"</f>
        <v>R2(n'=202)</v>
      </c>
      <c r="F101" s="159" t="str">
        <f ca="1">S1&amp;"(n'="&amp;F111&amp;")"</f>
        <v>R3(n'=207)</v>
      </c>
      <c r="G101" s="159" t="str">
        <f ca="1">T1&amp;"(n'="&amp;G111&amp;")"</f>
        <v>R4(n'=207)</v>
      </c>
      <c r="H101" s="159" t="str">
        <f ca="1">U1&amp;"(n'="&amp;H111&amp;")"</f>
        <v>R5(n'=208)</v>
      </c>
      <c r="I101" s="159" t="str">
        <f ca="1">V1&amp;"(n'="&amp;I111&amp;")"</f>
        <v>R6(n'=206)</v>
      </c>
      <c r="J101" s="204" t="s">
        <v>349</v>
      </c>
      <c r="K101" s="160">
        <v>-0.03</v>
      </c>
      <c r="L101" s="160">
        <v>0.03</v>
      </c>
      <c r="M101" s="161" t="str">
        <f ca="1">R1</f>
        <v>R2</v>
      </c>
      <c r="N101" s="161" t="str">
        <f ca="1">S1</f>
        <v>R3</v>
      </c>
      <c r="O101" s="161" t="str">
        <f ca="1">T1</f>
        <v>R4</v>
      </c>
      <c r="P101" s="161" t="str">
        <f ca="1">U1</f>
        <v>R5</v>
      </c>
      <c r="Q101" s="161" t="str">
        <f ca="1">V1</f>
        <v>R6</v>
      </c>
      <c r="R101" s="311"/>
      <c r="S101" s="163" t="s">
        <v>350</v>
      </c>
      <c r="T101" s="161" t="s">
        <v>351</v>
      </c>
      <c r="U101" s="161" t="s">
        <v>352</v>
      </c>
      <c r="V101" s="164" t="s">
        <v>353</v>
      </c>
      <c r="W101" s="315"/>
      <c r="X101" s="316"/>
      <c r="Y101" s="318"/>
      <c r="Z101" s="165" t="s">
        <v>354</v>
      </c>
      <c r="AA101" s="166" t="s">
        <v>355</v>
      </c>
      <c r="AB101" s="301"/>
      <c r="AC101" s="167" t="s">
        <v>356</v>
      </c>
      <c r="AD101" s="168" t="s">
        <v>357</v>
      </c>
      <c r="AE101" s="305"/>
      <c r="AF101" s="157"/>
    </row>
    <row r="102" spans="3:32" x14ac:dyDescent="0.15">
      <c r="C102" s="154"/>
      <c r="D102" s="169" t="s">
        <v>192</v>
      </c>
      <c r="E102" s="234">
        <f ca="1">ROUND(SUMIF('6.経年データ（学部単位）'!A:A,R1,'6.経年データ（学部単位）'!AP:AP)/SUMIF('6.経年データ（学部単位）'!A:A,R1,'6.経年データ（学部単位）'!AY:AY),3)</f>
        <v>0.02</v>
      </c>
      <c r="F102" s="234">
        <f ca="1">ROUND(SUMIF('6.経年データ（学部単位）'!A:A,S1,'6.経年データ（学部単位）'!AP:AP)/SUMIF('6.経年データ（学部単位）'!A:A,S1,'6.経年データ（学部単位）'!AY:AY),3)</f>
        <v>1.9E-2</v>
      </c>
      <c r="G102" s="234">
        <f ca="1">ROUND(SUMIF('6.経年データ（学部単位）'!A:A,T1,'6.経年データ（学部単位）'!AP:AP)/SUMIF('6.経年データ（学部単位）'!A:A,T1,'6.経年データ（学部単位）'!AY:AY),3)</f>
        <v>2.4E-2</v>
      </c>
      <c r="H102" s="234">
        <f ca="1">ROUND(SUMIF('6.経年データ（学部単位）'!A:A,U1,'6.経年データ（学部単位）'!AP:AP)/SUMIF('6.経年データ（学部単位）'!A:A,U1,'6.経年データ（学部単位）'!AY:AY),3)</f>
        <v>2.4E-2</v>
      </c>
      <c r="I102" s="234">
        <f ca="1">ROUND(SUMIF('6.経年データ（学部単位）'!A:A,V1,'6.経年データ（学部単位）'!AP:AP)/SUMIF('6.経年データ（学部単位）'!A:A,V1,'6.経年データ（学部単位）'!AY:AY),3)</f>
        <v>1.4999999999999999E-2</v>
      </c>
      <c r="J102" s="205">
        <f t="shared" ca="1" si="47"/>
        <v>2.0399999999999998E-2</v>
      </c>
      <c r="K102" s="170">
        <f t="shared" ca="1" si="48"/>
        <v>-9.6000000000000009E-3</v>
      </c>
      <c r="L102" s="170">
        <f t="shared" ca="1" si="49"/>
        <v>5.04E-2</v>
      </c>
      <c r="M102" s="161" t="str">
        <f t="shared" ca="1" si="50"/>
        <v>○</v>
      </c>
      <c r="N102" s="161" t="str">
        <f t="shared" ca="1" si="51"/>
        <v>○</v>
      </c>
      <c r="O102" s="161" t="str">
        <f t="shared" ca="1" si="52"/>
        <v>○</v>
      </c>
      <c r="P102" s="161" t="str">
        <f t="shared" ca="1" si="53"/>
        <v>○</v>
      </c>
      <c r="Q102" s="164" t="str">
        <f t="shared" ca="1" si="54"/>
        <v>○</v>
      </c>
      <c r="R102" s="171" t="str">
        <f t="shared" ca="1" si="55"/>
        <v>同程度</v>
      </c>
      <c r="S102" s="163" t="str">
        <f t="shared" ca="1" si="56"/>
        <v>↓</v>
      </c>
      <c r="T102" s="161" t="str">
        <f t="shared" ca="1" si="57"/>
        <v>↑</v>
      </c>
      <c r="U102" s="161" t="str">
        <f t="shared" ca="1" si="58"/>
        <v>－</v>
      </c>
      <c r="V102" s="164" t="str">
        <f t="shared" ca="1" si="59"/>
        <v>↓</v>
      </c>
      <c r="W102" s="172" t="str">
        <f t="shared" ca="1" si="60"/>
        <v>↓↑－↓</v>
      </c>
      <c r="X102" s="173" t="str" cm="1">
        <f t="array" aca="1" ref="X102" ca="1">INDEX($AM$2:$AM$82,MATCH(W102,$AL$2:$AL$82,0),0)</f>
        <v>年度により増減</v>
      </c>
      <c r="Y102" s="174" t="str">
        <f t="shared" ca="1" si="61"/>
        <v>↑</v>
      </c>
      <c r="Z102" s="175" t="str">
        <f t="shared" ca="1" si="62"/>
        <v>判定外</v>
      </c>
      <c r="AA102" s="176" t="str">
        <f t="shared" ca="1" si="63"/>
        <v>判定外</v>
      </c>
      <c r="AB102" s="177" t="str">
        <f t="shared" ca="1" si="64"/>
        <v>↑</v>
      </c>
      <c r="AC102" s="175" t="str">
        <f t="shared" ca="1" si="65"/>
        <v>判定外</v>
      </c>
      <c r="AD102" s="173" t="str">
        <f t="shared" ca="1" si="66"/>
        <v>判定外</v>
      </c>
      <c r="AE102" s="178" t="s">
        <v>316</v>
      </c>
      <c r="AF102" s="157"/>
    </row>
    <row r="103" spans="3:32" x14ac:dyDescent="0.15">
      <c r="C103" s="154"/>
      <c r="D103" s="169" t="s">
        <v>193</v>
      </c>
      <c r="E103" s="234">
        <f ca="1">ROUND(SUMIF('6.経年データ（学部単位）'!A:A,R1,'6.経年データ（学部単位）'!AQ:AQ)/SUMIF('6.経年データ（学部単位）'!A:A,R1,'6.経年データ（学部単位）'!AY:AY),3)</f>
        <v>9.4E-2</v>
      </c>
      <c r="F103" s="234">
        <f ca="1">ROUND(SUMIF('6.経年データ（学部単位）'!A:A,S1,'6.経年データ（学部単位）'!AQ:AQ)/SUMIF('6.経年データ（学部単位）'!A:A,S1,'6.経年データ（学部単位）'!AY:AY),3)</f>
        <v>9.1999999999999998E-2</v>
      </c>
      <c r="G103" s="234">
        <f ca="1">ROUND(SUMIF('6.経年データ（学部単位）'!A:A,T1,'6.経年データ（学部単位）'!AQ:AQ)/SUMIF('6.経年データ（学部単位）'!A:A,T1,'6.経年データ（学部単位）'!AY:AY),3)</f>
        <v>0.10100000000000001</v>
      </c>
      <c r="H103" s="234">
        <f ca="1">ROUND(SUMIF('6.経年データ（学部単位）'!A:A,U1,'6.経年データ（学部単位）'!AQ:AQ)/SUMIF('6.経年データ（学部単位）'!A:A,U1,'6.経年データ（学部単位）'!AY:AY),3)</f>
        <v>0.106</v>
      </c>
      <c r="I103" s="234">
        <f ca="1">ROUND(SUMIF('6.経年データ（学部単位）'!A:A,V1,'6.経年データ（学部単位）'!AQ:AQ)/SUMIF('6.経年データ（学部単位）'!A:A,V1,'6.経年データ（学部単位）'!AY:AY),3)</f>
        <v>0.10199999999999999</v>
      </c>
      <c r="J103" s="205">
        <f t="shared" ca="1" si="47"/>
        <v>9.9000000000000005E-2</v>
      </c>
      <c r="K103" s="170">
        <f t="shared" ca="1" si="48"/>
        <v>6.9000000000000006E-2</v>
      </c>
      <c r="L103" s="170">
        <f t="shared" ca="1" si="49"/>
        <v>0.129</v>
      </c>
      <c r="M103" s="161" t="str">
        <f t="shared" ca="1" si="50"/>
        <v>○</v>
      </c>
      <c r="N103" s="161" t="str">
        <f t="shared" ca="1" si="51"/>
        <v>○</v>
      </c>
      <c r="O103" s="161" t="str">
        <f t="shared" ca="1" si="52"/>
        <v>○</v>
      </c>
      <c r="P103" s="161" t="str">
        <f t="shared" ca="1" si="53"/>
        <v>○</v>
      </c>
      <c r="Q103" s="164" t="str">
        <f t="shared" ca="1" si="54"/>
        <v>○</v>
      </c>
      <c r="R103" s="171" t="str">
        <f t="shared" ca="1" si="55"/>
        <v>同程度</v>
      </c>
      <c r="S103" s="163" t="str">
        <f t="shared" ca="1" si="56"/>
        <v>↓</v>
      </c>
      <c r="T103" s="161" t="str">
        <f t="shared" ca="1" si="57"/>
        <v>↑</v>
      </c>
      <c r="U103" s="161" t="str">
        <f t="shared" ca="1" si="58"/>
        <v>↑</v>
      </c>
      <c r="V103" s="164" t="str">
        <f t="shared" ca="1" si="59"/>
        <v>↓</v>
      </c>
      <c r="W103" s="172" t="str">
        <f t="shared" ca="1" si="60"/>
        <v>↓↑↑↓</v>
      </c>
      <c r="X103" s="173" t="str" cm="1">
        <f t="array" aca="1" ref="X103" ca="1">INDEX($AM$2:$AM$82,MATCH(W103,$AL$2:$AL$82,0),0)</f>
        <v>年度により増減</v>
      </c>
      <c r="Y103" s="174" t="str">
        <f t="shared" ca="1" si="61"/>
        <v>↑</v>
      </c>
      <c r="Z103" s="175" t="str">
        <f t="shared" ca="1" si="62"/>
        <v>判定外</v>
      </c>
      <c r="AA103" s="176" t="str">
        <f t="shared" ca="1" si="63"/>
        <v>判定外</v>
      </c>
      <c r="AB103" s="177" t="str">
        <f t="shared" ca="1" si="64"/>
        <v>↑</v>
      </c>
      <c r="AC103" s="175" t="str">
        <f t="shared" ca="1" si="65"/>
        <v>判定外</v>
      </c>
      <c r="AD103" s="173" t="str">
        <f t="shared" ca="1" si="66"/>
        <v>判定外</v>
      </c>
      <c r="AE103" s="178" t="s">
        <v>329</v>
      </c>
      <c r="AF103" s="157"/>
    </row>
    <row r="104" spans="3:32" x14ac:dyDescent="0.15">
      <c r="C104" s="154"/>
      <c r="D104" s="169" t="s">
        <v>194</v>
      </c>
      <c r="E104" s="234">
        <f ca="1">ROUND(SUMIF('6.経年データ（学部単位）'!A:A,R1,'6.経年データ（学部単位）'!AR:AR)/SUMIF('6.経年データ（学部単位）'!A:A,R1,'6.経年データ（学部単位）'!AY:AY),3)</f>
        <v>0.11899999999999999</v>
      </c>
      <c r="F104" s="234">
        <f ca="1">ROUND(SUMIF('6.経年データ（学部単位）'!A:A,S1,'6.経年データ（学部単位）'!AR:AR)/SUMIF('6.経年データ（学部単位）'!A:A,S1,'6.経年データ（学部単位）'!AY:AY),3)</f>
        <v>0.126</v>
      </c>
      <c r="G104" s="234">
        <f ca="1">ROUND(SUMIF('6.経年データ（学部単位）'!A:A,T1,'6.経年データ（学部単位）'!AR:AR)/SUMIF('6.経年データ（学部単位）'!A:A,T1,'6.経年データ（学部単位）'!AY:AY),3)</f>
        <v>0.11600000000000001</v>
      </c>
      <c r="H104" s="234">
        <f ca="1">ROUND(SUMIF('6.経年データ（学部単位）'!A:A,U1,'6.経年データ（学部単位）'!AR:AR)/SUMIF('6.経年データ（学部単位）'!A:A,U1,'6.経年データ（学部単位）'!AY:AY),3)</f>
        <v>0.106</v>
      </c>
      <c r="I104" s="234">
        <f ca="1">ROUND(SUMIF('6.経年データ（学部単位）'!A:A,V1,'6.経年データ（学部単位）'!AR:AR)/SUMIF('6.経年データ（学部単位）'!A:A,V1,'6.経年データ（学部単位）'!AY:AY),3)</f>
        <v>0.11700000000000001</v>
      </c>
      <c r="J104" s="205">
        <f t="shared" ca="1" si="47"/>
        <v>0.11679999999999999</v>
      </c>
      <c r="K104" s="170">
        <f t="shared" ca="1" si="48"/>
        <v>8.6799999999999988E-2</v>
      </c>
      <c r="L104" s="170">
        <f t="shared" ca="1" si="49"/>
        <v>0.14679999999999999</v>
      </c>
      <c r="M104" s="161" t="str">
        <f t="shared" ca="1" si="50"/>
        <v>○</v>
      </c>
      <c r="N104" s="161" t="str">
        <f t="shared" ca="1" si="51"/>
        <v>○</v>
      </c>
      <c r="O104" s="161" t="str">
        <f t="shared" ca="1" si="52"/>
        <v>○</v>
      </c>
      <c r="P104" s="161" t="str">
        <f t="shared" ca="1" si="53"/>
        <v>○</v>
      </c>
      <c r="Q104" s="164" t="str">
        <f t="shared" ca="1" si="54"/>
        <v>○</v>
      </c>
      <c r="R104" s="171" t="str">
        <f t="shared" ca="1" si="55"/>
        <v>同程度</v>
      </c>
      <c r="S104" s="163" t="str">
        <f t="shared" ca="1" si="56"/>
        <v>↑</v>
      </c>
      <c r="T104" s="161" t="str">
        <f t="shared" ca="1" si="57"/>
        <v>↓</v>
      </c>
      <c r="U104" s="161" t="str">
        <f t="shared" ca="1" si="58"/>
        <v>↓</v>
      </c>
      <c r="V104" s="164" t="str">
        <f t="shared" ca="1" si="59"/>
        <v>↑</v>
      </c>
      <c r="W104" s="172" t="str">
        <f t="shared" ca="1" si="60"/>
        <v>↑↓↓↑</v>
      </c>
      <c r="X104" s="173" t="str" cm="1">
        <f t="array" aca="1" ref="X104" ca="1">INDEX($AM$2:$AM$82,MATCH(W104,$AL$2:$AL$82,0),0)</f>
        <v>年度により増減</v>
      </c>
      <c r="Y104" s="174" t="str">
        <f t="shared" ca="1" si="61"/>
        <v>↓</v>
      </c>
      <c r="Z104" s="175" t="str">
        <f t="shared" ca="1" si="62"/>
        <v>判定外</v>
      </c>
      <c r="AA104" s="176" t="str">
        <f t="shared" ca="1" si="63"/>
        <v>判定外</v>
      </c>
      <c r="AB104" s="177" t="str">
        <f t="shared" ca="1" si="64"/>
        <v>↓</v>
      </c>
      <c r="AC104" s="175" t="str">
        <f t="shared" ca="1" si="65"/>
        <v>判定外</v>
      </c>
      <c r="AD104" s="173" t="str">
        <f t="shared" ca="1" si="66"/>
        <v>判定外</v>
      </c>
      <c r="AE104" s="178" t="s">
        <v>329</v>
      </c>
      <c r="AF104" s="157"/>
    </row>
    <row r="105" spans="3:32" x14ac:dyDescent="0.15">
      <c r="C105" s="154"/>
      <c r="D105" s="169" t="s">
        <v>195</v>
      </c>
      <c r="E105" s="234">
        <f ca="1">ROUND(SUMIF('6.経年データ（学部単位）'!A:A,R1,'6.経年データ（学部単位）'!AS:AS)/SUMIF('6.経年データ（学部単位）'!A:A,R1,'6.経年データ（学部単位）'!AY:AY),3)</f>
        <v>0.23300000000000001</v>
      </c>
      <c r="F105" s="234">
        <f ca="1">ROUND(SUMIF('6.経年データ（学部単位）'!A:A,S1,'6.経年データ（学部単位）'!AS:AS)/SUMIF('6.経年データ（学部単位）'!A:A,S1,'6.経年データ（学部単位）'!AY:AY),3)</f>
        <v>0.26600000000000001</v>
      </c>
      <c r="G105" s="234">
        <f ca="1">ROUND(SUMIF('6.経年データ（学部単位）'!A:A,T1,'6.経年データ（学部単位）'!AS:AS)/SUMIF('6.経年データ（学部単位）'!A:A,T1,'6.経年データ（学部単位）'!AY:AY),3)</f>
        <v>0.26600000000000001</v>
      </c>
      <c r="H105" s="234">
        <f ca="1">ROUND(SUMIF('6.経年データ（学部単位）'!A:A,U1,'6.経年データ（学部単位）'!AS:AS)/SUMIF('6.経年データ（学部単位）'!A:A,U1,'6.経年データ（学部単位）'!AY:AY),3)</f>
        <v>0.26400000000000001</v>
      </c>
      <c r="I105" s="234">
        <f ca="1">ROUND(SUMIF('6.経年データ（学部単位）'!A:A,V1,'6.経年データ（学部単位）'!AS:AS)/SUMIF('6.経年データ（学部単位）'!A:A,V1,'6.経年データ（学部単位）'!AY:AY),3)</f>
        <v>0.30099999999999999</v>
      </c>
      <c r="J105" s="205">
        <f t="shared" ca="1" si="47"/>
        <v>0.26599999999999996</v>
      </c>
      <c r="K105" s="170">
        <f t="shared" ca="1" si="48"/>
        <v>0.23599999999999996</v>
      </c>
      <c r="L105" s="170">
        <f t="shared" ca="1" si="49"/>
        <v>0.29599999999999993</v>
      </c>
      <c r="M105" s="161" t="str">
        <f t="shared" ca="1" si="50"/>
        <v>×</v>
      </c>
      <c r="N105" s="161" t="str">
        <f t="shared" ca="1" si="51"/>
        <v>○</v>
      </c>
      <c r="O105" s="161" t="str">
        <f t="shared" ca="1" si="52"/>
        <v>○</v>
      </c>
      <c r="P105" s="161" t="str">
        <f t="shared" ca="1" si="53"/>
        <v>○</v>
      </c>
      <c r="Q105" s="164" t="str">
        <f t="shared" ca="1" si="54"/>
        <v>×</v>
      </c>
      <c r="R105" s="171" t="str">
        <f t="shared" ca="1" si="55"/>
        <v>―</v>
      </c>
      <c r="S105" s="163" t="str">
        <f t="shared" ca="1" si="56"/>
        <v>↑</v>
      </c>
      <c r="T105" s="161" t="str">
        <f t="shared" ca="1" si="57"/>
        <v>－</v>
      </c>
      <c r="U105" s="161" t="str">
        <f t="shared" ca="1" si="58"/>
        <v>↓</v>
      </c>
      <c r="V105" s="164" t="str">
        <f t="shared" ca="1" si="59"/>
        <v>↑</v>
      </c>
      <c r="W105" s="172" t="str">
        <f t="shared" ca="1" si="60"/>
        <v>↑－↓↑</v>
      </c>
      <c r="X105" s="173" t="str" cm="1">
        <f t="array" aca="1" ref="X105" ca="1">INDEX($AM$2:$AM$82,MATCH(W105,$AL$2:$AL$82,0),0)</f>
        <v>年度により増減</v>
      </c>
      <c r="Y105" s="174" t="str">
        <f t="shared" ca="1" si="61"/>
        <v>↑</v>
      </c>
      <c r="Z105" s="175" t="str">
        <f t="shared" ca="1" si="62"/>
        <v>判定外</v>
      </c>
      <c r="AA105" s="176" t="str">
        <f t="shared" ca="1" si="63"/>
        <v>判定外</v>
      </c>
      <c r="AB105" s="177" t="str">
        <f t="shared" ca="1" si="64"/>
        <v>↓</v>
      </c>
      <c r="AC105" s="175" t="str">
        <f t="shared" ca="1" si="65"/>
        <v>判定外</v>
      </c>
      <c r="AD105" s="173" t="str">
        <f t="shared" ca="1" si="66"/>
        <v>判定外</v>
      </c>
      <c r="AE105" s="178" t="s">
        <v>348</v>
      </c>
      <c r="AF105" s="157"/>
    </row>
    <row r="106" spans="3:32" x14ac:dyDescent="0.15">
      <c r="C106" s="154"/>
      <c r="D106" s="169" t="s">
        <v>196</v>
      </c>
      <c r="E106" s="234">
        <f ca="1">ROUND(SUMIF('6.経年データ（学部単位）'!A:A,R1,'6.経年データ（学部単位）'!AT:AT)/SUMIF('6.経年データ（学部単位）'!A:A,R1,'6.経年データ（学部単位）'!AY:AY),3)</f>
        <v>0.193</v>
      </c>
      <c r="F106" s="234">
        <f ca="1">ROUND(SUMIF('6.経年データ（学部単位）'!A:A,S1,'6.経年データ（学部単位）'!AT:AT)/SUMIF('6.経年データ（学部単位）'!A:A,S1,'6.経年データ（学部単位）'!AY:AY),3)</f>
        <v>0.16900000000000001</v>
      </c>
      <c r="G106" s="234">
        <f ca="1">ROUND(SUMIF('6.経年データ（学部単位）'!A:A,T1,'6.経年データ（学部単位）'!AT:AT)/SUMIF('6.経年データ（学部単位）'!A:A,T1,'6.経年データ（学部単位）'!AY:AY),3)</f>
        <v>0.15</v>
      </c>
      <c r="H106" s="234">
        <f ca="1">ROUND(SUMIF('6.経年データ（学部単位）'!A:A,U1,'6.経年データ（学部単位）'!AT:AT)/SUMIF('6.経年データ（学部単位）'!A:A,U1,'6.経年データ（学部単位）'!AY:AY),3)</f>
        <v>0.17299999999999999</v>
      </c>
      <c r="I106" s="234">
        <f ca="1">ROUND(SUMIF('6.経年データ（学部単位）'!A:A,V1,'6.経年データ（学部単位）'!AT:AT)/SUMIF('6.経年データ（学部単位）'!A:A,V1,'6.経年データ（学部単位）'!AY:AY),3)</f>
        <v>0.126</v>
      </c>
      <c r="J106" s="205">
        <f t="shared" ca="1" si="47"/>
        <v>0.16220000000000001</v>
      </c>
      <c r="K106" s="170">
        <f t="shared" ca="1" si="48"/>
        <v>0.13220000000000001</v>
      </c>
      <c r="L106" s="170">
        <f t="shared" ca="1" si="49"/>
        <v>0.19220000000000001</v>
      </c>
      <c r="M106" s="161" t="str">
        <f t="shared" ca="1" si="50"/>
        <v>×</v>
      </c>
      <c r="N106" s="161" t="str">
        <f t="shared" ca="1" si="51"/>
        <v>○</v>
      </c>
      <c r="O106" s="161" t="str">
        <f t="shared" ca="1" si="52"/>
        <v>○</v>
      </c>
      <c r="P106" s="161" t="str">
        <f t="shared" ca="1" si="53"/>
        <v>○</v>
      </c>
      <c r="Q106" s="164" t="str">
        <f t="shared" ca="1" si="54"/>
        <v>×</v>
      </c>
      <c r="R106" s="171" t="str">
        <f t="shared" ca="1" si="55"/>
        <v>―</v>
      </c>
      <c r="S106" s="163" t="str">
        <f t="shared" ca="1" si="56"/>
        <v>↓</v>
      </c>
      <c r="T106" s="161" t="str">
        <f t="shared" ca="1" si="57"/>
        <v>↓</v>
      </c>
      <c r="U106" s="161" t="str">
        <f t="shared" ca="1" si="58"/>
        <v>↑</v>
      </c>
      <c r="V106" s="164" t="str">
        <f t="shared" ca="1" si="59"/>
        <v>↓</v>
      </c>
      <c r="W106" s="172" t="str">
        <f t="shared" ca="1" si="60"/>
        <v>↓↓↑↓</v>
      </c>
      <c r="X106" s="173" t="str" cm="1">
        <f t="array" aca="1" ref="X106" ca="1">INDEX($AM$2:$AM$82,MATCH(W106,$AL$2:$AL$82,0),0)</f>
        <v>年度により増減</v>
      </c>
      <c r="Y106" s="174" t="str">
        <f t="shared" ca="1" si="61"/>
        <v>↓</v>
      </c>
      <c r="Z106" s="175" t="str">
        <f t="shared" ca="1" si="62"/>
        <v>判定外</v>
      </c>
      <c r="AA106" s="176" t="str">
        <f t="shared" ca="1" si="63"/>
        <v>判定外</v>
      </c>
      <c r="AB106" s="177" t="str">
        <f t="shared" ca="1" si="64"/>
        <v>↑</v>
      </c>
      <c r="AC106" s="175" t="str">
        <f t="shared" ca="1" si="65"/>
        <v>×</v>
      </c>
      <c r="AD106" s="173" t="str">
        <f t="shared" ca="1" si="66"/>
        <v>判定外</v>
      </c>
      <c r="AE106" s="178" t="s">
        <v>348</v>
      </c>
      <c r="AF106" s="157"/>
    </row>
    <row r="107" spans="3:32" x14ac:dyDescent="0.15">
      <c r="C107" s="154"/>
      <c r="D107" s="169" t="s">
        <v>197</v>
      </c>
      <c r="E107" s="234">
        <f ca="1">ROUND(SUMIF('6.経年データ（学部単位）'!A:A,R1,'6.経年データ（学部単位）'!AU:AU)/SUMIF('6.経年データ（学部単位）'!A:A,R1,'6.経年データ（学部単位）'!AY:AY),3)</f>
        <v>0.218</v>
      </c>
      <c r="F107" s="234">
        <f ca="1">ROUND(SUMIF('6.経年データ（学部単位）'!A:A,S1,'6.経年データ（学部単位）'!AU:AU)/SUMIF('6.経年データ（学部単位）'!A:A,S1,'6.経年データ（学部単位）'!AY:AY),3)</f>
        <v>0.246</v>
      </c>
      <c r="G107" s="234">
        <f ca="1">ROUND(SUMIF('6.経年データ（学部単位）'!A:A,T1,'6.経年データ（学部単位）'!AU:AU)/SUMIF('6.経年データ（学部単位）'!A:A,T1,'6.経年データ（学部単位）'!AY:AY),3)</f>
        <v>0.23200000000000001</v>
      </c>
      <c r="H107" s="234">
        <f ca="1">ROUND(SUMIF('6.経年データ（学部単位）'!A:A,U1,'6.経年データ（学部単位）'!AU:AU)/SUMIF('6.経年データ（学部単位）'!A:A,U1,'6.経年データ（学部単位）'!AY:AY),3)</f>
        <v>0.24</v>
      </c>
      <c r="I107" s="234">
        <f ca="1">ROUND(SUMIF('6.経年データ（学部単位）'!A:A,V1,'6.経年データ（学部単位）'!AU:AU)/SUMIF('6.経年データ（学部単位）'!A:A,V1,'6.経年データ（学部単位）'!AY:AY),3)</f>
        <v>0.248</v>
      </c>
      <c r="J107" s="205">
        <f t="shared" ca="1" si="47"/>
        <v>0.23679999999999998</v>
      </c>
      <c r="K107" s="170">
        <f t="shared" ca="1" si="48"/>
        <v>0.20679999999999998</v>
      </c>
      <c r="L107" s="170">
        <f t="shared" ca="1" si="49"/>
        <v>0.26679999999999998</v>
      </c>
      <c r="M107" s="161" t="str">
        <f t="shared" ca="1" si="50"/>
        <v>○</v>
      </c>
      <c r="N107" s="161" t="str">
        <f t="shared" ca="1" si="51"/>
        <v>○</v>
      </c>
      <c r="O107" s="161" t="str">
        <f t="shared" ca="1" si="52"/>
        <v>○</v>
      </c>
      <c r="P107" s="161" t="str">
        <f t="shared" ca="1" si="53"/>
        <v>○</v>
      </c>
      <c r="Q107" s="164" t="str">
        <f t="shared" ca="1" si="54"/>
        <v>○</v>
      </c>
      <c r="R107" s="171" t="str">
        <f t="shared" ca="1" si="55"/>
        <v>同程度</v>
      </c>
      <c r="S107" s="163" t="str">
        <f t="shared" ca="1" si="56"/>
        <v>↑</v>
      </c>
      <c r="T107" s="161" t="str">
        <f t="shared" ca="1" si="57"/>
        <v>↓</v>
      </c>
      <c r="U107" s="161" t="str">
        <f t="shared" ca="1" si="58"/>
        <v>↑</v>
      </c>
      <c r="V107" s="164" t="str">
        <f t="shared" ca="1" si="59"/>
        <v>↑</v>
      </c>
      <c r="W107" s="172" t="str">
        <f t="shared" ca="1" si="60"/>
        <v>↑↓↑↑</v>
      </c>
      <c r="X107" s="173" t="str" cm="1">
        <f t="array" aca="1" ref="X107" ca="1">INDEX($AM$2:$AM$82,MATCH(W107,$AL$2:$AL$82,0),0)</f>
        <v>年度により増減</v>
      </c>
      <c r="Y107" s="174" t="str">
        <f t="shared" ca="1" si="61"/>
        <v>↑</v>
      </c>
      <c r="Z107" s="175" t="str">
        <f t="shared" ca="1" si="62"/>
        <v>判定外</v>
      </c>
      <c r="AA107" s="176" t="str">
        <f t="shared" ca="1" si="63"/>
        <v>増加傾向</v>
      </c>
      <c r="AB107" s="177" t="str">
        <f t="shared" ca="1" si="64"/>
        <v>↓</v>
      </c>
      <c r="AC107" s="175" t="str">
        <f t="shared" ca="1" si="65"/>
        <v>判定外</v>
      </c>
      <c r="AD107" s="173" t="str">
        <f t="shared" ca="1" si="66"/>
        <v>判定外</v>
      </c>
      <c r="AE107" s="178" t="s">
        <v>329</v>
      </c>
      <c r="AF107" s="157"/>
    </row>
    <row r="108" spans="3:32" x14ac:dyDescent="0.15">
      <c r="C108" s="154"/>
      <c r="D108" s="169" t="s">
        <v>198</v>
      </c>
      <c r="E108" s="234">
        <f ca="1">ROUND(SUMIF('6.経年データ（学部単位）'!A:A,R1,'6.経年データ（学部単位）'!AV:AV)/SUMIF('6.経年データ（学部単位）'!A:A,R1,'6.経年データ（学部単位）'!AY:AY),3)</f>
        <v>0.114</v>
      </c>
      <c r="F108" s="234">
        <f ca="1">ROUND(SUMIF('6.経年データ（学部単位）'!A:A,S1,'6.経年データ（学部単位）'!AV:AV)/SUMIF('6.経年データ（学部単位）'!A:A,S1,'6.経年データ（学部単位）'!AY:AY),3)</f>
        <v>7.1999999999999995E-2</v>
      </c>
      <c r="G108" s="234">
        <f ca="1">ROUND(SUMIF('6.経年データ（学部単位）'!A:A,T1,'6.経年データ（学部単位）'!AV:AV)/SUMIF('6.経年データ（学部単位）'!A:A,T1,'6.経年データ（学部単位）'!AY:AY),3)</f>
        <v>0.111</v>
      </c>
      <c r="H108" s="234">
        <f ca="1">ROUND(SUMIF('6.経年データ（学部単位）'!A:A,U1,'6.経年データ（学部単位）'!AV:AV)/SUMIF('6.経年データ（学部単位）'!A:A,U1,'6.経年データ（学部単位）'!AY:AY),3)</f>
        <v>8.6999999999999994E-2</v>
      </c>
      <c r="I108" s="234">
        <f ca="1">ROUND(SUMIF('6.経年データ（学部単位）'!A:A,V1,'6.経年データ（学部単位）'!AV:AV)/SUMIF('6.経年データ（学部単位）'!A:A,V1,'6.経年データ（学部単位）'!AY:AY),3)</f>
        <v>8.3000000000000004E-2</v>
      </c>
      <c r="J108" s="205">
        <f t="shared" ca="1" si="47"/>
        <v>9.3400000000000011E-2</v>
      </c>
      <c r="K108" s="170">
        <f t="shared" ca="1" si="48"/>
        <v>6.3400000000000012E-2</v>
      </c>
      <c r="L108" s="170">
        <f t="shared" ca="1" si="49"/>
        <v>0.12340000000000001</v>
      </c>
      <c r="M108" s="161" t="str">
        <f t="shared" ca="1" si="50"/>
        <v>○</v>
      </c>
      <c r="N108" s="161" t="str">
        <f t="shared" ca="1" si="51"/>
        <v>○</v>
      </c>
      <c r="O108" s="161" t="str">
        <f t="shared" ca="1" si="52"/>
        <v>○</v>
      </c>
      <c r="P108" s="161" t="str">
        <f t="shared" ca="1" si="53"/>
        <v>○</v>
      </c>
      <c r="Q108" s="164" t="str">
        <f t="shared" ca="1" si="54"/>
        <v>○</v>
      </c>
      <c r="R108" s="171" t="str">
        <f t="shared" ca="1" si="55"/>
        <v>同程度</v>
      </c>
      <c r="S108" s="163" t="str">
        <f t="shared" ca="1" si="56"/>
        <v>↓</v>
      </c>
      <c r="T108" s="161" t="str">
        <f t="shared" ca="1" si="57"/>
        <v>↑</v>
      </c>
      <c r="U108" s="161" t="str">
        <f t="shared" ca="1" si="58"/>
        <v>↓</v>
      </c>
      <c r="V108" s="164" t="str">
        <f t="shared" ca="1" si="59"/>
        <v>↓</v>
      </c>
      <c r="W108" s="172" t="str">
        <f t="shared" ca="1" si="60"/>
        <v>↓↑↓↓</v>
      </c>
      <c r="X108" s="173" t="str" cm="1">
        <f t="array" aca="1" ref="X108" ca="1">INDEX($AM$2:$AM$82,MATCH(W108,$AL$2:$AL$82,0),0)</f>
        <v>年度により増減</v>
      </c>
      <c r="Y108" s="174" t="str">
        <f t="shared" ca="1" si="61"/>
        <v>↓</v>
      </c>
      <c r="Z108" s="175" t="str">
        <f t="shared" ca="1" si="62"/>
        <v>減少傾向</v>
      </c>
      <c r="AA108" s="176" t="str">
        <f t="shared" ca="1" si="63"/>
        <v>判定外</v>
      </c>
      <c r="AB108" s="177" t="str">
        <f t="shared" ca="1" si="64"/>
        <v>↑</v>
      </c>
      <c r="AC108" s="175" t="str">
        <f t="shared" ca="1" si="65"/>
        <v>判定外</v>
      </c>
      <c r="AD108" s="173" t="str">
        <f t="shared" ca="1" si="66"/>
        <v>判定外</v>
      </c>
      <c r="AE108" s="178" t="s">
        <v>329</v>
      </c>
      <c r="AF108" s="157"/>
    </row>
    <row r="109" spans="3:32" x14ac:dyDescent="0.15">
      <c r="C109" s="154"/>
      <c r="D109" s="169" t="s">
        <v>199</v>
      </c>
      <c r="E109" s="234">
        <f ca="1">ROUND(SUMIF('6.経年データ（学部単位）'!A:A,R1,'6.経年データ（学部単位）'!AW:AW)/SUMIF('6.経年データ（学部単位）'!A:A,R1,'6.経年データ（学部単位）'!AY:AY),3)</f>
        <v>0.01</v>
      </c>
      <c r="F109" s="234">
        <f ca="1">ROUND(SUMIF('6.経年データ（学部単位）'!A:A,S1,'6.経年データ（学部単位）'!AW:AW)/SUMIF('6.経年データ（学部単位）'!A:A,S1,'6.経年データ（学部単位）'!AY:AY),3)</f>
        <v>0.01</v>
      </c>
      <c r="G109" s="234">
        <f ca="1">ROUND(SUMIF('6.経年データ（学部単位）'!A:A,T1,'6.経年データ（学部単位）'!AW:AW)/SUMIF('6.経年データ（学部単位）'!A:A,T1,'6.経年データ（学部単位）'!AY:AY),3)</f>
        <v>0</v>
      </c>
      <c r="H109" s="234">
        <f ca="1">ROUND(SUMIF('6.経年データ（学部単位）'!A:A,U1,'6.経年データ（学部単位）'!AW:AW)/SUMIF('6.経年データ（学部単位）'!A:A,U1,'6.経年データ（学部単位）'!AY:AY),3)</f>
        <v>0</v>
      </c>
      <c r="I109" s="234">
        <f ca="1">ROUND(SUMIF('6.経年データ（学部単位）'!A:A,V1,'6.経年データ（学部単位）'!AW:AW)/SUMIF('6.経年データ（学部単位）'!A:A,V1,'6.経年データ（学部単位）'!AY:AY),3)</f>
        <v>0.01</v>
      </c>
      <c r="J109" s="205">
        <f t="shared" ca="1" si="47"/>
        <v>6.0000000000000001E-3</v>
      </c>
      <c r="K109" s="170">
        <f t="shared" ca="1" si="48"/>
        <v>-2.4E-2</v>
      </c>
      <c r="L109" s="170">
        <f t="shared" ca="1" si="49"/>
        <v>3.5999999999999997E-2</v>
      </c>
      <c r="M109" s="161" t="str">
        <f t="shared" ca="1" si="50"/>
        <v>○</v>
      </c>
      <c r="N109" s="161" t="str">
        <f t="shared" ca="1" si="51"/>
        <v>○</v>
      </c>
      <c r="O109" s="161" t="str">
        <f t="shared" ca="1" si="52"/>
        <v>○</v>
      </c>
      <c r="P109" s="161" t="str">
        <f t="shared" ca="1" si="53"/>
        <v>○</v>
      </c>
      <c r="Q109" s="164" t="str">
        <f t="shared" ca="1" si="54"/>
        <v>○</v>
      </c>
      <c r="R109" s="171" t="str">
        <f t="shared" ca="1" si="55"/>
        <v>同程度</v>
      </c>
      <c r="S109" s="163" t="str">
        <f t="shared" ca="1" si="56"/>
        <v>－</v>
      </c>
      <c r="T109" s="161" t="str">
        <f t="shared" ca="1" si="57"/>
        <v>↓</v>
      </c>
      <c r="U109" s="161" t="str">
        <f t="shared" ca="1" si="58"/>
        <v>－</v>
      </c>
      <c r="V109" s="164" t="str">
        <f t="shared" ca="1" si="59"/>
        <v>↑</v>
      </c>
      <c r="W109" s="172" t="str">
        <f t="shared" ca="1" si="60"/>
        <v>－↓－↑</v>
      </c>
      <c r="X109" s="173" t="str" cm="1">
        <f t="array" aca="1" ref="X109" ca="1">INDEX($AM$2:$AM$82,MATCH(W109,$AL$2:$AL$82,0),0)</f>
        <v>年度により増減</v>
      </c>
      <c r="Y109" s="174" t="str">
        <f t="shared" ca="1" si="61"/>
        <v>↓</v>
      </c>
      <c r="Z109" s="175" t="str">
        <f t="shared" ca="1" si="62"/>
        <v>判定外</v>
      </c>
      <c r="AA109" s="176" t="str">
        <f t="shared" ca="1" si="63"/>
        <v>判定外</v>
      </c>
      <c r="AB109" s="177" t="str">
        <f t="shared" ca="1" si="64"/>
        <v>↓</v>
      </c>
      <c r="AC109" s="175" t="str">
        <f t="shared" ca="1" si="65"/>
        <v>判定外</v>
      </c>
      <c r="AD109" s="173" t="str">
        <f t="shared" ca="1" si="66"/>
        <v>判定外</v>
      </c>
      <c r="AE109" s="178" t="s">
        <v>316</v>
      </c>
      <c r="AF109" s="157"/>
    </row>
    <row r="110" spans="3:32" ht="14.25" thickBot="1" x14ac:dyDescent="0.2">
      <c r="C110" s="154"/>
      <c r="D110" s="169" t="s">
        <v>273</v>
      </c>
      <c r="E110" s="234">
        <f ca="1">ROUND(SUMIF('6.経年データ（学部単位）'!A:A,R1,'6.経年データ（学部単位）'!AX:AX)/SUMIF('6.経年データ（学部単位）'!A:A,R1,'6.経年データ（学部単位）'!AY:AY),3)</f>
        <v>0.114</v>
      </c>
      <c r="F110" s="234">
        <f ca="1">ROUND(SUMIF('6.経年データ（学部単位）'!A:A,S1,'6.経年データ（学部単位）'!AX:AX)/SUMIF('6.経年データ（学部単位）'!A:A,S1,'6.経年データ（学部単位）'!AY:AY),3)</f>
        <v>0.11600000000000001</v>
      </c>
      <c r="G110" s="234">
        <f ca="1">ROUND(SUMIF('6.経年データ（学部単位）'!A:A,T1,'6.経年データ（学部単位）'!AX:AX)/SUMIF('6.経年データ（学部単位）'!A:A,T1,'6.経年データ（学部単位）'!AY:AY),3)</f>
        <v>9.7000000000000003E-2</v>
      </c>
      <c r="H110" s="234">
        <f ca="1">ROUND(SUMIF('6.経年データ（学部単位）'!A:A,U1,'6.経年データ（学部単位）'!AX:AX)/SUMIF('6.経年データ（学部単位）'!A:A,U1,'6.経年データ（学部単位）'!AY:AY),3)</f>
        <v>0.111</v>
      </c>
      <c r="I110" s="234">
        <f ca="1">ROUND(SUMIF('6.経年データ（学部単位）'!A:A,V1,'6.経年データ（学部単位）'!AX:AX)/SUMIF('6.経年データ（学部単位）'!A:A,V1,'6.経年データ（学部単位）'!AY:AY),3)</f>
        <v>0.14099999999999999</v>
      </c>
      <c r="J110" s="206">
        <f t="shared" ca="1" si="47"/>
        <v>0.11579999999999999</v>
      </c>
      <c r="K110" s="179">
        <f t="shared" ca="1" si="48"/>
        <v>8.5799999999999987E-2</v>
      </c>
      <c r="L110" s="179">
        <f t="shared" ca="1" si="49"/>
        <v>0.14579999999999999</v>
      </c>
      <c r="M110" s="145" t="str">
        <f t="shared" ca="1" si="50"/>
        <v>○</v>
      </c>
      <c r="N110" s="145" t="str">
        <f t="shared" ca="1" si="51"/>
        <v>○</v>
      </c>
      <c r="O110" s="145" t="str">
        <f t="shared" ca="1" si="52"/>
        <v>○</v>
      </c>
      <c r="P110" s="145" t="str">
        <f t="shared" ca="1" si="53"/>
        <v>○</v>
      </c>
      <c r="Q110" s="199" t="str">
        <f t="shared" ca="1" si="54"/>
        <v>○</v>
      </c>
      <c r="R110" s="181" t="str">
        <f t="shared" ca="1" si="55"/>
        <v>同程度</v>
      </c>
      <c r="S110" s="198" t="str">
        <f t="shared" ca="1" si="56"/>
        <v>↑</v>
      </c>
      <c r="T110" s="145" t="str">
        <f t="shared" ca="1" si="57"/>
        <v>↓</v>
      </c>
      <c r="U110" s="145" t="str">
        <f t="shared" ca="1" si="58"/>
        <v>↑</v>
      </c>
      <c r="V110" s="199" t="str">
        <f t="shared" ca="1" si="59"/>
        <v>↑</v>
      </c>
      <c r="W110" s="185" t="str">
        <f t="shared" ca="1" si="60"/>
        <v>↑↓↑↑</v>
      </c>
      <c r="X110" s="186" t="str" cm="1">
        <f t="array" aca="1" ref="X110" ca="1">INDEX($AM$2:$AM$82,MATCH(W110,$AL$2:$AL$82,0),0)</f>
        <v>年度により増減</v>
      </c>
      <c r="Y110" s="200" t="str">
        <f t="shared" ca="1" si="61"/>
        <v>↓</v>
      </c>
      <c r="Z110" s="191" t="str">
        <f t="shared" ca="1" si="62"/>
        <v>判定外</v>
      </c>
      <c r="AA110" s="201" t="str">
        <f t="shared" ca="1" si="63"/>
        <v>×</v>
      </c>
      <c r="AB110" s="190" t="str">
        <f t="shared" ca="1" si="64"/>
        <v>↓</v>
      </c>
      <c r="AC110" s="191" t="str">
        <f t="shared" ca="1" si="65"/>
        <v>判定外</v>
      </c>
      <c r="AD110" s="186" t="str">
        <f t="shared" ca="1" si="66"/>
        <v>判定外</v>
      </c>
      <c r="AE110" s="202" t="s">
        <v>329</v>
      </c>
      <c r="AF110" s="157"/>
    </row>
    <row r="111" spans="3:32" x14ac:dyDescent="0.15">
      <c r="C111" s="154"/>
      <c r="D111" s="193" t="s">
        <v>290</v>
      </c>
      <c r="E111" s="197">
        <f ca="1">SUMIF('6.経年データ（学部単位）'!A:A,R1,'6.経年データ（学部単位）'!AY:AY)</f>
        <v>202</v>
      </c>
      <c r="F111" s="197">
        <f ca="1">SUMIF('6.経年データ（学部単位）'!A:A,S1,'6.経年データ（学部単位）'!AY:AY)</f>
        <v>207</v>
      </c>
      <c r="G111" s="197">
        <f ca="1">SUMIF('6.経年データ（学部単位）'!A:A,T1,'6.経年データ（学部単位）'!AY:AY)</f>
        <v>207</v>
      </c>
      <c r="H111" s="197">
        <f ca="1">SUMIF('6.経年データ（学部単位）'!A:A,U1,'6.経年データ（学部単位）'!AY:AY)</f>
        <v>208</v>
      </c>
      <c r="I111" s="197">
        <f ca="1">SUMIF('6.経年データ（学部単位）'!A:A,V1,'6.経年データ（学部単位）'!AY:AY)</f>
        <v>206</v>
      </c>
      <c r="J111" s="21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194"/>
      <c r="AC111" s="194"/>
      <c r="AD111" s="194"/>
      <c r="AE111" s="194"/>
      <c r="AF111" s="157"/>
    </row>
    <row r="112" spans="3:32" ht="14.25" thickBot="1" x14ac:dyDescent="0.2">
      <c r="C112" s="154"/>
      <c r="D112" s="155"/>
      <c r="E112" s="156"/>
      <c r="F112" s="156"/>
      <c r="G112" s="156"/>
      <c r="H112" s="156"/>
      <c r="I112" s="156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57"/>
    </row>
    <row r="113" spans="3:39" x14ac:dyDescent="0.15">
      <c r="C113" s="154"/>
      <c r="D113" s="155"/>
      <c r="E113" s="156"/>
      <c r="F113" s="156"/>
      <c r="G113" s="156"/>
      <c r="H113" s="156"/>
      <c r="I113" s="156"/>
      <c r="J113" s="306" t="s">
        <v>338</v>
      </c>
      <c r="K113" s="307"/>
      <c r="L113" s="307"/>
      <c r="M113" s="308"/>
      <c r="N113" s="308"/>
      <c r="O113" s="308"/>
      <c r="P113" s="308"/>
      <c r="Q113" s="309"/>
      <c r="R113" s="310" t="s">
        <v>339</v>
      </c>
      <c r="S113" s="307" t="s">
        <v>340</v>
      </c>
      <c r="T113" s="308"/>
      <c r="U113" s="308"/>
      <c r="V113" s="312"/>
      <c r="W113" s="313" t="s">
        <v>341</v>
      </c>
      <c r="X113" s="314"/>
      <c r="Y113" s="317" t="s">
        <v>342</v>
      </c>
      <c r="Z113" s="302" t="s">
        <v>343</v>
      </c>
      <c r="AA113" s="319"/>
      <c r="AB113" s="300" t="s">
        <v>344</v>
      </c>
      <c r="AC113" s="302" t="s">
        <v>345</v>
      </c>
      <c r="AD113" s="303"/>
      <c r="AE113" s="304" t="s">
        <v>346</v>
      </c>
      <c r="AF113" s="157"/>
      <c r="AL113" s="138"/>
      <c r="AM113" s="138"/>
    </row>
    <row r="114" spans="3:39" x14ac:dyDescent="0.15">
      <c r="C114" s="154"/>
      <c r="D114" s="159" t="s">
        <v>306</v>
      </c>
      <c r="E114" s="159" t="str">
        <f ca="1">R1&amp;"(n'="&amp;E124&amp;")"</f>
        <v>R2(n'=69)</v>
      </c>
      <c r="F114" s="159" t="str">
        <f ca="1">S1&amp;"(n'="&amp;F124&amp;")"</f>
        <v>R3(n'=60)</v>
      </c>
      <c r="G114" s="159" t="str">
        <f ca="1">T1&amp;"(n'="&amp;G124&amp;")"</f>
        <v>R4(n'=60)</v>
      </c>
      <c r="H114" s="159" t="str">
        <f ca="1">U1&amp;"(n'="&amp;H124&amp;")"</f>
        <v>R5(n'=65)</v>
      </c>
      <c r="I114" s="159" t="str">
        <f ca="1">V1&amp;"(n'="&amp;I124&amp;")"</f>
        <v>R6(n'=62)</v>
      </c>
      <c r="J114" s="204" t="s">
        <v>349</v>
      </c>
      <c r="K114" s="160">
        <v>-0.03</v>
      </c>
      <c r="L114" s="160">
        <v>0.03</v>
      </c>
      <c r="M114" s="161" t="str">
        <f ca="1">R1</f>
        <v>R2</v>
      </c>
      <c r="N114" s="161" t="str">
        <f ca="1">S1</f>
        <v>R3</v>
      </c>
      <c r="O114" s="161" t="str">
        <f ca="1">T1</f>
        <v>R4</v>
      </c>
      <c r="P114" s="161" t="str">
        <f ca="1">U1</f>
        <v>R5</v>
      </c>
      <c r="Q114" s="161" t="str">
        <f ca="1">V1</f>
        <v>R6</v>
      </c>
      <c r="R114" s="311"/>
      <c r="S114" s="163" t="s">
        <v>350</v>
      </c>
      <c r="T114" s="161" t="s">
        <v>351</v>
      </c>
      <c r="U114" s="161" t="s">
        <v>352</v>
      </c>
      <c r="V114" s="164" t="s">
        <v>353</v>
      </c>
      <c r="W114" s="315"/>
      <c r="X114" s="316"/>
      <c r="Y114" s="318"/>
      <c r="Z114" s="165" t="s">
        <v>354</v>
      </c>
      <c r="AA114" s="166" t="s">
        <v>355</v>
      </c>
      <c r="AB114" s="301"/>
      <c r="AC114" s="167" t="s">
        <v>356</v>
      </c>
      <c r="AD114" s="168" t="s">
        <v>357</v>
      </c>
      <c r="AE114" s="305"/>
      <c r="AF114" s="157"/>
      <c r="AG114" s="138"/>
      <c r="AH114" s="138"/>
      <c r="AJ114" s="138"/>
      <c r="AK114" s="138"/>
    </row>
    <row r="115" spans="3:39" x14ac:dyDescent="0.15">
      <c r="C115" s="154"/>
      <c r="D115" s="169" t="s">
        <v>192</v>
      </c>
      <c r="E115" s="234">
        <f ca="1">ROUND(SUMIF('6.経年データ（学部単位）'!A:A,R1,'6.経年データ（学部単位）'!AZ:AZ)/SUMIF('6.経年データ（学部単位）'!A:A,R1,'6.経年データ（学部単位）'!BI:BI),3)</f>
        <v>1.4E-2</v>
      </c>
      <c r="F115" s="234">
        <f ca="1">ROUND(SUMIF('6.経年データ（学部単位）'!A:A,S1,'6.経年データ（学部単位）'!AZ:AZ)/SUMIF('6.経年データ（学部単位）'!A:A,S1,'6.経年データ（学部単位）'!BI:BI),3)</f>
        <v>0</v>
      </c>
      <c r="G115" s="234">
        <f ca="1">ROUND(SUMIF('6.経年データ（学部単位）'!A:A,T1,'6.経年データ（学部単位）'!AZ:AZ)/SUMIF('6.経年データ（学部単位）'!A:A,T1,'6.経年データ（学部単位）'!BI:BI),3)</f>
        <v>3.3000000000000002E-2</v>
      </c>
      <c r="H115" s="234">
        <f ca="1">ROUND(SUMIF('6.経年データ（学部単位）'!A:A,U1,'6.経年データ（学部単位）'!AZ:AZ)/SUMIF('6.経年データ（学部単位）'!A:A,U1,'6.経年データ（学部単位）'!BI:BI),3)</f>
        <v>0</v>
      </c>
      <c r="I115" s="234">
        <f ca="1">ROUND(SUMIF('6.経年データ（学部単位）'!A:A,V1,'6.経年データ（学部単位）'!AZ:AZ)/SUMIF('6.経年データ（学部単位）'!A:A,V1,'6.経年データ（学部単位）'!BI:BI),3)</f>
        <v>3.2000000000000001E-2</v>
      </c>
      <c r="J115" s="205">
        <f t="shared" ca="1" si="47"/>
        <v>1.5800000000000002E-2</v>
      </c>
      <c r="K115" s="170">
        <f t="shared" ca="1" si="48"/>
        <v>-1.4199999999999997E-2</v>
      </c>
      <c r="L115" s="170">
        <f t="shared" ca="1" si="49"/>
        <v>4.58E-2</v>
      </c>
      <c r="M115" s="161" t="str">
        <f t="shared" ca="1" si="50"/>
        <v>○</v>
      </c>
      <c r="N115" s="161" t="str">
        <f t="shared" ca="1" si="51"/>
        <v>○</v>
      </c>
      <c r="O115" s="161" t="str">
        <f t="shared" ca="1" si="52"/>
        <v>○</v>
      </c>
      <c r="P115" s="161" t="str">
        <f t="shared" ca="1" si="53"/>
        <v>○</v>
      </c>
      <c r="Q115" s="162" t="str">
        <f t="shared" ca="1" si="54"/>
        <v>○</v>
      </c>
      <c r="R115" s="171" t="str">
        <f t="shared" ca="1" si="55"/>
        <v>同程度</v>
      </c>
      <c r="S115" s="163" t="str">
        <f t="shared" ca="1" si="56"/>
        <v>↓</v>
      </c>
      <c r="T115" s="161" t="str">
        <f t="shared" ca="1" si="57"/>
        <v>↑</v>
      </c>
      <c r="U115" s="161" t="str">
        <f t="shared" ca="1" si="58"/>
        <v>↓</v>
      </c>
      <c r="V115" s="164" t="str">
        <f t="shared" ca="1" si="59"/>
        <v>↑</v>
      </c>
      <c r="W115" s="172" t="str">
        <f t="shared" ca="1" si="60"/>
        <v>↓↑↓↑</v>
      </c>
      <c r="X115" s="173" t="str" cm="1">
        <f t="array" aca="1" ref="X115" ca="1">INDEX($AM$2:$AM$82,MATCH(W115,$AL$2:$AL$82,0),0)</f>
        <v>隔年で増減</v>
      </c>
      <c r="Y115" s="174" t="str">
        <f t="shared" ca="1" si="61"/>
        <v>↑</v>
      </c>
      <c r="Z115" s="175" t="str">
        <f t="shared" ca="1" si="62"/>
        <v>判定外</v>
      </c>
      <c r="AA115" s="176" t="str">
        <f t="shared" ca="1" si="63"/>
        <v>判定外</v>
      </c>
      <c r="AB115" s="177" t="str">
        <f t="shared" ca="1" si="64"/>
        <v>－</v>
      </c>
      <c r="AC115" s="175" t="str">
        <f t="shared" ca="1" si="65"/>
        <v>判定外</v>
      </c>
      <c r="AD115" s="173" t="str">
        <f t="shared" ca="1" si="66"/>
        <v>判定外</v>
      </c>
      <c r="AE115" s="178" t="s">
        <v>316</v>
      </c>
      <c r="AF115" s="157"/>
    </row>
    <row r="116" spans="3:39" x14ac:dyDescent="0.15">
      <c r="C116" s="154"/>
      <c r="D116" s="169" t="s">
        <v>193</v>
      </c>
      <c r="E116" s="234">
        <f ca="1">ROUND(SUMIF('6.経年データ（学部単位）'!A:A,R1,'6.経年データ（学部単位）'!BA:BA)/SUMIF('6.経年データ（学部単位）'!A:A,R1,'6.経年データ（学部単位）'!BI:BI),3)</f>
        <v>8.6999999999999994E-2</v>
      </c>
      <c r="F116" s="234">
        <f ca="1">ROUND(SUMIF('6.経年データ（学部単位）'!A:A,S1,'6.経年データ（学部単位）'!BA:BA)/SUMIF('6.経年データ（学部単位）'!A:A,S1,'6.経年データ（学部単位）'!BI:BI),3)</f>
        <v>6.7000000000000004E-2</v>
      </c>
      <c r="G116" s="234">
        <f ca="1">ROUND(SUMIF('6.経年データ（学部単位）'!A:A,T1,'6.経年データ（学部単位）'!BA:BA)/SUMIF('6.経年データ（学部単位）'!A:A,T1,'6.経年データ（学部単位）'!BI:BI),3)</f>
        <v>0.11700000000000001</v>
      </c>
      <c r="H116" s="234">
        <f ca="1">ROUND(SUMIF('6.経年データ（学部単位）'!A:A,U1,'6.経年データ（学部単位）'!BA:BA)/SUMIF('6.経年データ（学部単位）'!A:A,U1,'6.経年データ（学部単位）'!BI:BI),3)</f>
        <v>4.5999999999999999E-2</v>
      </c>
      <c r="I116" s="234">
        <f ca="1">ROUND(SUMIF('6.経年データ（学部単位）'!A:A,V1,'6.経年データ（学部単位）'!BA:BA)/SUMIF('6.経年データ（学部単位）'!A:A,V1,'6.経年データ（学部単位）'!BI:BI),3)</f>
        <v>4.8000000000000001E-2</v>
      </c>
      <c r="J116" s="205">
        <f t="shared" ca="1" si="47"/>
        <v>7.2999999999999995E-2</v>
      </c>
      <c r="K116" s="170">
        <f t="shared" ca="1" si="48"/>
        <v>4.2999999999999997E-2</v>
      </c>
      <c r="L116" s="170">
        <f t="shared" ca="1" si="49"/>
        <v>0.10299999999999999</v>
      </c>
      <c r="M116" s="161" t="str">
        <f t="shared" ca="1" si="50"/>
        <v>○</v>
      </c>
      <c r="N116" s="161" t="str">
        <f t="shared" ca="1" si="51"/>
        <v>○</v>
      </c>
      <c r="O116" s="161" t="str">
        <f t="shared" ca="1" si="52"/>
        <v>×</v>
      </c>
      <c r="P116" s="161" t="str">
        <f t="shared" ca="1" si="53"/>
        <v>○</v>
      </c>
      <c r="Q116" s="162" t="str">
        <f t="shared" ca="1" si="54"/>
        <v>○</v>
      </c>
      <c r="R116" s="171" t="str">
        <f t="shared" ca="1" si="55"/>
        <v>―</v>
      </c>
      <c r="S116" s="163" t="str">
        <f t="shared" ca="1" si="56"/>
        <v>↓</v>
      </c>
      <c r="T116" s="161" t="str">
        <f t="shared" ca="1" si="57"/>
        <v>↑</v>
      </c>
      <c r="U116" s="161" t="str">
        <f t="shared" ca="1" si="58"/>
        <v>↓</v>
      </c>
      <c r="V116" s="164" t="str">
        <f t="shared" ca="1" si="59"/>
        <v>↑</v>
      </c>
      <c r="W116" s="172" t="str">
        <f t="shared" ca="1" si="60"/>
        <v>↓↑↓↑</v>
      </c>
      <c r="X116" s="173" t="str" cm="1">
        <f t="array" aca="1" ref="X116" ca="1">INDEX($AM$2:$AM$82,MATCH(W116,$AL$2:$AL$82,0),0)</f>
        <v>隔年で増減</v>
      </c>
      <c r="Y116" s="174" t="str">
        <f t="shared" ca="1" si="61"/>
        <v>↑</v>
      </c>
      <c r="Z116" s="175" t="str">
        <f t="shared" ca="1" si="62"/>
        <v>判定外</v>
      </c>
      <c r="AA116" s="176" t="str">
        <f t="shared" ca="1" si="63"/>
        <v>判定外</v>
      </c>
      <c r="AB116" s="177" t="str">
        <f t="shared" ca="1" si="64"/>
        <v>↓</v>
      </c>
      <c r="AC116" s="175" t="str">
        <f t="shared" ca="1" si="65"/>
        <v>判定外</v>
      </c>
      <c r="AD116" s="173" t="str">
        <f t="shared" ca="1" si="66"/>
        <v>判定外</v>
      </c>
      <c r="AE116" s="178" t="s">
        <v>297</v>
      </c>
      <c r="AF116" s="157"/>
    </row>
    <row r="117" spans="3:39" x14ac:dyDescent="0.15">
      <c r="C117" s="154"/>
      <c r="D117" s="169" t="s">
        <v>194</v>
      </c>
      <c r="E117" s="234">
        <f ca="1">ROUND(SUMIF('6.経年データ（学部単位）'!A:A,R1,'6.経年データ（学部単位）'!BB:BB)/SUMIF('6.経年データ（学部単位）'!A:A,R1,'6.経年データ（学部単位）'!BI:BI),3)</f>
        <v>7.1999999999999995E-2</v>
      </c>
      <c r="F117" s="234">
        <f ca="1">ROUND(SUMIF('6.経年データ（学部単位）'!A:A,S1,'6.経年データ（学部単位）'!BB:BB)/SUMIF('6.経年データ（学部単位）'!A:A,S1,'6.経年データ（学部単位）'!BI:BI),3)</f>
        <v>8.3000000000000004E-2</v>
      </c>
      <c r="G117" s="234">
        <f ca="1">ROUND(SUMIF('6.経年データ（学部単位）'!A:A,T1,'6.経年データ（学部単位）'!BB:BB)/SUMIF('6.経年データ（学部単位）'!A:A,T1,'6.経年データ（学部単位）'!BI:BI),3)</f>
        <v>8.3000000000000004E-2</v>
      </c>
      <c r="H117" s="234">
        <f ca="1">ROUND(SUMIF('6.経年データ（学部単位）'!A:A,U1,'6.経年データ（学部単位）'!BB:BB)/SUMIF('6.経年データ（学部単位）'!A:A,U1,'6.経年データ（学部単位）'!BI:BI),3)</f>
        <v>0</v>
      </c>
      <c r="I117" s="234">
        <f ca="1">ROUND(SUMIF('6.経年データ（学部単位）'!A:A,V1,'6.経年データ（学部単位）'!BB:BB)/SUMIF('6.経年データ（学部単位）'!A:A,V1,'6.経年データ（学部単位）'!BI:BI),3)</f>
        <v>3.2000000000000001E-2</v>
      </c>
      <c r="J117" s="205">
        <f t="shared" ca="1" si="47"/>
        <v>5.4000000000000006E-2</v>
      </c>
      <c r="K117" s="170">
        <f t="shared" ca="1" si="48"/>
        <v>2.4000000000000007E-2</v>
      </c>
      <c r="L117" s="170">
        <f t="shared" ca="1" si="49"/>
        <v>8.4000000000000005E-2</v>
      </c>
      <c r="M117" s="161" t="str">
        <f t="shared" ca="1" si="50"/>
        <v>○</v>
      </c>
      <c r="N117" s="161" t="str">
        <f t="shared" ca="1" si="51"/>
        <v>○</v>
      </c>
      <c r="O117" s="161" t="str">
        <f t="shared" ca="1" si="52"/>
        <v>○</v>
      </c>
      <c r="P117" s="161" t="str">
        <f t="shared" ca="1" si="53"/>
        <v>×</v>
      </c>
      <c r="Q117" s="162" t="str">
        <f t="shared" ca="1" si="54"/>
        <v>○</v>
      </c>
      <c r="R117" s="171" t="str">
        <f t="shared" ca="1" si="55"/>
        <v>―</v>
      </c>
      <c r="S117" s="163" t="str">
        <f t="shared" ca="1" si="56"/>
        <v>↑</v>
      </c>
      <c r="T117" s="161" t="str">
        <f t="shared" ca="1" si="57"/>
        <v>－</v>
      </c>
      <c r="U117" s="161" t="str">
        <f t="shared" ca="1" si="58"/>
        <v>↓</v>
      </c>
      <c r="V117" s="164" t="str">
        <f t="shared" ca="1" si="59"/>
        <v>↑</v>
      </c>
      <c r="W117" s="172" t="str">
        <f t="shared" ca="1" si="60"/>
        <v>↑－↓↑</v>
      </c>
      <c r="X117" s="173" t="str" cm="1">
        <f t="array" aca="1" ref="X117" ca="1">INDEX($AM$2:$AM$82,MATCH(W117,$AL$2:$AL$82,0),0)</f>
        <v>年度により増減</v>
      </c>
      <c r="Y117" s="174" t="str">
        <f t="shared" ca="1" si="61"/>
        <v>↑</v>
      </c>
      <c r="Z117" s="175" t="str">
        <f t="shared" ca="1" si="62"/>
        <v>判定外</v>
      </c>
      <c r="AA117" s="176" t="str">
        <f t="shared" ca="1" si="63"/>
        <v>判定外</v>
      </c>
      <c r="AB117" s="177" t="str">
        <f t="shared" ca="1" si="64"/>
        <v>↓</v>
      </c>
      <c r="AC117" s="175" t="str">
        <f t="shared" ca="1" si="65"/>
        <v>判定外</v>
      </c>
      <c r="AD117" s="173" t="str">
        <f t="shared" ca="1" si="66"/>
        <v>判定外</v>
      </c>
      <c r="AE117" s="178" t="s">
        <v>348</v>
      </c>
      <c r="AF117" s="157"/>
    </row>
    <row r="118" spans="3:39" x14ac:dyDescent="0.15">
      <c r="C118" s="154"/>
      <c r="D118" s="169" t="s">
        <v>195</v>
      </c>
      <c r="E118" s="234">
        <f ca="1">ROUND(SUMIF('6.経年データ（学部単位）'!A:A,R1,'6.経年データ（学部単位）'!BC:BC)/SUMIF('6.経年データ（学部単位）'!A:A,R1,'6.経年データ（学部単位）'!BI:BI),3)</f>
        <v>0.13</v>
      </c>
      <c r="F118" s="234">
        <f ca="1">ROUND(SUMIF('6.経年データ（学部単位）'!A:A,S1,'6.経年データ（学部単位）'!BC:BC)/SUMIF('6.経年データ（学部単位）'!A:A,S1,'6.経年データ（学部単位）'!BI:BI),3)</f>
        <v>0.217</v>
      </c>
      <c r="G118" s="234">
        <f ca="1">ROUND(SUMIF('6.経年データ（学部単位）'!A:A,T1,'6.経年データ（学部単位）'!BC:BC)/SUMIF('6.経年データ（学部単位）'!A:A,T1,'6.経年データ（学部単位）'!BI:BI),3)</f>
        <v>6.7000000000000004E-2</v>
      </c>
      <c r="H118" s="234">
        <f ca="1">ROUND(SUMIF('6.経年データ（学部単位）'!A:A,U1,'6.経年データ（学部単位）'!BC:BC)/SUMIF('6.経年データ（学部単位）'!A:A,U1,'6.経年データ（学部単位）'!BI:BI),3)</f>
        <v>0.33800000000000002</v>
      </c>
      <c r="I118" s="234">
        <f ca="1">ROUND(SUMIF('6.経年データ（学部単位）'!A:A,V1,'6.経年データ（学部単位）'!BC:BC)/SUMIF('6.経年データ（学部単位）'!A:A,V1,'6.経年データ（学部単位）'!BI:BI),3)</f>
        <v>0.21</v>
      </c>
      <c r="J118" s="205">
        <f t="shared" ca="1" si="47"/>
        <v>0.19239999999999999</v>
      </c>
      <c r="K118" s="170">
        <f t="shared" ca="1" si="48"/>
        <v>0.16239999999999999</v>
      </c>
      <c r="L118" s="170">
        <f t="shared" ca="1" si="49"/>
        <v>0.22239999999999999</v>
      </c>
      <c r="M118" s="161" t="str">
        <f t="shared" ca="1" si="50"/>
        <v>×</v>
      </c>
      <c r="N118" s="161" t="str">
        <f t="shared" ca="1" si="51"/>
        <v>○</v>
      </c>
      <c r="O118" s="161" t="str">
        <f t="shared" ca="1" si="52"/>
        <v>×</v>
      </c>
      <c r="P118" s="161" t="str">
        <f t="shared" ca="1" si="53"/>
        <v>×</v>
      </c>
      <c r="Q118" s="162" t="str">
        <f t="shared" ca="1" si="54"/>
        <v>○</v>
      </c>
      <c r="R118" s="171" t="str">
        <f t="shared" ca="1" si="55"/>
        <v>―</v>
      </c>
      <c r="S118" s="163" t="str">
        <f t="shared" ca="1" si="56"/>
        <v>↑</v>
      </c>
      <c r="T118" s="161" t="str">
        <f t="shared" ca="1" si="57"/>
        <v>↓</v>
      </c>
      <c r="U118" s="161" t="str">
        <f t="shared" ca="1" si="58"/>
        <v>↑</v>
      </c>
      <c r="V118" s="164" t="str">
        <f t="shared" ca="1" si="59"/>
        <v>↓</v>
      </c>
      <c r="W118" s="172" t="str">
        <f t="shared" ca="1" si="60"/>
        <v>↑↓↑↓</v>
      </c>
      <c r="X118" s="173" t="str" cm="1">
        <f t="array" aca="1" ref="X118" ca="1">INDEX($AM$2:$AM$82,MATCH(W118,$AL$2:$AL$82,0),0)</f>
        <v>隔年で増減</v>
      </c>
      <c r="Y118" s="174" t="str">
        <f t="shared" ca="1" si="61"/>
        <v>↓</v>
      </c>
      <c r="Z118" s="175" t="str">
        <f t="shared" ca="1" si="62"/>
        <v>判定外</v>
      </c>
      <c r="AA118" s="176" t="str">
        <f t="shared" ca="1" si="63"/>
        <v>判定外</v>
      </c>
      <c r="AB118" s="177" t="str">
        <f t="shared" ca="1" si="64"/>
        <v>↑</v>
      </c>
      <c r="AC118" s="175" t="str">
        <f t="shared" ca="1" si="65"/>
        <v>判定外</v>
      </c>
      <c r="AD118" s="173" t="str">
        <f t="shared" ca="1" si="66"/>
        <v>判定外</v>
      </c>
      <c r="AE118" s="178" t="s">
        <v>297</v>
      </c>
      <c r="AF118" s="157"/>
    </row>
    <row r="119" spans="3:39" x14ac:dyDescent="0.15">
      <c r="C119" s="154"/>
      <c r="D119" s="169" t="s">
        <v>196</v>
      </c>
      <c r="E119" s="234">
        <f ca="1">ROUND(SUMIF('6.経年データ（学部単位）'!A:A,R1,'6.経年データ（学部単位）'!BD:BD)/SUMIF('6.経年データ（学部単位）'!A:A,R1,'6.経年データ（学部単位）'!BI:BI),3)</f>
        <v>0.159</v>
      </c>
      <c r="F119" s="234">
        <f ca="1">ROUND(SUMIF('6.経年データ（学部単位）'!A:A,S1,'6.経年データ（学部単位）'!BD:BD)/SUMIF('6.経年データ（学部単位）'!A:A,S1,'6.経年データ（学部単位）'!BI:BI),3)</f>
        <v>0.13300000000000001</v>
      </c>
      <c r="G119" s="234">
        <f ca="1">ROUND(SUMIF('6.経年データ（学部単位）'!A:A,T1,'6.経年データ（学部単位）'!BD:BD)/SUMIF('6.経年データ（学部単位）'!A:A,T1,'6.経年データ（学部単位）'!BI:BI),3)</f>
        <v>0.13300000000000001</v>
      </c>
      <c r="H119" s="234">
        <f ca="1">ROUND(SUMIF('6.経年データ（学部単位）'!A:A,U1,'6.経年データ（学部単位）'!BD:BD)/SUMIF('6.経年データ（学部単位）'!A:A,U1,'6.経年データ（学部単位）'!BI:BI),3)</f>
        <v>0.108</v>
      </c>
      <c r="I119" s="234">
        <f ca="1">ROUND(SUMIF('6.経年データ（学部単位）'!A:A,V1,'6.経年データ（学部単位）'!BD:BD)/SUMIF('6.経年データ（学部単位）'!A:A,V1,'6.経年データ（学部単位）'!BI:BI),3)</f>
        <v>0.113</v>
      </c>
      <c r="J119" s="205">
        <f t="shared" ca="1" si="47"/>
        <v>0.12920000000000001</v>
      </c>
      <c r="K119" s="170">
        <f t="shared" ca="1" si="48"/>
        <v>9.920000000000001E-2</v>
      </c>
      <c r="L119" s="170">
        <f t="shared" ca="1" si="49"/>
        <v>0.15920000000000001</v>
      </c>
      <c r="M119" s="161" t="str">
        <f t="shared" ca="1" si="50"/>
        <v>○</v>
      </c>
      <c r="N119" s="161" t="str">
        <f t="shared" ca="1" si="51"/>
        <v>○</v>
      </c>
      <c r="O119" s="161" t="str">
        <f t="shared" ca="1" si="52"/>
        <v>○</v>
      </c>
      <c r="P119" s="161" t="str">
        <f t="shared" ca="1" si="53"/>
        <v>○</v>
      </c>
      <c r="Q119" s="162" t="str">
        <f t="shared" ca="1" si="54"/>
        <v>○</v>
      </c>
      <c r="R119" s="171" t="str">
        <f t="shared" ca="1" si="55"/>
        <v>同程度</v>
      </c>
      <c r="S119" s="163" t="str">
        <f t="shared" ca="1" si="56"/>
        <v>↓</v>
      </c>
      <c r="T119" s="161" t="str">
        <f t="shared" ca="1" si="57"/>
        <v>－</v>
      </c>
      <c r="U119" s="161" t="str">
        <f t="shared" ca="1" si="58"/>
        <v>↓</v>
      </c>
      <c r="V119" s="164" t="str">
        <f t="shared" ca="1" si="59"/>
        <v>↑</v>
      </c>
      <c r="W119" s="172" t="str">
        <f t="shared" ca="1" si="60"/>
        <v>↓－↓↑</v>
      </c>
      <c r="X119" s="173" t="str" cm="1">
        <f t="array" aca="1" ref="X119" ca="1">INDEX($AM$2:$AM$82,MATCH(W119,$AL$2:$AL$82,0),0)</f>
        <v>最新年度のみ増加</v>
      </c>
      <c r="Y119" s="174" t="str">
        <f t="shared" ca="1" si="61"/>
        <v>↓</v>
      </c>
      <c r="Z119" s="175" t="str">
        <f t="shared" ca="1" si="62"/>
        <v>判定外</v>
      </c>
      <c r="AA119" s="176" t="str">
        <f t="shared" ca="1" si="63"/>
        <v>判定外</v>
      </c>
      <c r="AB119" s="177" t="str">
        <f t="shared" ca="1" si="64"/>
        <v>↓</v>
      </c>
      <c r="AC119" s="175" t="str">
        <f t="shared" ca="1" si="65"/>
        <v>判定外</v>
      </c>
      <c r="AD119" s="173" t="str">
        <f t="shared" ca="1" si="66"/>
        <v>判定外</v>
      </c>
      <c r="AE119" s="178" t="s">
        <v>329</v>
      </c>
      <c r="AF119" s="157"/>
    </row>
    <row r="120" spans="3:39" x14ac:dyDescent="0.15">
      <c r="C120" s="154"/>
      <c r="D120" s="169" t="s">
        <v>197</v>
      </c>
      <c r="E120" s="234">
        <f ca="1">ROUND(SUMIF('6.経年データ（学部単位）'!A:A,R1,'6.経年データ（学部単位）'!BE:BE)/SUMIF('6.経年データ（学部単位）'!A:A,R1,'6.経年データ（学部単位）'!BI:BI),3)</f>
        <v>0.44900000000000001</v>
      </c>
      <c r="F120" s="234">
        <f ca="1">ROUND(SUMIF('6.経年データ（学部単位）'!A:A,S1,'6.経年データ（学部単位）'!BE:BE)/SUMIF('6.経年データ（学部単位）'!A:A,S1,'6.経年データ（学部単位）'!BI:BI),3)</f>
        <v>0.41699999999999998</v>
      </c>
      <c r="G120" s="234">
        <f ca="1">ROUND(SUMIF('6.経年データ（学部単位）'!A:A,T1,'6.経年データ（学部単位）'!BE:BE)/SUMIF('6.経年データ（学部単位）'!A:A,T1,'6.経年データ（学部単位）'!BI:BI),3)</f>
        <v>0.5</v>
      </c>
      <c r="H120" s="234">
        <f ca="1">ROUND(SUMIF('6.経年データ（学部単位）'!A:A,U1,'6.経年データ（学部単位）'!BE:BE)/SUMIF('6.経年データ（学部単位）'!A:A,U1,'6.経年データ（学部単位）'!BI:BI),3)</f>
        <v>0.44600000000000001</v>
      </c>
      <c r="I120" s="234">
        <f ca="1">ROUND(SUMIF('6.経年データ（学部単位）'!A:A,V1,'6.経年データ（学部単位）'!BE:BE)/SUMIF('6.経年データ（学部単位）'!A:A,V1,'6.経年データ（学部単位）'!BI:BI),3)</f>
        <v>0.48399999999999999</v>
      </c>
      <c r="J120" s="205">
        <f t="shared" ca="1" si="47"/>
        <v>0.45920000000000005</v>
      </c>
      <c r="K120" s="170">
        <f t="shared" ca="1" si="48"/>
        <v>0.42920000000000003</v>
      </c>
      <c r="L120" s="170">
        <f t="shared" ca="1" si="49"/>
        <v>0.48920000000000008</v>
      </c>
      <c r="M120" s="161" t="str">
        <f t="shared" ca="1" si="50"/>
        <v>○</v>
      </c>
      <c r="N120" s="161" t="str">
        <f t="shared" ca="1" si="51"/>
        <v>×</v>
      </c>
      <c r="O120" s="161" t="str">
        <f t="shared" ca="1" si="52"/>
        <v>×</v>
      </c>
      <c r="P120" s="161" t="str">
        <f t="shared" ca="1" si="53"/>
        <v>○</v>
      </c>
      <c r="Q120" s="162" t="str">
        <f t="shared" ca="1" si="54"/>
        <v>○</v>
      </c>
      <c r="R120" s="171" t="str">
        <f t="shared" ca="1" si="55"/>
        <v>―</v>
      </c>
      <c r="S120" s="163" t="str">
        <f t="shared" ca="1" si="56"/>
        <v>↓</v>
      </c>
      <c r="T120" s="161" t="str">
        <f t="shared" ca="1" si="57"/>
        <v>↑</v>
      </c>
      <c r="U120" s="161" t="str">
        <f t="shared" ca="1" si="58"/>
        <v>↓</v>
      </c>
      <c r="V120" s="164" t="str">
        <f t="shared" ca="1" si="59"/>
        <v>↑</v>
      </c>
      <c r="W120" s="172" t="str">
        <f t="shared" ca="1" si="60"/>
        <v>↓↑↓↑</v>
      </c>
      <c r="X120" s="173" t="str" cm="1">
        <f t="array" aca="1" ref="X120" ca="1">INDEX($AM$2:$AM$82,MATCH(W120,$AL$2:$AL$82,0),0)</f>
        <v>隔年で増減</v>
      </c>
      <c r="Y120" s="174" t="str">
        <f t="shared" ca="1" si="61"/>
        <v>↑</v>
      </c>
      <c r="Z120" s="175" t="str">
        <f t="shared" ca="1" si="62"/>
        <v>判定外</v>
      </c>
      <c r="AA120" s="176" t="str">
        <f t="shared" ca="1" si="63"/>
        <v>判定外</v>
      </c>
      <c r="AB120" s="177" t="str">
        <f t="shared" ca="1" si="64"/>
        <v>↑</v>
      </c>
      <c r="AC120" s="175" t="str">
        <f t="shared" ca="1" si="65"/>
        <v>判定外</v>
      </c>
      <c r="AD120" s="173" t="str">
        <f t="shared" ca="1" si="66"/>
        <v>判定外</v>
      </c>
      <c r="AE120" s="178" t="s">
        <v>297</v>
      </c>
      <c r="AF120" s="157"/>
    </row>
    <row r="121" spans="3:39" x14ac:dyDescent="0.15">
      <c r="C121" s="154"/>
      <c r="D121" s="169" t="s">
        <v>198</v>
      </c>
      <c r="E121" s="234">
        <f ca="1">ROUND(SUMIF('6.経年データ（学部単位）'!A:A,R1,'6.経年データ（学部単位）'!BF:BF)/SUMIF('6.経年データ（学部単位）'!A:A,R1,'6.経年データ（学部単位）'!BI:BI),3)</f>
        <v>8.6999999999999994E-2</v>
      </c>
      <c r="F121" s="234">
        <f ca="1">ROUND(SUMIF('6.経年データ（学部単位）'!A:A,S1,'6.経年データ（学部単位）'!BF:BF)/SUMIF('6.経年データ（学部単位）'!A:A,S1,'6.経年データ（学部単位）'!BI:BI),3)</f>
        <v>6.7000000000000004E-2</v>
      </c>
      <c r="G121" s="234">
        <f ca="1">ROUND(SUMIF('6.経年データ（学部単位）'!A:A,T1,'6.経年データ（学部単位）'!BF:BF)/SUMIF('6.経年データ（学部単位）'!A:A,T1,'6.経年データ（学部単位）'!BI:BI),3)</f>
        <v>0.05</v>
      </c>
      <c r="H121" s="234">
        <f ca="1">ROUND(SUMIF('6.経年データ（学部単位）'!A:A,U1,'6.経年データ（学部単位）'!BF:BF)/SUMIF('6.経年データ（学部単位）'!A:A,U1,'6.経年データ（学部単位）'!BI:BI),3)</f>
        <v>6.2E-2</v>
      </c>
      <c r="I121" s="234">
        <f ca="1">ROUND(SUMIF('6.経年データ（学部単位）'!A:A,V1,'6.経年データ（学部単位）'!BF:BF)/SUMIF('6.経年データ（学部単位）'!A:A,V1,'6.経年データ（学部単位）'!BI:BI),3)</f>
        <v>8.1000000000000003E-2</v>
      </c>
      <c r="J121" s="205">
        <f t="shared" ca="1" si="47"/>
        <v>6.9400000000000003E-2</v>
      </c>
      <c r="K121" s="170">
        <f t="shared" ca="1" si="48"/>
        <v>3.9400000000000004E-2</v>
      </c>
      <c r="L121" s="170">
        <f t="shared" ca="1" si="49"/>
        <v>9.9400000000000002E-2</v>
      </c>
      <c r="M121" s="161" t="str">
        <f t="shared" ca="1" si="50"/>
        <v>○</v>
      </c>
      <c r="N121" s="161" t="str">
        <f t="shared" ca="1" si="51"/>
        <v>○</v>
      </c>
      <c r="O121" s="161" t="str">
        <f t="shared" ca="1" si="52"/>
        <v>○</v>
      </c>
      <c r="P121" s="161" t="str">
        <f t="shared" ca="1" si="53"/>
        <v>○</v>
      </c>
      <c r="Q121" s="162" t="str">
        <f t="shared" ca="1" si="54"/>
        <v>○</v>
      </c>
      <c r="R121" s="171" t="str">
        <f t="shared" ca="1" si="55"/>
        <v>同程度</v>
      </c>
      <c r="S121" s="163" t="str">
        <f t="shared" ca="1" si="56"/>
        <v>↓</v>
      </c>
      <c r="T121" s="161" t="str">
        <f t="shared" ca="1" si="57"/>
        <v>↓</v>
      </c>
      <c r="U121" s="161" t="str">
        <f t="shared" ca="1" si="58"/>
        <v>↑</v>
      </c>
      <c r="V121" s="164" t="str">
        <f t="shared" ca="1" si="59"/>
        <v>↑</v>
      </c>
      <c r="W121" s="172" t="str">
        <f t="shared" ca="1" si="60"/>
        <v>↓↓↑↑</v>
      </c>
      <c r="X121" s="173" t="str" cm="1">
        <f t="array" aca="1" ref="X121" ca="1">INDEX($AM$2:$AM$82,MATCH(W121,$AL$2:$AL$82,0),0)</f>
        <v>年度により増減</v>
      </c>
      <c r="Y121" s="174" t="str">
        <f t="shared" ca="1" si="61"/>
        <v>↓</v>
      </c>
      <c r="Z121" s="175" t="str">
        <f t="shared" ca="1" si="62"/>
        <v>判定外</v>
      </c>
      <c r="AA121" s="176" t="str">
        <f t="shared" ca="1" si="63"/>
        <v>判定外</v>
      </c>
      <c r="AB121" s="177" t="str">
        <f t="shared" ca="1" si="64"/>
        <v>↓</v>
      </c>
      <c r="AC121" s="175" t="str">
        <f t="shared" ca="1" si="65"/>
        <v>判定外</v>
      </c>
      <c r="AD121" s="173" t="str">
        <f t="shared" ca="1" si="66"/>
        <v>判定外</v>
      </c>
      <c r="AE121" s="178" t="s">
        <v>329</v>
      </c>
      <c r="AF121" s="157"/>
    </row>
    <row r="122" spans="3:39" x14ac:dyDescent="0.15">
      <c r="C122" s="154"/>
      <c r="D122" s="169" t="s">
        <v>199</v>
      </c>
      <c r="E122" s="234">
        <f ca="1">ROUND(SUMIF('6.経年データ（学部単位）'!A:A,R1,'6.経年データ（学部単位）'!BG:BG)/SUMIF('6.経年データ（学部単位）'!A:A,R1,'6.経年データ（学部単位）'!BI:BI),3)</f>
        <v>0</v>
      </c>
      <c r="F122" s="234">
        <f ca="1">ROUND(SUMIF('6.経年データ（学部単位）'!A:A,S1,'6.経年データ（学部単位）'!BG:BG)/SUMIF('6.経年データ（学部単位）'!A:A,S1,'6.経年データ（学部単位）'!BI:BI),3)</f>
        <v>1.7000000000000001E-2</v>
      </c>
      <c r="G122" s="234">
        <f ca="1">ROUND(SUMIF('6.経年データ（学部単位）'!A:A,T1,'6.経年データ（学部単位）'!BG:BG)/SUMIF('6.経年データ（学部単位）'!A:A,T1,'6.経年データ（学部単位）'!BI:BI),3)</f>
        <v>1.7000000000000001E-2</v>
      </c>
      <c r="H122" s="234">
        <f ca="1">ROUND(SUMIF('6.経年データ（学部単位）'!A:A,U1,'6.経年データ（学部単位）'!BG:BG)/SUMIF('6.経年データ（学部単位）'!A:A,U1,'6.経年データ（学部単位）'!BI:BI),3)</f>
        <v>0</v>
      </c>
      <c r="I122" s="234">
        <f ca="1">ROUND(SUMIF('6.経年データ（学部単位）'!A:A,V1,'6.経年データ（学部単位）'!BG:BG)/SUMIF('6.経年データ（学部単位）'!A:A,V1,'6.経年データ（学部単位）'!BI:BI),3)</f>
        <v>0</v>
      </c>
      <c r="J122" s="205">
        <f t="shared" ca="1" si="47"/>
        <v>6.8000000000000005E-3</v>
      </c>
      <c r="K122" s="170">
        <f t="shared" ca="1" si="48"/>
        <v>-2.3199999999999998E-2</v>
      </c>
      <c r="L122" s="170">
        <f t="shared" ca="1" si="49"/>
        <v>3.6799999999999999E-2</v>
      </c>
      <c r="M122" s="161" t="str">
        <f t="shared" ca="1" si="50"/>
        <v>○</v>
      </c>
      <c r="N122" s="161" t="str">
        <f t="shared" ca="1" si="51"/>
        <v>○</v>
      </c>
      <c r="O122" s="161" t="str">
        <f t="shared" ca="1" si="52"/>
        <v>○</v>
      </c>
      <c r="P122" s="161" t="str">
        <f t="shared" ca="1" si="53"/>
        <v>○</v>
      </c>
      <c r="Q122" s="162" t="str">
        <f t="shared" ca="1" si="54"/>
        <v>○</v>
      </c>
      <c r="R122" s="171" t="str">
        <f t="shared" ca="1" si="55"/>
        <v>同程度</v>
      </c>
      <c r="S122" s="163" t="str">
        <f t="shared" ca="1" si="56"/>
        <v>↑</v>
      </c>
      <c r="T122" s="161" t="str">
        <f t="shared" ca="1" si="57"/>
        <v>－</v>
      </c>
      <c r="U122" s="161" t="str">
        <f t="shared" ca="1" si="58"/>
        <v>↓</v>
      </c>
      <c r="V122" s="164" t="str">
        <f t="shared" ca="1" si="59"/>
        <v>－</v>
      </c>
      <c r="W122" s="172" t="str">
        <f t="shared" ca="1" si="60"/>
        <v>↑－↓－</v>
      </c>
      <c r="X122" s="173" t="str" cm="1">
        <f t="array" aca="1" ref="X122" ca="1">INDEX($AM$2:$AM$82,MATCH(W122,$AL$2:$AL$82,0),0)</f>
        <v>年度により増減</v>
      </c>
      <c r="Y122" s="174" t="str">
        <f t="shared" ca="1" si="61"/>
        <v>↑</v>
      </c>
      <c r="Z122" s="175" t="str">
        <f t="shared" ca="1" si="62"/>
        <v>判定外</v>
      </c>
      <c r="AA122" s="176" t="str">
        <f t="shared" ca="1" si="63"/>
        <v>判定外</v>
      </c>
      <c r="AB122" s="177" t="str">
        <f t="shared" ca="1" si="64"/>
        <v>↓</v>
      </c>
      <c r="AC122" s="175" t="str">
        <f t="shared" ca="1" si="65"/>
        <v>判定外</v>
      </c>
      <c r="AD122" s="173" t="str">
        <f t="shared" ca="1" si="66"/>
        <v>判定外</v>
      </c>
      <c r="AE122" s="178" t="s">
        <v>316</v>
      </c>
      <c r="AF122" s="157"/>
    </row>
    <row r="123" spans="3:39" s="138" customFormat="1" ht="14.25" thickBot="1" x14ac:dyDescent="0.2">
      <c r="C123" s="212"/>
      <c r="D123" s="169" t="s">
        <v>273</v>
      </c>
      <c r="E123" s="234">
        <f ca="1">ROUND(SUMIF('6.経年データ（学部単位）'!A:A,R1,'6.経年データ（学部単位）'!BH:BH)/SUMIF('6.経年データ（学部単位）'!A:A,R1,'6.経年データ（学部単位）'!BI:BI),3)</f>
        <v>0.20300000000000001</v>
      </c>
      <c r="F123" s="234">
        <f ca="1">ROUND(SUMIF('6.経年データ（学部単位）'!A:A,S1,'6.経年データ（学部単位）'!BH:BH)/SUMIF('6.経年データ（学部単位）'!A:A,S1,'6.経年データ（学部単位）'!BI:BI),3)</f>
        <v>0.28299999999999997</v>
      </c>
      <c r="G123" s="234">
        <f ca="1">ROUND(SUMIF('6.経年データ（学部単位）'!A:A,T1,'6.経年データ（学部単位）'!BH:BH)/SUMIF('6.経年データ（学部単位）'!A:A,T1,'6.経年データ（学部単位）'!BI:BI),3)</f>
        <v>0.317</v>
      </c>
      <c r="H123" s="234">
        <f ca="1">ROUND(SUMIF('6.経年データ（学部単位）'!A:A,U1,'6.経年データ（学部単位）'!BH:BH)/SUMIF('6.経年データ（学部単位）'!A:A,U1,'6.経年データ（学部単位）'!BI:BI),3)</f>
        <v>0.246</v>
      </c>
      <c r="I123" s="234">
        <f ca="1">ROUND(SUMIF('6.経年データ（学部単位）'!A:A,V1,'6.経年データ（学部単位）'!BH:BH)/SUMIF('6.経年データ（学部単位）'!A:A,V1,'6.経年データ（学部単位）'!BI:BI),3)</f>
        <v>0.19400000000000001</v>
      </c>
      <c r="J123" s="206">
        <f t="shared" ca="1" si="47"/>
        <v>0.24859999999999999</v>
      </c>
      <c r="K123" s="179">
        <f t="shared" ca="1" si="48"/>
        <v>0.21859999999999999</v>
      </c>
      <c r="L123" s="179">
        <f t="shared" ca="1" si="49"/>
        <v>0.27859999999999996</v>
      </c>
      <c r="M123" s="145" t="str">
        <f t="shared" ca="1" si="50"/>
        <v>×</v>
      </c>
      <c r="N123" s="145" t="str">
        <f t="shared" ca="1" si="51"/>
        <v>×</v>
      </c>
      <c r="O123" s="145" t="str">
        <f t="shared" ca="1" si="52"/>
        <v>×</v>
      </c>
      <c r="P123" s="145" t="str">
        <f t="shared" ca="1" si="53"/>
        <v>○</v>
      </c>
      <c r="Q123" s="180" t="str">
        <f t="shared" ca="1" si="54"/>
        <v>×</v>
      </c>
      <c r="R123" s="181" t="str">
        <f t="shared" ca="1" si="55"/>
        <v>―</v>
      </c>
      <c r="S123" s="198" t="str">
        <f t="shared" ca="1" si="56"/>
        <v>↑</v>
      </c>
      <c r="T123" s="145" t="str">
        <f t="shared" ca="1" si="57"/>
        <v>↑</v>
      </c>
      <c r="U123" s="145" t="str">
        <f t="shared" ca="1" si="58"/>
        <v>↓</v>
      </c>
      <c r="V123" s="199" t="str">
        <f t="shared" ca="1" si="59"/>
        <v>↓</v>
      </c>
      <c r="W123" s="185" t="str">
        <f t="shared" ca="1" si="60"/>
        <v>↑↑↓↓</v>
      </c>
      <c r="X123" s="186" t="str" cm="1">
        <f t="array" aca="1" ref="X123" ca="1">INDEX($AM$2:$AM$82,MATCH(W123,$AL$2:$AL$82,0),0)</f>
        <v>年度により増減</v>
      </c>
      <c r="Y123" s="200" t="str">
        <f t="shared" ca="1" si="61"/>
        <v>↑</v>
      </c>
      <c r="Z123" s="191" t="str">
        <f t="shared" ca="1" si="62"/>
        <v>判定外</v>
      </c>
      <c r="AA123" s="201" t="str">
        <f t="shared" ca="1" si="63"/>
        <v>判定外</v>
      </c>
      <c r="AB123" s="190" t="str">
        <f t="shared" ca="1" si="64"/>
        <v>↓</v>
      </c>
      <c r="AC123" s="191" t="str">
        <f t="shared" ca="1" si="65"/>
        <v>判定外</v>
      </c>
      <c r="AD123" s="186" t="str">
        <f t="shared" ca="1" si="66"/>
        <v>判定外</v>
      </c>
      <c r="AE123" s="202" t="s">
        <v>348</v>
      </c>
      <c r="AF123" s="157"/>
      <c r="AG123" s="128"/>
      <c r="AH123" s="128"/>
      <c r="AI123" s="128"/>
      <c r="AJ123" s="128"/>
      <c r="AK123" s="128"/>
      <c r="AL123" s="128"/>
      <c r="AM123" s="128"/>
    </row>
    <row r="124" spans="3:39" x14ac:dyDescent="0.15">
      <c r="C124" s="154"/>
      <c r="D124" s="193" t="s">
        <v>290</v>
      </c>
      <c r="E124" s="197">
        <f ca="1">SUMIF('6.経年データ（学部単位）'!A:A,R1,'6.経年データ（学部単位）'!BI:BI)</f>
        <v>69</v>
      </c>
      <c r="F124" s="197">
        <f ca="1">SUMIF('6.経年データ（学部単位）'!A:A,S1,'6.経年データ（学部単位）'!BI:BI)</f>
        <v>60</v>
      </c>
      <c r="G124" s="197">
        <f ca="1">SUMIF('6.経年データ（学部単位）'!A:A,T1,'6.経年データ（学部単位）'!BI:BI)</f>
        <v>60</v>
      </c>
      <c r="H124" s="197">
        <f ca="1">SUMIF('6.経年データ（学部単位）'!A:A,U1,'6.経年データ（学部単位）'!BI:BI)</f>
        <v>65</v>
      </c>
      <c r="I124" s="197">
        <f ca="1">SUMIF('6.経年データ（学部単位）'!A:A,V1,'6.経年データ（学部単位）'!BI:BI)</f>
        <v>62</v>
      </c>
      <c r="J124" s="21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57"/>
    </row>
    <row r="125" spans="3:39" ht="14.25" thickBot="1" x14ac:dyDescent="0.2">
      <c r="C125" s="207"/>
      <c r="D125" s="208"/>
      <c r="E125" s="241"/>
      <c r="F125" s="241"/>
      <c r="G125" s="241"/>
      <c r="H125" s="241"/>
      <c r="I125" s="241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215"/>
      <c r="AE125" s="215"/>
      <c r="AF125" s="216"/>
    </row>
  </sheetData>
  <sheetProtection algorithmName="SHA-512" hashValue="w7behudpUpY7LP9I8XNqtC8XKFIjyaZn5gCCETzO3IQ3rMRPAEJ4GYbljTn7qQkkHeHQxMxjeF7GhnUYouOWfw==" saltValue="UuBTQe9RgfF6cX0l77CSTw==" spinCount="100000" sheet="1" objects="1" scenarios="1"/>
  <mergeCells count="82">
    <mergeCell ref="J100:Q100"/>
    <mergeCell ref="R100:R101"/>
    <mergeCell ref="S100:V100"/>
    <mergeCell ref="W100:X101"/>
    <mergeCell ref="Y100:Y101"/>
    <mergeCell ref="Z87:AA87"/>
    <mergeCell ref="AB87:AB88"/>
    <mergeCell ref="AC87:AD87"/>
    <mergeCell ref="AE87:AE88"/>
    <mergeCell ref="AB100:AB101"/>
    <mergeCell ref="AC100:AD100"/>
    <mergeCell ref="AE100:AE101"/>
    <mergeCell ref="Z100:AA100"/>
    <mergeCell ref="J87:Q87"/>
    <mergeCell ref="R87:R88"/>
    <mergeCell ref="S87:V87"/>
    <mergeCell ref="W87:X88"/>
    <mergeCell ref="Y87:Y88"/>
    <mergeCell ref="AC61:AD61"/>
    <mergeCell ref="AE61:AE62"/>
    <mergeCell ref="J74:Q74"/>
    <mergeCell ref="R74:R75"/>
    <mergeCell ref="S74:V74"/>
    <mergeCell ref="W74:X75"/>
    <mergeCell ref="Y74:Y75"/>
    <mergeCell ref="Z74:AA74"/>
    <mergeCell ref="AB74:AB75"/>
    <mergeCell ref="AC74:AD74"/>
    <mergeCell ref="AE74:AE75"/>
    <mergeCell ref="AB48:AB49"/>
    <mergeCell ref="AC48:AD48"/>
    <mergeCell ref="AE48:AE49"/>
    <mergeCell ref="J61:Q61"/>
    <mergeCell ref="R61:R62"/>
    <mergeCell ref="S61:V61"/>
    <mergeCell ref="W61:X62"/>
    <mergeCell ref="Y61:Y62"/>
    <mergeCell ref="Z61:AA61"/>
    <mergeCell ref="AB61:AB62"/>
    <mergeCell ref="J48:Q48"/>
    <mergeCell ref="R48:R49"/>
    <mergeCell ref="S48:V48"/>
    <mergeCell ref="W48:X49"/>
    <mergeCell ref="Y48:Y49"/>
    <mergeCell ref="Z48:AA48"/>
    <mergeCell ref="AC32:AD32"/>
    <mergeCell ref="AE32:AE33"/>
    <mergeCell ref="AB18:AB19"/>
    <mergeCell ref="AC18:AD18"/>
    <mergeCell ref="AE18:AE19"/>
    <mergeCell ref="Z32:AA32"/>
    <mergeCell ref="AB32:AB33"/>
    <mergeCell ref="J18:Q18"/>
    <mergeCell ref="R18:R19"/>
    <mergeCell ref="S18:V18"/>
    <mergeCell ref="W18:X19"/>
    <mergeCell ref="Y18:Y19"/>
    <mergeCell ref="Z18:AA18"/>
    <mergeCell ref="J32:Q32"/>
    <mergeCell ref="R32:R33"/>
    <mergeCell ref="S32:V32"/>
    <mergeCell ref="W32:X33"/>
    <mergeCell ref="Y32:Y33"/>
    <mergeCell ref="AE113:AE114"/>
    <mergeCell ref="J113:Q113"/>
    <mergeCell ref="R113:R114"/>
    <mergeCell ref="S113:V113"/>
    <mergeCell ref="W113:X114"/>
    <mergeCell ref="Y113:Y114"/>
    <mergeCell ref="Z113:AA113"/>
    <mergeCell ref="AB113:AB114"/>
    <mergeCell ref="AC113:AD113"/>
    <mergeCell ref="O1:Q3"/>
    <mergeCell ref="AB5:AB6"/>
    <mergeCell ref="AC5:AD5"/>
    <mergeCell ref="AE5:AE6"/>
    <mergeCell ref="J5:Q5"/>
    <mergeCell ref="R5:R6"/>
    <mergeCell ref="S5:V5"/>
    <mergeCell ref="W5:X6"/>
    <mergeCell ref="Y5:Y6"/>
    <mergeCell ref="Z5:AA5"/>
  </mergeCells>
  <phoneticPr fontId="1"/>
  <conditionalFormatting sqref="M1:Q1048576">
    <cfRule type="containsText" dxfId="30" priority="31" operator="containsText" text="×">
      <formula>NOT(ISERROR(SEARCH("×",M1)))</formula>
    </cfRule>
  </conditionalFormatting>
  <conditionalFormatting sqref="J1 J3:J1048576">
    <cfRule type="cellIs" dxfId="29" priority="21" operator="between">
      <formula>1E-26</formula>
      <formula>0.05</formula>
    </cfRule>
  </conditionalFormatting>
  <conditionalFormatting sqref="J7:J14">
    <cfRule type="top10" dxfId="28" priority="19" percent="1" rank="1"/>
  </conditionalFormatting>
  <conditionalFormatting sqref="J20:J27">
    <cfRule type="top10" dxfId="27" priority="18" percent="1" rank="1"/>
  </conditionalFormatting>
  <conditionalFormatting sqref="J34:J41">
    <cfRule type="top10" dxfId="26" priority="17" percent="1" rank="1"/>
  </conditionalFormatting>
  <conditionalFormatting sqref="J50:J57">
    <cfRule type="top10" dxfId="25" priority="16" percent="1" rank="1"/>
  </conditionalFormatting>
  <conditionalFormatting sqref="J63:J70">
    <cfRule type="top10" dxfId="24" priority="15" percent="1" rank="1"/>
  </conditionalFormatting>
  <conditionalFormatting sqref="J76:J83">
    <cfRule type="top10" dxfId="23" priority="14" percent="1" rank="1"/>
  </conditionalFormatting>
  <conditionalFormatting sqref="J89:J96">
    <cfRule type="top10" dxfId="22" priority="13" percent="1" rank="1"/>
  </conditionalFormatting>
  <conditionalFormatting sqref="J102:J109">
    <cfRule type="top10" dxfId="21" priority="12" percent="1" rank="1"/>
  </conditionalFormatting>
  <conditionalFormatting sqref="J115:J122">
    <cfRule type="top10" dxfId="20" priority="11" percent="1" rank="1"/>
  </conditionalFormatting>
  <conditionalFormatting sqref="R2:R1048576">
    <cfRule type="containsText" dxfId="19" priority="29" operator="containsText" text="同程度">
      <formula>NOT(ISERROR(SEARCH("同程度",R2)))</formula>
    </cfRule>
    <cfRule type="containsText" dxfId="18" priority="30" operator="containsText" text="―">
      <formula>NOT(ISERROR(SEARCH("―",R2)))</formula>
    </cfRule>
  </conditionalFormatting>
  <conditionalFormatting sqref="S2:V1048576 Y1:Y1048576 AB1:AB1048576">
    <cfRule type="containsText" dxfId="17" priority="26" operator="containsText" text="－">
      <formula>NOT(ISERROR(SEARCH("－",S1)))</formula>
    </cfRule>
    <cfRule type="containsText" dxfId="16" priority="27" operator="containsText" text="↓">
      <formula>NOT(ISERROR(SEARCH("↓",S1)))</formula>
    </cfRule>
    <cfRule type="containsText" dxfId="15" priority="28" operator="containsText" text="↑">
      <formula>NOT(ISERROR(SEARCH("↑",S1)))</formula>
    </cfRule>
  </conditionalFormatting>
  <conditionalFormatting sqref="W1:W1048576">
    <cfRule type="containsText" dxfId="14" priority="20" operator="containsText" text="－">
      <formula>NOT(ISERROR(SEARCH("－",W1)))</formula>
    </cfRule>
    <cfRule type="containsText" dxfId="13" priority="32" operator="containsText" text="↓↓↑↓">
      <formula>NOT(ISERROR(SEARCH("↓↓↑↓",W1)))</formula>
    </cfRule>
    <cfRule type="containsText" dxfId="12" priority="33" operator="containsText" text="↓↑↓↓">
      <formula>NOT(ISERROR(SEARCH("↓↑↓↓",W1)))</formula>
    </cfRule>
    <cfRule type="containsText" dxfId="11" priority="34" operator="containsText" text="↑↓↑↑">
      <formula>NOT(ISERROR(SEARCH("↑↓↑↑",W1)))</formula>
    </cfRule>
    <cfRule type="containsText" dxfId="10" priority="35" operator="containsText" text="↑↑↓↑">
      <formula>NOT(ISERROR(SEARCH("↑↑↓↑",W1)))</formula>
    </cfRule>
  </conditionalFormatting>
  <conditionalFormatting sqref="Z1:AA1048576 AC1:AD1048576">
    <cfRule type="containsText" dxfId="9" priority="22" operator="containsText" text="判定外">
      <formula>NOT(ISERROR(SEARCH("判定外",Z1)))</formula>
    </cfRule>
    <cfRule type="containsText" dxfId="8" priority="23" operator="containsText" text="×">
      <formula>NOT(ISERROR(SEARCH("×",Z1)))</formula>
    </cfRule>
    <cfRule type="containsText" dxfId="7" priority="24" operator="containsText" text="減少">
      <formula>NOT(ISERROR(SEARCH("減少",Z1)))</formula>
    </cfRule>
    <cfRule type="containsText" dxfId="6" priority="25" operator="containsText" text="増加">
      <formula>NOT(ISERROR(SEARCH("増加",Z1)))</formula>
    </cfRule>
  </conditionalFormatting>
  <conditionalFormatting sqref="S1:V1">
    <cfRule type="containsText" dxfId="5" priority="1" operator="containsText" text="－">
      <formula>NOT(ISERROR(SEARCH("－",S1)))</formula>
    </cfRule>
    <cfRule type="containsText" dxfId="4" priority="2" operator="containsText" text="↓">
      <formula>NOT(ISERROR(SEARCH("↓",S1)))</formula>
    </cfRule>
    <cfRule type="containsText" dxfId="3" priority="3" operator="containsText" text="↑">
      <formula>NOT(ISERROR(SEARCH("↑",S1)))</formula>
    </cfRule>
  </conditionalFormatting>
  <conditionalFormatting sqref="R1">
    <cfRule type="containsText" dxfId="2" priority="4" operator="containsText" text="同程度">
      <formula>NOT(ISERROR(SEARCH("同程度",R1)))</formula>
    </cfRule>
    <cfRule type="containsText" dxfId="1" priority="5" operator="containsText" text="―">
      <formula>NOT(ISERROR(SEARCH("―",R1)))</formula>
    </cfRule>
  </conditionalFormatting>
  <dataValidations count="1">
    <dataValidation type="list" allowBlank="1" showInputMessage="1" showErrorMessage="1" sqref="AE7:AE15 AE63:AE71 AE89:AE97 AE76:AE84 AE115:AE123 AE50:AE58 AE102:AE110 AE34:AE42 AE20:AE29" xr:uid="{929B3D66-F3E3-4609-A54D-0693D013BF96}">
      <formula1>$AJ$2:$AJ$9</formula1>
    </dataValidation>
  </dataValidations>
  <hyperlinks>
    <hyperlink ref="D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2" manualBreakCount="2">
    <brk id="46" min="2" max="31" man="1"/>
    <brk id="99" min="2" max="31" man="1"/>
  </rowBreaks>
  <ignoredErrors>
    <ignoredError sqref="F60:I60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FFFF00"/>
  </sheetPr>
  <dimension ref="A1:BI16"/>
  <sheetViews>
    <sheetView zoomScaleNormal="100" workbookViewId="0">
      <selection activeCell="C12" sqref="C12"/>
    </sheetView>
  </sheetViews>
  <sheetFormatPr defaultRowHeight="18.75" x14ac:dyDescent="0.4"/>
  <cols>
    <col min="1" max="1" width="6.5" style="20" customWidth="1"/>
    <col min="2" max="3" width="3.375" style="217" customWidth="1"/>
    <col min="4" max="11" width="3.375" style="3" customWidth="1"/>
    <col min="12" max="13" width="3.375" style="217" customWidth="1"/>
    <col min="14" max="21" width="3.375" style="3" customWidth="1"/>
    <col min="22" max="23" width="3.375" style="217" customWidth="1"/>
    <col min="24" max="31" width="3.375" style="3" customWidth="1"/>
    <col min="32" max="33" width="3.375" style="217" customWidth="1"/>
    <col min="34" max="41" width="3.375" style="3" customWidth="1"/>
    <col min="42" max="43" width="3.375" style="217" customWidth="1"/>
    <col min="44" max="51" width="3.375" style="3" customWidth="1"/>
    <col min="52" max="53" width="3.375" style="217" customWidth="1"/>
    <col min="54" max="61" width="3.375" style="3" customWidth="1"/>
    <col min="62" max="255" width="5.375" customWidth="1"/>
  </cols>
  <sheetData>
    <row r="1" spans="1:61" ht="25.5" customHeight="1" thickBot="1" x14ac:dyDescent="0.45">
      <c r="A1" s="323" t="s">
        <v>191</v>
      </c>
      <c r="B1" s="324"/>
      <c r="C1" s="325"/>
      <c r="L1" s="3"/>
      <c r="V1" s="3"/>
      <c r="AF1" s="3"/>
      <c r="AP1" s="3"/>
      <c r="AZ1" s="3"/>
    </row>
    <row r="2" spans="1:61" ht="25.5" customHeight="1" thickBot="1" x14ac:dyDescent="0.45">
      <c r="A2" s="218"/>
      <c r="B2" s="3"/>
      <c r="L2" s="3"/>
      <c r="V2" s="3"/>
      <c r="AF2" s="3"/>
      <c r="AP2" s="3"/>
      <c r="AZ2" s="3"/>
    </row>
    <row r="3" spans="1:61" s="228" customFormat="1" ht="13.5" x14ac:dyDescent="0.15">
      <c r="A3" s="227"/>
      <c r="B3" s="320" t="s">
        <v>2</v>
      </c>
      <c r="C3" s="321"/>
      <c r="D3" s="321"/>
      <c r="E3" s="321"/>
      <c r="F3" s="321"/>
      <c r="G3" s="321"/>
      <c r="H3" s="321"/>
      <c r="I3" s="321"/>
      <c r="J3" s="321"/>
      <c r="K3" s="322"/>
      <c r="L3" s="320" t="s">
        <v>3</v>
      </c>
      <c r="M3" s="321"/>
      <c r="N3" s="321"/>
      <c r="O3" s="321"/>
      <c r="P3" s="321"/>
      <c r="Q3" s="321"/>
      <c r="R3" s="321"/>
      <c r="S3" s="321"/>
      <c r="T3" s="321"/>
      <c r="U3" s="322"/>
      <c r="V3" s="320" t="s">
        <v>4</v>
      </c>
      <c r="W3" s="321"/>
      <c r="X3" s="321"/>
      <c r="Y3" s="321"/>
      <c r="Z3" s="321"/>
      <c r="AA3" s="321"/>
      <c r="AB3" s="321"/>
      <c r="AC3" s="321"/>
      <c r="AD3" s="321"/>
      <c r="AE3" s="322"/>
      <c r="AF3" s="320" t="s">
        <v>458</v>
      </c>
      <c r="AG3" s="321"/>
      <c r="AH3" s="321"/>
      <c r="AI3" s="321"/>
      <c r="AJ3" s="321"/>
      <c r="AK3" s="321"/>
      <c r="AL3" s="321"/>
      <c r="AM3" s="321"/>
      <c r="AN3" s="321"/>
      <c r="AO3" s="322"/>
      <c r="AP3" s="320" t="s">
        <v>5</v>
      </c>
      <c r="AQ3" s="321"/>
      <c r="AR3" s="321"/>
      <c r="AS3" s="321"/>
      <c r="AT3" s="321"/>
      <c r="AU3" s="321"/>
      <c r="AV3" s="321"/>
      <c r="AW3" s="321"/>
      <c r="AX3" s="321"/>
      <c r="AY3" s="322"/>
      <c r="AZ3" s="320" t="s">
        <v>6</v>
      </c>
      <c r="BA3" s="321"/>
      <c r="BB3" s="321"/>
      <c r="BC3" s="321"/>
      <c r="BD3" s="321"/>
      <c r="BE3" s="321"/>
      <c r="BF3" s="321"/>
      <c r="BG3" s="321"/>
      <c r="BH3" s="321"/>
      <c r="BI3" s="322"/>
    </row>
    <row r="4" spans="1:61" s="228" customFormat="1" ht="80.25" x14ac:dyDescent="0.15">
      <c r="A4" s="227"/>
      <c r="B4" s="220" t="s">
        <v>192</v>
      </c>
      <c r="C4" s="219" t="s">
        <v>193</v>
      </c>
      <c r="D4" s="219" t="s">
        <v>194</v>
      </c>
      <c r="E4" s="219" t="s">
        <v>195</v>
      </c>
      <c r="F4" s="219" t="s">
        <v>196</v>
      </c>
      <c r="G4" s="219" t="s">
        <v>197</v>
      </c>
      <c r="H4" s="219" t="s">
        <v>198</v>
      </c>
      <c r="I4" s="219" t="s">
        <v>199</v>
      </c>
      <c r="J4" s="230" t="s">
        <v>201</v>
      </c>
      <c r="K4" s="247" t="s">
        <v>10</v>
      </c>
      <c r="L4" s="220" t="s">
        <v>192</v>
      </c>
      <c r="M4" s="219" t="s">
        <v>193</v>
      </c>
      <c r="N4" s="219" t="s">
        <v>194</v>
      </c>
      <c r="O4" s="219" t="s">
        <v>195</v>
      </c>
      <c r="P4" s="219" t="s">
        <v>196</v>
      </c>
      <c r="Q4" s="219" t="s">
        <v>197</v>
      </c>
      <c r="R4" s="219" t="s">
        <v>198</v>
      </c>
      <c r="S4" s="219" t="s">
        <v>199</v>
      </c>
      <c r="T4" s="230" t="s">
        <v>201</v>
      </c>
      <c r="U4" s="247" t="s">
        <v>10</v>
      </c>
      <c r="V4" s="220" t="s">
        <v>192</v>
      </c>
      <c r="W4" s="219" t="s">
        <v>193</v>
      </c>
      <c r="X4" s="219" t="s">
        <v>194</v>
      </c>
      <c r="Y4" s="219" t="s">
        <v>195</v>
      </c>
      <c r="Z4" s="219" t="s">
        <v>196</v>
      </c>
      <c r="AA4" s="219" t="s">
        <v>197</v>
      </c>
      <c r="AB4" s="219" t="s">
        <v>198</v>
      </c>
      <c r="AC4" s="219" t="s">
        <v>199</v>
      </c>
      <c r="AD4" s="230" t="s">
        <v>201</v>
      </c>
      <c r="AE4" s="247" t="s">
        <v>10</v>
      </c>
      <c r="AF4" s="220" t="s">
        <v>192</v>
      </c>
      <c r="AG4" s="219" t="s">
        <v>193</v>
      </c>
      <c r="AH4" s="219" t="s">
        <v>194</v>
      </c>
      <c r="AI4" s="219" t="s">
        <v>195</v>
      </c>
      <c r="AJ4" s="219" t="s">
        <v>196</v>
      </c>
      <c r="AK4" s="219" t="s">
        <v>197</v>
      </c>
      <c r="AL4" s="219" t="s">
        <v>198</v>
      </c>
      <c r="AM4" s="219" t="s">
        <v>199</v>
      </c>
      <c r="AN4" s="230" t="s">
        <v>201</v>
      </c>
      <c r="AO4" s="247" t="s">
        <v>10</v>
      </c>
      <c r="AP4" s="220" t="s">
        <v>192</v>
      </c>
      <c r="AQ4" s="219" t="s">
        <v>193</v>
      </c>
      <c r="AR4" s="219" t="s">
        <v>194</v>
      </c>
      <c r="AS4" s="219" t="s">
        <v>195</v>
      </c>
      <c r="AT4" s="219" t="s">
        <v>196</v>
      </c>
      <c r="AU4" s="219" t="s">
        <v>197</v>
      </c>
      <c r="AV4" s="219" t="s">
        <v>198</v>
      </c>
      <c r="AW4" s="219" t="s">
        <v>199</v>
      </c>
      <c r="AX4" s="230" t="s">
        <v>201</v>
      </c>
      <c r="AY4" s="247" t="s">
        <v>10</v>
      </c>
      <c r="AZ4" s="220" t="s">
        <v>192</v>
      </c>
      <c r="BA4" s="219" t="s">
        <v>193</v>
      </c>
      <c r="BB4" s="219" t="s">
        <v>194</v>
      </c>
      <c r="BC4" s="219" t="s">
        <v>195</v>
      </c>
      <c r="BD4" s="219" t="s">
        <v>196</v>
      </c>
      <c r="BE4" s="219" t="s">
        <v>197</v>
      </c>
      <c r="BF4" s="219" t="s">
        <v>198</v>
      </c>
      <c r="BG4" s="219" t="s">
        <v>199</v>
      </c>
      <c r="BH4" s="230" t="s">
        <v>201</v>
      </c>
      <c r="BI4" s="247" t="s">
        <v>10</v>
      </c>
    </row>
    <row r="5" spans="1:61" s="228" customFormat="1" ht="13.5" x14ac:dyDescent="0.15">
      <c r="A5" s="229" t="s">
        <v>190</v>
      </c>
      <c r="B5" s="231">
        <v>8</v>
      </c>
      <c r="C5" s="232">
        <v>12</v>
      </c>
      <c r="D5" s="232">
        <v>13</v>
      </c>
      <c r="E5" s="232">
        <v>59</v>
      </c>
      <c r="F5" s="232">
        <v>38</v>
      </c>
      <c r="G5" s="232">
        <v>139</v>
      </c>
      <c r="H5" s="232">
        <v>18</v>
      </c>
      <c r="I5" s="232">
        <v>7</v>
      </c>
      <c r="J5" s="233">
        <v>95</v>
      </c>
      <c r="K5" s="248">
        <v>294</v>
      </c>
      <c r="L5" s="231">
        <v>0</v>
      </c>
      <c r="M5" s="232">
        <v>2</v>
      </c>
      <c r="N5" s="232">
        <v>8</v>
      </c>
      <c r="O5" s="232">
        <v>23</v>
      </c>
      <c r="P5" s="232">
        <v>19</v>
      </c>
      <c r="Q5" s="232">
        <v>86</v>
      </c>
      <c r="R5" s="232">
        <v>1</v>
      </c>
      <c r="S5" s="232">
        <v>0</v>
      </c>
      <c r="T5" s="233">
        <v>48</v>
      </c>
      <c r="U5" s="248">
        <v>139</v>
      </c>
      <c r="V5" s="231">
        <v>2</v>
      </c>
      <c r="W5" s="232">
        <v>13</v>
      </c>
      <c r="X5" s="232">
        <v>22</v>
      </c>
      <c r="Y5" s="232">
        <v>66</v>
      </c>
      <c r="Z5" s="232">
        <v>28</v>
      </c>
      <c r="AA5" s="232">
        <v>93</v>
      </c>
      <c r="AB5" s="232">
        <v>26</v>
      </c>
      <c r="AC5" s="232">
        <v>4</v>
      </c>
      <c r="AD5" s="233">
        <v>51</v>
      </c>
      <c r="AE5" s="248">
        <v>254</v>
      </c>
      <c r="AF5" s="231">
        <v>1</v>
      </c>
      <c r="AG5" s="232">
        <v>17</v>
      </c>
      <c r="AH5" s="232">
        <v>16</v>
      </c>
      <c r="AI5" s="232">
        <v>32</v>
      </c>
      <c r="AJ5" s="232">
        <v>22</v>
      </c>
      <c r="AK5" s="232">
        <v>75</v>
      </c>
      <c r="AL5" s="232">
        <v>8</v>
      </c>
      <c r="AM5" s="232">
        <v>0</v>
      </c>
      <c r="AN5" s="233">
        <v>49</v>
      </c>
      <c r="AO5" s="248">
        <v>171</v>
      </c>
      <c r="AP5" s="231">
        <v>3</v>
      </c>
      <c r="AQ5" s="232">
        <v>27</v>
      </c>
      <c r="AR5" s="232">
        <v>23</v>
      </c>
      <c r="AS5" s="232">
        <v>62</v>
      </c>
      <c r="AT5" s="232">
        <v>29</v>
      </c>
      <c r="AU5" s="232">
        <v>45</v>
      </c>
      <c r="AV5" s="232">
        <v>18</v>
      </c>
      <c r="AW5" s="232">
        <v>2</v>
      </c>
      <c r="AX5" s="233">
        <v>20</v>
      </c>
      <c r="AY5" s="248">
        <v>209</v>
      </c>
      <c r="AZ5" s="231">
        <v>0</v>
      </c>
      <c r="BA5" s="232">
        <v>4</v>
      </c>
      <c r="BB5" s="232">
        <v>4</v>
      </c>
      <c r="BC5" s="232">
        <v>7</v>
      </c>
      <c r="BD5" s="232">
        <v>11</v>
      </c>
      <c r="BE5" s="232">
        <v>34</v>
      </c>
      <c r="BF5" s="232">
        <v>2</v>
      </c>
      <c r="BG5" s="232">
        <v>0</v>
      </c>
      <c r="BH5" s="233">
        <v>20</v>
      </c>
      <c r="BI5" s="248">
        <v>62</v>
      </c>
    </row>
    <row r="6" spans="1:61" s="228" customFormat="1" ht="13.5" x14ac:dyDescent="0.15">
      <c r="A6" s="229" t="s">
        <v>187</v>
      </c>
      <c r="B6" s="231">
        <v>6</v>
      </c>
      <c r="C6" s="232">
        <v>16</v>
      </c>
      <c r="D6" s="232">
        <v>21</v>
      </c>
      <c r="E6" s="232">
        <v>56</v>
      </c>
      <c r="F6" s="232">
        <v>39</v>
      </c>
      <c r="G6" s="232">
        <v>125</v>
      </c>
      <c r="H6" s="232">
        <v>17</v>
      </c>
      <c r="I6" s="232">
        <v>3</v>
      </c>
      <c r="J6" s="233">
        <v>84</v>
      </c>
      <c r="K6" s="248">
        <v>283</v>
      </c>
      <c r="L6" s="231">
        <v>1</v>
      </c>
      <c r="M6" s="232">
        <v>1</v>
      </c>
      <c r="N6" s="232">
        <v>2</v>
      </c>
      <c r="O6" s="232">
        <v>17</v>
      </c>
      <c r="P6" s="232">
        <v>21</v>
      </c>
      <c r="Q6" s="232">
        <v>86</v>
      </c>
      <c r="R6" s="232">
        <v>6</v>
      </c>
      <c r="S6" s="232">
        <v>0</v>
      </c>
      <c r="T6" s="233">
        <v>49</v>
      </c>
      <c r="U6" s="248">
        <v>134</v>
      </c>
      <c r="V6" s="231">
        <v>2</v>
      </c>
      <c r="W6" s="232">
        <v>13</v>
      </c>
      <c r="X6" s="232">
        <v>30</v>
      </c>
      <c r="Y6" s="232">
        <v>60</v>
      </c>
      <c r="Z6" s="232">
        <v>29</v>
      </c>
      <c r="AA6" s="232">
        <v>86</v>
      </c>
      <c r="AB6" s="232">
        <v>19</v>
      </c>
      <c r="AC6" s="232">
        <v>6</v>
      </c>
      <c r="AD6" s="233">
        <v>47</v>
      </c>
      <c r="AE6" s="248">
        <v>245</v>
      </c>
      <c r="AF6" s="231">
        <v>1</v>
      </c>
      <c r="AG6" s="232">
        <v>17</v>
      </c>
      <c r="AH6" s="232">
        <v>10</v>
      </c>
      <c r="AI6" s="232">
        <v>38</v>
      </c>
      <c r="AJ6" s="232">
        <v>24</v>
      </c>
      <c r="AK6" s="232">
        <v>74</v>
      </c>
      <c r="AL6" s="232">
        <v>6</v>
      </c>
      <c r="AM6" s="232">
        <v>0</v>
      </c>
      <c r="AN6" s="233">
        <v>48</v>
      </c>
      <c r="AO6" s="248">
        <v>170</v>
      </c>
      <c r="AP6" s="231">
        <v>4</v>
      </c>
      <c r="AQ6" s="232">
        <v>19</v>
      </c>
      <c r="AR6" s="232">
        <v>24</v>
      </c>
      <c r="AS6" s="232">
        <v>47</v>
      </c>
      <c r="AT6" s="232">
        <v>39</v>
      </c>
      <c r="AU6" s="232">
        <v>44</v>
      </c>
      <c r="AV6" s="232">
        <v>23</v>
      </c>
      <c r="AW6" s="232">
        <v>2</v>
      </c>
      <c r="AX6" s="233">
        <v>23</v>
      </c>
      <c r="AY6" s="248">
        <v>202</v>
      </c>
      <c r="AZ6" s="231">
        <v>1</v>
      </c>
      <c r="BA6" s="232">
        <v>6</v>
      </c>
      <c r="BB6" s="232">
        <v>5</v>
      </c>
      <c r="BC6" s="232">
        <v>9</v>
      </c>
      <c r="BD6" s="232">
        <v>11</v>
      </c>
      <c r="BE6" s="232">
        <v>31</v>
      </c>
      <c r="BF6" s="232">
        <v>6</v>
      </c>
      <c r="BG6" s="232">
        <v>0</v>
      </c>
      <c r="BH6" s="233">
        <v>14</v>
      </c>
      <c r="BI6" s="248">
        <v>69</v>
      </c>
    </row>
    <row r="7" spans="1:61" s="228" customFormat="1" ht="13.5" x14ac:dyDescent="0.15">
      <c r="A7" s="229" t="s">
        <v>188</v>
      </c>
      <c r="B7" s="231">
        <v>4</v>
      </c>
      <c r="C7" s="232">
        <v>17</v>
      </c>
      <c r="D7" s="232">
        <v>23</v>
      </c>
      <c r="E7" s="232">
        <v>45</v>
      </c>
      <c r="F7" s="232">
        <v>39</v>
      </c>
      <c r="G7" s="232">
        <v>140</v>
      </c>
      <c r="H7" s="232">
        <v>17</v>
      </c>
      <c r="I7" s="232">
        <v>5</v>
      </c>
      <c r="J7" s="233">
        <v>83</v>
      </c>
      <c r="K7" s="248">
        <v>290</v>
      </c>
      <c r="L7" s="231">
        <v>0</v>
      </c>
      <c r="M7" s="232">
        <v>1</v>
      </c>
      <c r="N7" s="232">
        <v>6</v>
      </c>
      <c r="O7" s="232">
        <v>16</v>
      </c>
      <c r="P7" s="232">
        <v>29</v>
      </c>
      <c r="Q7" s="232">
        <v>78</v>
      </c>
      <c r="R7" s="232">
        <v>4</v>
      </c>
      <c r="S7" s="232">
        <v>1</v>
      </c>
      <c r="T7" s="233">
        <v>51</v>
      </c>
      <c r="U7" s="248">
        <v>135</v>
      </c>
      <c r="V7" s="231">
        <v>6</v>
      </c>
      <c r="W7" s="232">
        <v>10</v>
      </c>
      <c r="X7" s="232">
        <v>26</v>
      </c>
      <c r="Y7" s="232">
        <v>46</v>
      </c>
      <c r="Z7" s="232">
        <v>30</v>
      </c>
      <c r="AA7" s="232">
        <v>107</v>
      </c>
      <c r="AB7" s="232">
        <v>18</v>
      </c>
      <c r="AC7" s="232">
        <v>4</v>
      </c>
      <c r="AD7" s="233">
        <v>64</v>
      </c>
      <c r="AE7" s="248">
        <v>247</v>
      </c>
      <c r="AF7" s="231">
        <v>0</v>
      </c>
      <c r="AG7" s="232">
        <v>23</v>
      </c>
      <c r="AH7" s="232">
        <v>16</v>
      </c>
      <c r="AI7" s="232">
        <v>53</v>
      </c>
      <c r="AJ7" s="232">
        <v>20</v>
      </c>
      <c r="AK7" s="232">
        <v>55</v>
      </c>
      <c r="AL7" s="232">
        <v>4</v>
      </c>
      <c r="AM7" s="232">
        <v>0</v>
      </c>
      <c r="AN7" s="233">
        <v>39</v>
      </c>
      <c r="AO7" s="248">
        <v>171</v>
      </c>
      <c r="AP7" s="231">
        <v>4</v>
      </c>
      <c r="AQ7" s="232">
        <v>19</v>
      </c>
      <c r="AR7" s="232">
        <v>26</v>
      </c>
      <c r="AS7" s="232">
        <v>55</v>
      </c>
      <c r="AT7" s="232">
        <v>35</v>
      </c>
      <c r="AU7" s="232">
        <v>51</v>
      </c>
      <c r="AV7" s="232">
        <v>15</v>
      </c>
      <c r="AW7" s="232">
        <v>2</v>
      </c>
      <c r="AX7" s="233">
        <v>24</v>
      </c>
      <c r="AY7" s="248">
        <v>207</v>
      </c>
      <c r="AZ7" s="231">
        <v>0</v>
      </c>
      <c r="BA7" s="232">
        <v>4</v>
      </c>
      <c r="BB7" s="232">
        <v>5</v>
      </c>
      <c r="BC7" s="232">
        <v>13</v>
      </c>
      <c r="BD7" s="232">
        <v>8</v>
      </c>
      <c r="BE7" s="232">
        <v>25</v>
      </c>
      <c r="BF7" s="232">
        <v>4</v>
      </c>
      <c r="BG7" s="232">
        <v>1</v>
      </c>
      <c r="BH7" s="233">
        <v>17</v>
      </c>
      <c r="BI7" s="248">
        <v>60</v>
      </c>
    </row>
    <row r="8" spans="1:61" s="228" customFormat="1" ht="13.5" x14ac:dyDescent="0.15">
      <c r="A8" s="229" t="s">
        <v>454</v>
      </c>
      <c r="B8" s="231">
        <v>4</v>
      </c>
      <c r="C8" s="232">
        <v>6</v>
      </c>
      <c r="D8" s="232">
        <v>27</v>
      </c>
      <c r="E8" s="232">
        <v>39</v>
      </c>
      <c r="F8" s="232">
        <v>32</v>
      </c>
      <c r="G8" s="232">
        <v>143</v>
      </c>
      <c r="H8" s="232">
        <v>28</v>
      </c>
      <c r="I8" s="232">
        <v>7</v>
      </c>
      <c r="J8" s="233">
        <v>94</v>
      </c>
      <c r="K8" s="248">
        <v>286</v>
      </c>
      <c r="L8" s="231">
        <v>1</v>
      </c>
      <c r="M8" s="232">
        <v>1</v>
      </c>
      <c r="N8" s="232">
        <v>9</v>
      </c>
      <c r="O8" s="232">
        <v>10</v>
      </c>
      <c r="P8" s="232">
        <v>22</v>
      </c>
      <c r="Q8" s="232">
        <v>86</v>
      </c>
      <c r="R8" s="232">
        <v>10</v>
      </c>
      <c r="S8" s="232">
        <v>1</v>
      </c>
      <c r="T8" s="233">
        <v>52</v>
      </c>
      <c r="U8" s="248">
        <v>140</v>
      </c>
      <c r="V8" s="231">
        <v>6</v>
      </c>
      <c r="W8" s="232">
        <v>9</v>
      </c>
      <c r="X8" s="232">
        <v>31</v>
      </c>
      <c r="Y8" s="232">
        <v>51</v>
      </c>
      <c r="Z8" s="232">
        <v>40</v>
      </c>
      <c r="AA8" s="232">
        <v>87</v>
      </c>
      <c r="AB8" s="232">
        <v>25</v>
      </c>
      <c r="AC8" s="232">
        <v>3</v>
      </c>
      <c r="AD8" s="233">
        <v>39</v>
      </c>
      <c r="AE8" s="248">
        <v>252</v>
      </c>
      <c r="AF8" s="231">
        <v>0</v>
      </c>
      <c r="AG8" s="232">
        <v>14</v>
      </c>
      <c r="AH8" s="232">
        <v>13</v>
      </c>
      <c r="AI8" s="232">
        <v>39</v>
      </c>
      <c r="AJ8" s="232">
        <v>26</v>
      </c>
      <c r="AK8" s="232">
        <v>69</v>
      </c>
      <c r="AL8" s="232">
        <v>9</v>
      </c>
      <c r="AM8" s="232">
        <v>2</v>
      </c>
      <c r="AN8" s="233">
        <v>46</v>
      </c>
      <c r="AO8" s="248">
        <v>172</v>
      </c>
      <c r="AP8" s="231">
        <v>5</v>
      </c>
      <c r="AQ8" s="232">
        <v>21</v>
      </c>
      <c r="AR8" s="232">
        <v>24</v>
      </c>
      <c r="AS8" s="232">
        <v>55</v>
      </c>
      <c r="AT8" s="232">
        <v>31</v>
      </c>
      <c r="AU8" s="232">
        <v>48</v>
      </c>
      <c r="AV8" s="232">
        <v>23</v>
      </c>
      <c r="AW8" s="232">
        <v>0</v>
      </c>
      <c r="AX8" s="233">
        <v>20</v>
      </c>
      <c r="AY8" s="248">
        <v>207</v>
      </c>
      <c r="AZ8" s="231">
        <v>2</v>
      </c>
      <c r="BA8" s="232">
        <v>7</v>
      </c>
      <c r="BB8" s="232">
        <v>5</v>
      </c>
      <c r="BC8" s="232">
        <v>4</v>
      </c>
      <c r="BD8" s="232">
        <v>8</v>
      </c>
      <c r="BE8" s="232">
        <v>30</v>
      </c>
      <c r="BF8" s="232">
        <v>3</v>
      </c>
      <c r="BG8" s="232">
        <v>1</v>
      </c>
      <c r="BH8" s="233">
        <v>19</v>
      </c>
      <c r="BI8" s="248">
        <v>60</v>
      </c>
    </row>
    <row r="9" spans="1:61" s="228" customFormat="1" ht="13.5" x14ac:dyDescent="0.15">
      <c r="A9" s="229" t="s">
        <v>457</v>
      </c>
      <c r="B9" s="231">
        <v>4</v>
      </c>
      <c r="C9" s="232">
        <v>6</v>
      </c>
      <c r="D9" s="232">
        <v>25</v>
      </c>
      <c r="E9" s="232">
        <v>37</v>
      </c>
      <c r="F9" s="232">
        <v>49</v>
      </c>
      <c r="G9" s="232">
        <v>144</v>
      </c>
      <c r="H9" s="232">
        <v>18</v>
      </c>
      <c r="I9" s="232">
        <v>2</v>
      </c>
      <c r="J9" s="233">
        <v>90</v>
      </c>
      <c r="K9" s="248">
        <v>285</v>
      </c>
      <c r="L9" s="231">
        <v>2</v>
      </c>
      <c r="M9" s="232">
        <v>0</v>
      </c>
      <c r="N9" s="232">
        <v>3</v>
      </c>
      <c r="O9" s="232">
        <v>11</v>
      </c>
      <c r="P9" s="232">
        <v>24</v>
      </c>
      <c r="Q9" s="232">
        <v>90</v>
      </c>
      <c r="R9" s="232">
        <v>7</v>
      </c>
      <c r="S9" s="232">
        <v>0</v>
      </c>
      <c r="T9" s="233">
        <v>50</v>
      </c>
      <c r="U9" s="248">
        <v>137</v>
      </c>
      <c r="V9" s="231">
        <v>0</v>
      </c>
      <c r="W9" s="232">
        <v>10</v>
      </c>
      <c r="X9" s="232">
        <v>23</v>
      </c>
      <c r="Y9" s="232">
        <v>45</v>
      </c>
      <c r="Z9" s="232">
        <v>45</v>
      </c>
      <c r="AA9" s="232">
        <v>101</v>
      </c>
      <c r="AB9" s="232">
        <v>21</v>
      </c>
      <c r="AC9" s="232">
        <v>1</v>
      </c>
      <c r="AD9" s="233">
        <v>43</v>
      </c>
      <c r="AE9" s="248">
        <v>246</v>
      </c>
      <c r="AF9" s="231">
        <v>1</v>
      </c>
      <c r="AG9" s="232">
        <v>11</v>
      </c>
      <c r="AH9" s="232">
        <v>10</v>
      </c>
      <c r="AI9" s="232">
        <v>43</v>
      </c>
      <c r="AJ9" s="232">
        <v>27</v>
      </c>
      <c r="AK9" s="232">
        <v>69</v>
      </c>
      <c r="AL9" s="232">
        <v>9</v>
      </c>
      <c r="AM9" s="232">
        <v>0</v>
      </c>
      <c r="AN9" s="233">
        <v>45</v>
      </c>
      <c r="AO9" s="248">
        <v>170</v>
      </c>
      <c r="AP9" s="231">
        <v>5</v>
      </c>
      <c r="AQ9" s="232">
        <v>22</v>
      </c>
      <c r="AR9" s="232">
        <v>22</v>
      </c>
      <c r="AS9" s="232">
        <v>55</v>
      </c>
      <c r="AT9" s="232">
        <v>36</v>
      </c>
      <c r="AU9" s="232">
        <v>50</v>
      </c>
      <c r="AV9" s="232">
        <v>18</v>
      </c>
      <c r="AW9" s="232">
        <v>0</v>
      </c>
      <c r="AX9" s="233">
        <v>23</v>
      </c>
      <c r="AY9" s="248">
        <v>208</v>
      </c>
      <c r="AZ9" s="231">
        <v>0</v>
      </c>
      <c r="BA9" s="232">
        <v>3</v>
      </c>
      <c r="BB9" s="232">
        <v>0</v>
      </c>
      <c r="BC9" s="232">
        <v>22</v>
      </c>
      <c r="BD9" s="232">
        <v>7</v>
      </c>
      <c r="BE9" s="232">
        <v>29</v>
      </c>
      <c r="BF9" s="232">
        <v>4</v>
      </c>
      <c r="BG9" s="232">
        <v>0</v>
      </c>
      <c r="BH9" s="233">
        <v>16</v>
      </c>
      <c r="BI9" s="248">
        <v>65</v>
      </c>
    </row>
    <row r="10" spans="1:61" s="228" customFormat="1" ht="13.5" x14ac:dyDescent="0.15">
      <c r="A10" s="229" t="s">
        <v>459</v>
      </c>
      <c r="B10" s="231">
        <v>3</v>
      </c>
      <c r="C10" s="232">
        <v>11</v>
      </c>
      <c r="D10" s="232">
        <v>16</v>
      </c>
      <c r="E10" s="232">
        <v>46</v>
      </c>
      <c r="F10" s="232">
        <v>42</v>
      </c>
      <c r="G10" s="232">
        <v>159</v>
      </c>
      <c r="H10" s="232">
        <v>15</v>
      </c>
      <c r="I10" s="232">
        <v>5</v>
      </c>
      <c r="J10" s="233">
        <v>92</v>
      </c>
      <c r="K10" s="248">
        <v>297</v>
      </c>
      <c r="L10" s="231">
        <v>0</v>
      </c>
      <c r="M10" s="232">
        <v>0</v>
      </c>
      <c r="N10" s="232">
        <v>5</v>
      </c>
      <c r="O10" s="232">
        <v>11</v>
      </c>
      <c r="P10" s="232">
        <v>29</v>
      </c>
      <c r="Q10" s="232">
        <v>88</v>
      </c>
      <c r="R10" s="232">
        <v>4</v>
      </c>
      <c r="S10" s="232">
        <v>0</v>
      </c>
      <c r="T10" s="233">
        <v>53</v>
      </c>
      <c r="U10" s="248">
        <v>137</v>
      </c>
      <c r="V10" s="231">
        <v>9</v>
      </c>
      <c r="W10" s="232">
        <v>8</v>
      </c>
      <c r="X10" s="232">
        <v>33</v>
      </c>
      <c r="Y10" s="232">
        <v>60</v>
      </c>
      <c r="Z10" s="232">
        <v>33</v>
      </c>
      <c r="AA10" s="232">
        <v>85</v>
      </c>
      <c r="AB10" s="232">
        <v>17</v>
      </c>
      <c r="AC10" s="232">
        <v>4</v>
      </c>
      <c r="AD10" s="233">
        <v>48</v>
      </c>
      <c r="AE10" s="248">
        <v>249</v>
      </c>
      <c r="AF10" s="231">
        <v>3</v>
      </c>
      <c r="AG10" s="232">
        <v>25</v>
      </c>
      <c r="AH10" s="232">
        <v>14</v>
      </c>
      <c r="AI10" s="232">
        <v>45</v>
      </c>
      <c r="AJ10" s="232">
        <v>23</v>
      </c>
      <c r="AK10" s="232">
        <v>52</v>
      </c>
      <c r="AL10" s="232">
        <v>8</v>
      </c>
      <c r="AM10" s="232">
        <v>0</v>
      </c>
      <c r="AN10" s="233">
        <v>36</v>
      </c>
      <c r="AO10" s="248">
        <v>170</v>
      </c>
      <c r="AP10" s="231">
        <v>3</v>
      </c>
      <c r="AQ10" s="232">
        <v>21</v>
      </c>
      <c r="AR10" s="232">
        <v>24</v>
      </c>
      <c r="AS10" s="232">
        <v>62</v>
      </c>
      <c r="AT10" s="232">
        <v>26</v>
      </c>
      <c r="AU10" s="232">
        <v>51</v>
      </c>
      <c r="AV10" s="232">
        <v>17</v>
      </c>
      <c r="AW10" s="232">
        <v>2</v>
      </c>
      <c r="AX10" s="233">
        <v>29</v>
      </c>
      <c r="AY10" s="248">
        <v>206</v>
      </c>
      <c r="AZ10" s="231">
        <v>2</v>
      </c>
      <c r="BA10" s="232">
        <v>3</v>
      </c>
      <c r="BB10" s="232">
        <v>2</v>
      </c>
      <c r="BC10" s="232">
        <v>13</v>
      </c>
      <c r="BD10" s="232">
        <v>7</v>
      </c>
      <c r="BE10" s="232">
        <v>30</v>
      </c>
      <c r="BF10" s="232">
        <v>5</v>
      </c>
      <c r="BG10" s="232">
        <v>0</v>
      </c>
      <c r="BH10" s="233">
        <v>12</v>
      </c>
      <c r="BI10" s="248">
        <v>62</v>
      </c>
    </row>
    <row r="11" spans="1:61" s="228" customFormat="1" ht="13.5" x14ac:dyDescent="0.15">
      <c r="A11" s="229" t="s">
        <v>460</v>
      </c>
      <c r="B11" s="231"/>
      <c r="C11" s="232"/>
      <c r="D11" s="232"/>
      <c r="E11" s="232"/>
      <c r="F11" s="232"/>
      <c r="G11" s="232"/>
      <c r="H11" s="232"/>
      <c r="I11" s="232"/>
      <c r="J11" s="233"/>
      <c r="K11" s="248"/>
      <c r="L11" s="231"/>
      <c r="M11" s="232"/>
      <c r="N11" s="232"/>
      <c r="O11" s="232"/>
      <c r="P11" s="232"/>
      <c r="Q11" s="232"/>
      <c r="R11" s="232"/>
      <c r="S11" s="232"/>
      <c r="T11" s="233"/>
      <c r="U11" s="248"/>
      <c r="V11" s="231"/>
      <c r="W11" s="232"/>
      <c r="X11" s="232"/>
      <c r="Y11" s="232"/>
      <c r="Z11" s="232"/>
      <c r="AA11" s="232"/>
      <c r="AB11" s="232"/>
      <c r="AC11" s="232"/>
      <c r="AD11" s="233"/>
      <c r="AE11" s="248"/>
      <c r="AF11" s="231"/>
      <c r="AG11" s="232"/>
      <c r="AH11" s="232"/>
      <c r="AI11" s="232"/>
      <c r="AJ11" s="232"/>
      <c r="AK11" s="232"/>
      <c r="AL11" s="232"/>
      <c r="AM11" s="232"/>
      <c r="AN11" s="233"/>
      <c r="AO11" s="248"/>
      <c r="AP11" s="231"/>
      <c r="AQ11" s="232"/>
      <c r="AR11" s="232"/>
      <c r="AS11" s="232"/>
      <c r="AT11" s="232"/>
      <c r="AU11" s="232"/>
      <c r="AV11" s="232"/>
      <c r="AW11" s="232"/>
      <c r="AX11" s="233"/>
      <c r="AY11" s="248"/>
      <c r="AZ11" s="231"/>
      <c r="BA11" s="232"/>
      <c r="BB11" s="232"/>
      <c r="BC11" s="232"/>
      <c r="BD11" s="232"/>
      <c r="BE11" s="232"/>
      <c r="BF11" s="232"/>
      <c r="BG11" s="232"/>
      <c r="BH11" s="233"/>
      <c r="BI11" s="248"/>
    </row>
    <row r="12" spans="1:61" s="228" customFormat="1" ht="13.5" x14ac:dyDescent="0.15">
      <c r="A12" s="229" t="s">
        <v>461</v>
      </c>
      <c r="B12" s="231"/>
      <c r="C12" s="232"/>
      <c r="D12" s="232"/>
      <c r="E12" s="232"/>
      <c r="F12" s="232"/>
      <c r="G12" s="232"/>
      <c r="H12" s="232"/>
      <c r="I12" s="232"/>
      <c r="J12" s="233"/>
      <c r="K12" s="248"/>
      <c r="L12" s="231"/>
      <c r="M12" s="232"/>
      <c r="N12" s="232"/>
      <c r="O12" s="232"/>
      <c r="P12" s="232"/>
      <c r="Q12" s="232"/>
      <c r="R12" s="232"/>
      <c r="S12" s="232"/>
      <c r="T12" s="233"/>
      <c r="U12" s="248"/>
      <c r="V12" s="231"/>
      <c r="W12" s="232"/>
      <c r="X12" s="232"/>
      <c r="Y12" s="232"/>
      <c r="Z12" s="232"/>
      <c r="AA12" s="232"/>
      <c r="AB12" s="232"/>
      <c r="AC12" s="232"/>
      <c r="AD12" s="233"/>
      <c r="AE12" s="248"/>
      <c r="AF12" s="231"/>
      <c r="AG12" s="232"/>
      <c r="AH12" s="232"/>
      <c r="AI12" s="232"/>
      <c r="AJ12" s="232"/>
      <c r="AK12" s="232"/>
      <c r="AL12" s="232"/>
      <c r="AM12" s="232"/>
      <c r="AN12" s="233"/>
      <c r="AO12" s="248"/>
      <c r="AP12" s="231"/>
      <c r="AQ12" s="232"/>
      <c r="AR12" s="232"/>
      <c r="AS12" s="232"/>
      <c r="AT12" s="232"/>
      <c r="AU12" s="232"/>
      <c r="AV12" s="232"/>
      <c r="AW12" s="232"/>
      <c r="AX12" s="233"/>
      <c r="AY12" s="248"/>
      <c r="AZ12" s="231"/>
      <c r="BA12" s="232"/>
      <c r="BB12" s="232"/>
      <c r="BC12" s="232"/>
      <c r="BD12" s="232"/>
      <c r="BE12" s="232"/>
      <c r="BF12" s="232"/>
      <c r="BG12" s="232"/>
      <c r="BH12" s="233"/>
      <c r="BI12" s="248"/>
    </row>
    <row r="13" spans="1:61" s="228" customFormat="1" ht="13.5" x14ac:dyDescent="0.15">
      <c r="A13" s="229" t="s">
        <v>462</v>
      </c>
      <c r="B13" s="231"/>
      <c r="C13" s="232"/>
      <c r="D13" s="232"/>
      <c r="E13" s="232"/>
      <c r="F13" s="232"/>
      <c r="G13" s="232"/>
      <c r="H13" s="232"/>
      <c r="I13" s="232"/>
      <c r="J13" s="233"/>
      <c r="K13" s="248"/>
      <c r="L13" s="231"/>
      <c r="M13" s="232"/>
      <c r="N13" s="232"/>
      <c r="O13" s="232"/>
      <c r="P13" s="232"/>
      <c r="Q13" s="232"/>
      <c r="R13" s="232"/>
      <c r="S13" s="232"/>
      <c r="T13" s="233"/>
      <c r="U13" s="248"/>
      <c r="V13" s="231"/>
      <c r="W13" s="232"/>
      <c r="X13" s="232"/>
      <c r="Y13" s="232"/>
      <c r="Z13" s="232"/>
      <c r="AA13" s="232"/>
      <c r="AB13" s="232"/>
      <c r="AC13" s="232"/>
      <c r="AD13" s="233"/>
      <c r="AE13" s="248"/>
      <c r="AF13" s="231"/>
      <c r="AG13" s="232"/>
      <c r="AH13" s="232"/>
      <c r="AI13" s="232"/>
      <c r="AJ13" s="232"/>
      <c r="AK13" s="232"/>
      <c r="AL13" s="232"/>
      <c r="AM13" s="232"/>
      <c r="AN13" s="233"/>
      <c r="AO13" s="248"/>
      <c r="AP13" s="231"/>
      <c r="AQ13" s="232"/>
      <c r="AR13" s="232"/>
      <c r="AS13" s="232"/>
      <c r="AT13" s="232"/>
      <c r="AU13" s="232"/>
      <c r="AV13" s="232"/>
      <c r="AW13" s="232"/>
      <c r="AX13" s="233"/>
      <c r="AY13" s="248"/>
      <c r="AZ13" s="231"/>
      <c r="BA13" s="232"/>
      <c r="BB13" s="232"/>
      <c r="BC13" s="232"/>
      <c r="BD13" s="232"/>
      <c r="BE13" s="232"/>
      <c r="BF13" s="232"/>
      <c r="BG13" s="232"/>
      <c r="BH13" s="233"/>
      <c r="BI13" s="248"/>
    </row>
    <row r="14" spans="1:61" s="228" customFormat="1" ht="13.5" x14ac:dyDescent="0.15">
      <c r="A14" s="229" t="s">
        <v>463</v>
      </c>
      <c r="B14" s="231"/>
      <c r="C14" s="232"/>
      <c r="D14" s="232"/>
      <c r="E14" s="232"/>
      <c r="F14" s="232"/>
      <c r="G14" s="232"/>
      <c r="H14" s="232"/>
      <c r="I14" s="232"/>
      <c r="J14" s="233"/>
      <c r="K14" s="248"/>
      <c r="L14" s="231"/>
      <c r="M14" s="232"/>
      <c r="N14" s="232"/>
      <c r="O14" s="232"/>
      <c r="P14" s="232"/>
      <c r="Q14" s="232"/>
      <c r="R14" s="232"/>
      <c r="S14" s="232"/>
      <c r="T14" s="233"/>
      <c r="U14" s="248"/>
      <c r="V14" s="231"/>
      <c r="W14" s="232"/>
      <c r="X14" s="232"/>
      <c r="Y14" s="232"/>
      <c r="Z14" s="232"/>
      <c r="AA14" s="232"/>
      <c r="AB14" s="232"/>
      <c r="AC14" s="232"/>
      <c r="AD14" s="233"/>
      <c r="AE14" s="248"/>
      <c r="AF14" s="231"/>
      <c r="AG14" s="232"/>
      <c r="AH14" s="232"/>
      <c r="AI14" s="232"/>
      <c r="AJ14" s="232"/>
      <c r="AK14" s="232"/>
      <c r="AL14" s="232"/>
      <c r="AM14" s="232"/>
      <c r="AN14" s="233"/>
      <c r="AO14" s="248"/>
      <c r="AP14" s="231"/>
      <c r="AQ14" s="232"/>
      <c r="AR14" s="232"/>
      <c r="AS14" s="232"/>
      <c r="AT14" s="232"/>
      <c r="AU14" s="232"/>
      <c r="AV14" s="232"/>
      <c r="AW14" s="232"/>
      <c r="AX14" s="233"/>
      <c r="AY14" s="248"/>
      <c r="AZ14" s="231"/>
      <c r="BA14" s="232"/>
      <c r="BB14" s="232"/>
      <c r="BC14" s="232"/>
      <c r="BD14" s="232"/>
      <c r="BE14" s="232"/>
      <c r="BF14" s="232"/>
      <c r="BG14" s="232"/>
      <c r="BH14" s="233"/>
      <c r="BI14" s="248"/>
    </row>
    <row r="15" spans="1:61" x14ac:dyDescent="0.4">
      <c r="B15" s="249"/>
      <c r="C15" s="249"/>
      <c r="D15" s="250"/>
      <c r="E15" s="250"/>
      <c r="F15" s="250"/>
      <c r="G15" s="250"/>
      <c r="H15" s="250"/>
      <c r="I15" s="250"/>
      <c r="J15" s="250"/>
      <c r="K15" s="250"/>
      <c r="L15" s="249"/>
      <c r="M15" s="249"/>
      <c r="N15" s="250"/>
      <c r="O15" s="250"/>
      <c r="P15" s="250"/>
      <c r="Q15" s="250"/>
      <c r="R15" s="250"/>
      <c r="S15" s="250"/>
      <c r="T15" s="250"/>
      <c r="U15" s="250"/>
      <c r="V15" s="249"/>
      <c r="W15" s="249"/>
      <c r="X15" s="250"/>
      <c r="Y15" s="250"/>
      <c r="Z15" s="250"/>
      <c r="AA15" s="250"/>
      <c r="AB15" s="250"/>
      <c r="AC15" s="250"/>
      <c r="AD15" s="250"/>
      <c r="AE15" s="250"/>
      <c r="AF15" s="249"/>
      <c r="AG15" s="249"/>
      <c r="AH15" s="250"/>
      <c r="AI15" s="250"/>
      <c r="AJ15" s="250"/>
      <c r="AK15" s="250"/>
      <c r="AL15" s="250"/>
      <c r="AM15" s="250"/>
      <c r="AN15" s="250"/>
      <c r="AO15" s="250"/>
      <c r="AP15" s="249"/>
      <c r="AQ15" s="249"/>
      <c r="AR15" s="250"/>
      <c r="AS15" s="250"/>
      <c r="AT15" s="250"/>
      <c r="AU15" s="250"/>
      <c r="AV15" s="250"/>
      <c r="AW15" s="250"/>
      <c r="AX15" s="250"/>
      <c r="AY15" s="250"/>
      <c r="AZ15" s="249"/>
      <c r="BA15" s="249"/>
      <c r="BB15" s="250"/>
      <c r="BC15" s="250"/>
      <c r="BD15" s="250"/>
      <c r="BE15" s="250"/>
      <c r="BF15" s="250"/>
      <c r="BG15" s="250"/>
      <c r="BH15" s="250"/>
      <c r="BI15" s="250"/>
    </row>
    <row r="16" spans="1:61" x14ac:dyDescent="0.4">
      <c r="B16" s="253"/>
      <c r="C16" s="253"/>
      <c r="D16" s="253"/>
      <c r="E16" s="253"/>
      <c r="F16" s="253"/>
      <c r="G16" s="253"/>
      <c r="H16" s="253"/>
      <c r="I16" s="253"/>
      <c r="J16" s="253"/>
    </row>
  </sheetData>
  <mergeCells count="7">
    <mergeCell ref="AP3:AY3"/>
    <mergeCell ref="AZ3:BI3"/>
    <mergeCell ref="A1:C1"/>
    <mergeCell ref="B3:K3"/>
    <mergeCell ref="L3:U3"/>
    <mergeCell ref="V3:AE3"/>
    <mergeCell ref="AF3:AO3"/>
  </mergeCells>
  <phoneticPr fontId="1"/>
  <conditionalFormatting sqref="A5:BI14">
    <cfRule type="expression" dxfId="0" priority="1">
      <formula>MOD(ROW(),2)=0</formula>
    </cfRule>
  </conditionalFormatting>
  <hyperlinks>
    <hyperlink ref="A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scale="57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9"/>
  </sheetPr>
  <dimension ref="A1:BU99"/>
  <sheetViews>
    <sheetView workbookViewId="0">
      <pane xSplit="3" ySplit="11" topLeftCell="D12" activePane="bottomRight" state="frozen"/>
      <selection activeCell="J96" sqref="J96"/>
      <selection pane="topRight" activeCell="J96" sqref="J96"/>
      <selection pane="bottomLeft" activeCell="J96" sqref="J96"/>
      <selection pane="bottomRight" activeCell="D12" sqref="D12"/>
    </sheetView>
  </sheetViews>
  <sheetFormatPr defaultRowHeight="13.5" x14ac:dyDescent="0.15"/>
  <cols>
    <col min="1" max="1" width="15" bestFit="1" customWidth="1"/>
    <col min="2" max="2" width="5.75" customWidth="1"/>
    <col min="3" max="3" width="29.375" bestFit="1" customWidth="1"/>
    <col min="4" max="13" width="9.5" style="10" customWidth="1"/>
    <col min="14" max="14" width="9.5" customWidth="1"/>
    <col min="15" max="15" width="11.625" bestFit="1" customWidth="1"/>
  </cols>
  <sheetData>
    <row r="1" spans="1:73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22" t="s">
        <v>191</v>
      </c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73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73" ht="24" customHeight="1" x14ac:dyDescent="0.15">
      <c r="A3" s="6" t="s">
        <v>442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73" ht="14.25" thickBot="1" x14ac:dyDescent="0.2">
      <c r="A4" s="6"/>
      <c r="B4" s="6"/>
      <c r="C4" s="6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</row>
    <row r="5" spans="1:73" ht="41.25" thickBot="1" x14ac:dyDescent="0.2">
      <c r="C5" s="9" t="s">
        <v>9</v>
      </c>
      <c r="D5" s="56" t="s">
        <v>203</v>
      </c>
      <c r="E5" s="57" t="s">
        <v>193</v>
      </c>
      <c r="F5" s="57" t="s">
        <v>194</v>
      </c>
      <c r="G5" s="57" t="s">
        <v>195</v>
      </c>
      <c r="H5" s="57" t="s">
        <v>196</v>
      </c>
      <c r="I5" s="57" t="s">
        <v>197</v>
      </c>
      <c r="J5" s="57" t="s">
        <v>198</v>
      </c>
      <c r="K5" s="58" t="s">
        <v>199</v>
      </c>
      <c r="L5" s="59" t="s">
        <v>200</v>
      </c>
      <c r="M5" s="60" t="s">
        <v>202</v>
      </c>
      <c r="N5" s="109" t="s">
        <v>295</v>
      </c>
    </row>
    <row r="6" spans="1:73" x14ac:dyDescent="0.15">
      <c r="C6" s="11" t="s">
        <v>1</v>
      </c>
      <c r="D6" s="51">
        <f>INDEX(D12:D97,MATCH(C6,C12:C97,0),0)</f>
        <v>1.3599274705349048E-2</v>
      </c>
      <c r="E6" s="52">
        <f>INDEX(E12:E97,MATCH(C6,C12:C97,0),0)</f>
        <v>6.527651858567543E-2</v>
      </c>
      <c r="F6" s="52">
        <f t="shared" ref="F6:M6" si="0">INDEX(F12:F97,MATCH($C$6,$C$12:$C$97,0),0)</f>
        <v>8.3408884859474161E-2</v>
      </c>
      <c r="G6" s="52">
        <f t="shared" si="0"/>
        <v>0.20580235720761558</v>
      </c>
      <c r="H6" s="52">
        <f t="shared" si="0"/>
        <v>0.14777878513145964</v>
      </c>
      <c r="I6" s="52">
        <f t="shared" si="0"/>
        <v>0.4043517679057117</v>
      </c>
      <c r="J6" s="52">
        <f t="shared" si="0"/>
        <v>6.980961015412511E-2</v>
      </c>
      <c r="K6" s="53">
        <f t="shared" si="0"/>
        <v>9.9728014505893019E-3</v>
      </c>
      <c r="L6" s="54">
        <f t="shared" si="0"/>
        <v>0.24025385312783318</v>
      </c>
      <c r="M6" s="55">
        <f t="shared" si="0"/>
        <v>1</v>
      </c>
      <c r="N6" s="108">
        <f>INDEX(P12:P97,MATCH($C$6,$C$12:$C$97,0),0)</f>
        <v>1103</v>
      </c>
    </row>
    <row r="7" spans="1:73" x14ac:dyDescent="0.15">
      <c r="C7" s="12" t="s">
        <v>11</v>
      </c>
      <c r="D7" s="41">
        <f>SUMIF($B$12:$B$97,"G",Q12:Q97)/SUMIF($B$12:$B$97,"G",$P$12:$P$97)</f>
        <v>9.3765021914322066E-2</v>
      </c>
      <c r="E7" s="43">
        <f t="shared" ref="E7:L7" si="1">SUMIF($B$12:$B$97,"G",R12:R97)/SUMIF($B$12:$B$97,"G",$P$12:$P$97)</f>
        <v>8.8477308072953481E-2</v>
      </c>
      <c r="F7" s="43">
        <f t="shared" si="1"/>
        <v>0.22488335925349923</v>
      </c>
      <c r="G7" s="43">
        <f t="shared" si="1"/>
        <v>0.11494415382440266</v>
      </c>
      <c r="H7" s="43">
        <f t="shared" si="1"/>
        <v>0.11239926480984024</v>
      </c>
      <c r="I7" s="43">
        <f t="shared" si="1"/>
        <v>8.013572741411E-2</v>
      </c>
      <c r="J7" s="43">
        <f t="shared" si="1"/>
        <v>0.27173759366605399</v>
      </c>
      <c r="K7" s="252">
        <f t="shared" si="1"/>
        <v>1.3657571044818323E-2</v>
      </c>
      <c r="L7" s="28">
        <f t="shared" si="1"/>
        <v>1.1056128941043405E-2</v>
      </c>
      <c r="M7" s="31"/>
      <c r="N7" s="106">
        <f>SUMIF($B$12:$B$97,"G",P12:P97)</f>
        <v>35365</v>
      </c>
      <c r="O7" s="10"/>
      <c r="P7" s="10"/>
      <c r="Q7" s="10"/>
    </row>
    <row r="8" spans="1:73" ht="14.25" thickBot="1" x14ac:dyDescent="0.2">
      <c r="C8" s="14" t="s">
        <v>12</v>
      </c>
      <c r="D8" s="45">
        <f>D99</f>
        <v>0.12444467036039242</v>
      </c>
      <c r="E8" s="46">
        <f t="shared" ref="E8:K8" si="2">E99</f>
        <v>0.20573374675951811</v>
      </c>
      <c r="F8" s="46">
        <f t="shared" si="2"/>
        <v>0.20026432165912672</v>
      </c>
      <c r="G8" s="46">
        <f t="shared" si="2"/>
        <v>0.16771209271590504</v>
      </c>
      <c r="H8" s="46">
        <f t="shared" si="2"/>
        <v>8.2753011741981394E-2</v>
      </c>
      <c r="I8" s="46">
        <f t="shared" si="2"/>
        <v>4.6856097189040817E-2</v>
      </c>
      <c r="J8" s="46">
        <f t="shared" si="2"/>
        <v>0.15453667463020385</v>
      </c>
      <c r="K8" s="251">
        <f t="shared" si="2"/>
        <v>1.7699384943831647E-2</v>
      </c>
      <c r="L8" s="30">
        <f>L99</f>
        <v>6.191226554160525E-3</v>
      </c>
      <c r="M8" s="32"/>
      <c r="N8" s="107">
        <f>SUM(P12:P97)</f>
        <v>98365</v>
      </c>
    </row>
    <row r="9" spans="1:73" ht="21" customHeight="1" thickBot="1" x14ac:dyDescent="0.2">
      <c r="D9" s="17"/>
    </row>
    <row r="10" spans="1:73" ht="21" customHeight="1" thickBot="1" x14ac:dyDescent="0.2">
      <c r="D10" s="326" t="str" cm="1">
        <f t="array" aca="1" ref="D10" ca="1">RIGHT(CELL("filename",A1),4)&amp;"年度（基準日：５月１日）"</f>
        <v>2020年度（基準日：５月１日）</v>
      </c>
      <c r="E10" s="327"/>
      <c r="F10" s="327"/>
      <c r="G10" s="327"/>
      <c r="H10" s="327"/>
      <c r="I10" s="327"/>
      <c r="J10" s="327"/>
      <c r="K10" s="327"/>
      <c r="L10" s="328"/>
      <c r="M10" s="329"/>
    </row>
    <row r="11" spans="1:73" ht="40.5" x14ac:dyDescent="0.15">
      <c r="A11" s="8" t="s">
        <v>13</v>
      </c>
      <c r="B11" s="16" t="s">
        <v>14</v>
      </c>
      <c r="C11" s="8" t="s">
        <v>9</v>
      </c>
      <c r="D11" s="38" t="s">
        <v>203</v>
      </c>
      <c r="E11" s="39" t="s">
        <v>193</v>
      </c>
      <c r="F11" s="39" t="s">
        <v>194</v>
      </c>
      <c r="G11" s="39" t="s">
        <v>195</v>
      </c>
      <c r="H11" s="39" t="s">
        <v>196</v>
      </c>
      <c r="I11" s="39" t="s">
        <v>197</v>
      </c>
      <c r="J11" s="39" t="s">
        <v>198</v>
      </c>
      <c r="K11" s="42" t="s">
        <v>199</v>
      </c>
      <c r="L11" s="40" t="s">
        <v>200</v>
      </c>
      <c r="M11" s="23" t="s">
        <v>202</v>
      </c>
      <c r="N11" s="10"/>
      <c r="O11" s="71" t="s">
        <v>9</v>
      </c>
      <c r="P11" s="66" t="s">
        <v>10</v>
      </c>
      <c r="Q11" s="64" t="s">
        <v>264</v>
      </c>
      <c r="R11" s="65" t="s">
        <v>265</v>
      </c>
      <c r="S11" s="65" t="s">
        <v>266</v>
      </c>
      <c r="T11" s="65" t="s">
        <v>267</v>
      </c>
      <c r="U11" s="65" t="s">
        <v>268</v>
      </c>
      <c r="V11" s="65" t="s">
        <v>269</v>
      </c>
      <c r="W11" s="65" t="s">
        <v>270</v>
      </c>
      <c r="X11" s="65" t="s">
        <v>271</v>
      </c>
      <c r="Y11" s="66" t="s">
        <v>272</v>
      </c>
      <c r="Z11" s="76" t="s">
        <v>206</v>
      </c>
      <c r="AA11" s="77" t="s">
        <v>207</v>
      </c>
      <c r="AB11" s="77" t="s">
        <v>208</v>
      </c>
      <c r="AC11" s="77" t="s">
        <v>209</v>
      </c>
      <c r="AD11" s="77" t="s">
        <v>210</v>
      </c>
      <c r="AE11" s="77" t="s">
        <v>211</v>
      </c>
      <c r="AF11" s="77" t="s">
        <v>212</v>
      </c>
      <c r="AG11" s="77" t="s">
        <v>213</v>
      </c>
      <c r="AH11" s="77" t="s">
        <v>214</v>
      </c>
      <c r="AI11" s="77" t="s">
        <v>215</v>
      </c>
      <c r="AJ11" s="77" t="s">
        <v>216</v>
      </c>
      <c r="AK11" s="77" t="s">
        <v>217</v>
      </c>
      <c r="AL11" s="77" t="s">
        <v>218</v>
      </c>
      <c r="AM11" s="77" t="s">
        <v>219</v>
      </c>
      <c r="AN11" s="77" t="s">
        <v>220</v>
      </c>
      <c r="AO11" s="77" t="s">
        <v>221</v>
      </c>
      <c r="AP11" s="77" t="s">
        <v>222</v>
      </c>
      <c r="AQ11" s="77" t="s">
        <v>223</v>
      </c>
      <c r="AR11" s="77" t="s">
        <v>224</v>
      </c>
      <c r="AS11" s="77" t="s">
        <v>225</v>
      </c>
      <c r="AT11" s="77" t="s">
        <v>226</v>
      </c>
      <c r="AU11" s="77" t="s">
        <v>227</v>
      </c>
      <c r="AV11" s="77" t="s">
        <v>228</v>
      </c>
      <c r="AW11" s="77" t="s">
        <v>229</v>
      </c>
      <c r="AX11" s="77" t="s">
        <v>230</v>
      </c>
      <c r="AY11" s="77" t="s">
        <v>231</v>
      </c>
      <c r="AZ11" s="77" t="s">
        <v>232</v>
      </c>
      <c r="BA11" s="77" t="s">
        <v>233</v>
      </c>
      <c r="BB11" s="77" t="s">
        <v>234</v>
      </c>
      <c r="BC11" s="77" t="s">
        <v>235</v>
      </c>
      <c r="BD11" s="77" t="s">
        <v>236</v>
      </c>
      <c r="BE11" s="77" t="s">
        <v>237</v>
      </c>
      <c r="BF11" s="77" t="s">
        <v>238</v>
      </c>
      <c r="BG11" s="77" t="s">
        <v>239</v>
      </c>
      <c r="BH11" s="77" t="s">
        <v>240</v>
      </c>
      <c r="BI11" s="77" t="s">
        <v>241</v>
      </c>
      <c r="BJ11" s="77" t="s">
        <v>242</v>
      </c>
      <c r="BK11" s="77" t="s">
        <v>243</v>
      </c>
      <c r="BL11" s="77" t="s">
        <v>244</v>
      </c>
      <c r="BM11" s="77" t="s">
        <v>245</v>
      </c>
      <c r="BN11" s="77" t="s">
        <v>246</v>
      </c>
      <c r="BO11" s="77" t="s">
        <v>247</v>
      </c>
      <c r="BP11" s="77" t="s">
        <v>248</v>
      </c>
      <c r="BQ11" s="77" t="s">
        <v>249</v>
      </c>
      <c r="BR11" s="77" t="s">
        <v>250</v>
      </c>
      <c r="BS11" s="77" t="s">
        <v>251</v>
      </c>
      <c r="BT11" s="77" t="s">
        <v>252</v>
      </c>
      <c r="BU11" s="78" t="s">
        <v>199</v>
      </c>
    </row>
    <row r="12" spans="1:73" x14ac:dyDescent="0.15">
      <c r="A12" s="1" t="s">
        <v>15</v>
      </c>
      <c r="B12" s="1" t="s">
        <v>307</v>
      </c>
      <c r="C12" s="1" t="s">
        <v>16</v>
      </c>
      <c r="D12" s="41">
        <f t="shared" ref="D12:D42" si="3">Q12/P12</f>
        <v>0.37015276145710929</v>
      </c>
      <c r="E12" s="43">
        <f t="shared" ref="E12:E42" si="4">R12/P12</f>
        <v>0.26361143752448102</v>
      </c>
      <c r="F12" s="43">
        <f t="shared" ref="F12:F42" si="5">S12/P12</f>
        <v>0.13591852722287504</v>
      </c>
      <c r="G12" s="43">
        <f t="shared" ref="G12:G42" si="6">T12/P12</f>
        <v>0.127301214257736</v>
      </c>
      <c r="H12" s="43">
        <f t="shared" ref="H12:H42" si="7">U12/P12</f>
        <v>3.4469251860556209E-2</v>
      </c>
      <c r="I12" s="43">
        <f t="shared" ref="I12:I42" si="8">V12/P12</f>
        <v>1.3709361535448493E-2</v>
      </c>
      <c r="J12" s="43">
        <f t="shared" ref="J12:J42" si="9">W12/P12</f>
        <v>2.9768899334116725E-2</v>
      </c>
      <c r="K12" s="44">
        <f t="shared" ref="K12:K42" si="10">X12/P12</f>
        <v>2.5068546807677242E-2</v>
      </c>
      <c r="L12" s="28">
        <f t="shared" ref="L12:L42" si="11">Y12/P12</f>
        <v>1.5667841754798276E-3</v>
      </c>
      <c r="M12" s="24">
        <f t="shared" ref="M12:M42" si="12">_xlfn.RANK.EQ(L12,$L$12:$L$97,0)</f>
        <v>40</v>
      </c>
      <c r="N12" s="10"/>
      <c r="O12" s="72" t="s">
        <v>16</v>
      </c>
      <c r="P12" s="67">
        <f t="shared" ref="P12:P42" si="13">SUM(Q12:X12)</f>
        <v>2553</v>
      </c>
      <c r="Q12" s="13">
        <v>945</v>
      </c>
      <c r="R12" s="34">
        <v>673</v>
      </c>
      <c r="S12" s="34">
        <v>347</v>
      </c>
      <c r="T12" s="34">
        <v>325</v>
      </c>
      <c r="U12" s="34">
        <v>88</v>
      </c>
      <c r="V12" s="34">
        <v>35</v>
      </c>
      <c r="W12" s="34">
        <v>76</v>
      </c>
      <c r="X12" s="34">
        <v>64</v>
      </c>
      <c r="Y12" s="34">
        <v>4</v>
      </c>
      <c r="Z12" s="72">
        <v>842</v>
      </c>
      <c r="AA12" s="1">
        <v>13</v>
      </c>
      <c r="AB12" s="1">
        <v>17</v>
      </c>
      <c r="AC12" s="1">
        <v>40</v>
      </c>
      <c r="AD12" s="1">
        <v>17</v>
      </c>
      <c r="AE12" s="1">
        <v>7</v>
      </c>
      <c r="AF12" s="1">
        <v>9</v>
      </c>
      <c r="AG12" s="1">
        <v>41</v>
      </c>
      <c r="AH12" s="1">
        <v>29</v>
      </c>
      <c r="AI12" s="1">
        <v>20</v>
      </c>
      <c r="AJ12" s="1">
        <v>96</v>
      </c>
      <c r="AK12" s="1">
        <v>76</v>
      </c>
      <c r="AL12" s="1">
        <v>270</v>
      </c>
      <c r="AM12" s="1">
        <v>141</v>
      </c>
      <c r="AN12" s="1">
        <v>38</v>
      </c>
      <c r="AO12" s="1">
        <v>34</v>
      </c>
      <c r="AP12" s="1">
        <v>40</v>
      </c>
      <c r="AQ12" s="1">
        <v>13</v>
      </c>
      <c r="AR12" s="1">
        <v>14</v>
      </c>
      <c r="AS12" s="1">
        <v>24</v>
      </c>
      <c r="AT12" s="1">
        <v>13</v>
      </c>
      <c r="AU12" s="1">
        <v>60</v>
      </c>
      <c r="AV12" s="1">
        <v>111</v>
      </c>
      <c r="AW12" s="1">
        <v>22</v>
      </c>
      <c r="AX12" s="1">
        <v>13</v>
      </c>
      <c r="AY12" s="1">
        <v>41</v>
      </c>
      <c r="AZ12" s="1">
        <v>110</v>
      </c>
      <c r="BA12" s="1">
        <v>76</v>
      </c>
      <c r="BB12" s="1">
        <v>42</v>
      </c>
      <c r="BC12" s="1">
        <v>21</v>
      </c>
      <c r="BD12" s="1">
        <v>8</v>
      </c>
      <c r="BE12" s="1">
        <v>8</v>
      </c>
      <c r="BF12" s="1">
        <v>19</v>
      </c>
      <c r="BG12" s="1">
        <v>41</v>
      </c>
      <c r="BH12" s="1">
        <v>12</v>
      </c>
      <c r="BI12" s="1">
        <v>6</v>
      </c>
      <c r="BJ12" s="1">
        <v>11</v>
      </c>
      <c r="BK12" s="1">
        <v>14</v>
      </c>
      <c r="BL12" s="1">
        <v>4</v>
      </c>
      <c r="BM12" s="1">
        <v>24</v>
      </c>
      <c r="BN12" s="1">
        <v>3</v>
      </c>
      <c r="BO12" s="1">
        <v>8</v>
      </c>
      <c r="BP12" s="1">
        <v>4</v>
      </c>
      <c r="BQ12" s="1">
        <v>8</v>
      </c>
      <c r="BR12" s="1">
        <v>6</v>
      </c>
      <c r="BS12" s="1">
        <v>3</v>
      </c>
      <c r="BT12" s="1">
        <v>20</v>
      </c>
      <c r="BU12" s="79">
        <v>64</v>
      </c>
    </row>
    <row r="13" spans="1:73" x14ac:dyDescent="0.15">
      <c r="A13" s="1" t="s">
        <v>17</v>
      </c>
      <c r="B13" s="1" t="s">
        <v>308</v>
      </c>
      <c r="C13" s="1" t="s">
        <v>18</v>
      </c>
      <c r="D13" s="41">
        <f t="shared" si="3"/>
        <v>0.88240131578947367</v>
      </c>
      <c r="E13" s="43">
        <f t="shared" si="4"/>
        <v>3.9473684210526314E-2</v>
      </c>
      <c r="F13" s="43">
        <f t="shared" si="5"/>
        <v>4.0296052631578948E-2</v>
      </c>
      <c r="G13" s="43">
        <f t="shared" si="6"/>
        <v>1.8914473684210526E-2</v>
      </c>
      <c r="H13" s="43">
        <f t="shared" si="7"/>
        <v>4.1118421052631577E-3</v>
      </c>
      <c r="I13" s="43">
        <f t="shared" si="8"/>
        <v>4.9342105263157892E-3</v>
      </c>
      <c r="J13" s="43">
        <f t="shared" si="9"/>
        <v>7.4013157894736838E-3</v>
      </c>
      <c r="K13" s="44">
        <f t="shared" si="10"/>
        <v>2.4671052631578946E-3</v>
      </c>
      <c r="L13" s="28">
        <f t="shared" si="11"/>
        <v>0</v>
      </c>
      <c r="M13" s="24">
        <f t="shared" si="12"/>
        <v>56</v>
      </c>
      <c r="N13" s="10"/>
      <c r="O13" s="72" t="s">
        <v>18</v>
      </c>
      <c r="P13" s="67">
        <f t="shared" si="13"/>
        <v>1216</v>
      </c>
      <c r="Q13" s="13">
        <v>1073</v>
      </c>
      <c r="R13" s="34">
        <v>48</v>
      </c>
      <c r="S13" s="34">
        <v>49</v>
      </c>
      <c r="T13" s="34">
        <v>23</v>
      </c>
      <c r="U13" s="34">
        <v>5</v>
      </c>
      <c r="V13" s="34">
        <v>6</v>
      </c>
      <c r="W13" s="34">
        <v>9</v>
      </c>
      <c r="X13" s="34">
        <v>3</v>
      </c>
      <c r="Y13" s="34">
        <v>0</v>
      </c>
      <c r="Z13" s="72">
        <v>858</v>
      </c>
      <c r="AA13" s="1">
        <v>55</v>
      </c>
      <c r="AB13" s="1">
        <v>54</v>
      </c>
      <c r="AC13" s="1">
        <v>16</v>
      </c>
      <c r="AD13" s="1">
        <v>49</v>
      </c>
      <c r="AE13" s="1">
        <v>24</v>
      </c>
      <c r="AF13" s="1">
        <v>17</v>
      </c>
      <c r="AG13" s="1">
        <v>8</v>
      </c>
      <c r="AH13" s="1">
        <v>8</v>
      </c>
      <c r="AI13" s="1">
        <v>3</v>
      </c>
      <c r="AJ13" s="1">
        <v>4</v>
      </c>
      <c r="AK13" s="1">
        <v>10</v>
      </c>
      <c r="AL13" s="1">
        <v>13</v>
      </c>
      <c r="AM13" s="1">
        <v>2</v>
      </c>
      <c r="AN13" s="1">
        <v>17</v>
      </c>
      <c r="AO13" s="1">
        <v>3</v>
      </c>
      <c r="AP13" s="1">
        <v>3</v>
      </c>
      <c r="AQ13" s="1">
        <v>0</v>
      </c>
      <c r="AR13" s="1">
        <v>2</v>
      </c>
      <c r="AS13" s="1">
        <v>5</v>
      </c>
      <c r="AT13" s="1">
        <v>1</v>
      </c>
      <c r="AU13" s="1">
        <v>11</v>
      </c>
      <c r="AV13" s="1">
        <v>7</v>
      </c>
      <c r="AW13" s="1">
        <v>1</v>
      </c>
      <c r="AX13" s="1">
        <v>1</v>
      </c>
      <c r="AY13" s="1">
        <v>6</v>
      </c>
      <c r="AZ13" s="1">
        <v>4</v>
      </c>
      <c r="BA13" s="1">
        <v>5</v>
      </c>
      <c r="BB13" s="1">
        <v>2</v>
      </c>
      <c r="BC13" s="1">
        <v>4</v>
      </c>
      <c r="BD13" s="1">
        <v>1</v>
      </c>
      <c r="BE13" s="1">
        <v>0</v>
      </c>
      <c r="BF13" s="1">
        <v>2</v>
      </c>
      <c r="BG13" s="1">
        <v>2</v>
      </c>
      <c r="BH13" s="1">
        <v>0</v>
      </c>
      <c r="BI13" s="1">
        <v>1</v>
      </c>
      <c r="BJ13" s="1">
        <v>1</v>
      </c>
      <c r="BK13" s="1">
        <v>4</v>
      </c>
      <c r="BL13" s="1">
        <v>0</v>
      </c>
      <c r="BM13" s="1">
        <v>1</v>
      </c>
      <c r="BN13" s="1">
        <v>2</v>
      </c>
      <c r="BO13" s="1">
        <v>1</v>
      </c>
      <c r="BP13" s="1">
        <v>0</v>
      </c>
      <c r="BQ13" s="1">
        <v>0</v>
      </c>
      <c r="BR13" s="1">
        <v>0</v>
      </c>
      <c r="BS13" s="1">
        <v>3</v>
      </c>
      <c r="BT13" s="1">
        <v>2</v>
      </c>
      <c r="BU13" s="79">
        <v>3</v>
      </c>
    </row>
    <row r="14" spans="1:73" x14ac:dyDescent="0.15">
      <c r="A14" s="1" t="s">
        <v>19</v>
      </c>
      <c r="B14" s="1" t="s">
        <v>309</v>
      </c>
      <c r="C14" s="1" t="s">
        <v>20</v>
      </c>
      <c r="D14" s="41">
        <f t="shared" si="3"/>
        <v>0.68396226415094341</v>
      </c>
      <c r="E14" s="43">
        <f t="shared" si="4"/>
        <v>7.5471698113207544E-2</v>
      </c>
      <c r="F14" s="43">
        <f t="shared" si="5"/>
        <v>0.11320754716981132</v>
      </c>
      <c r="G14" s="43">
        <f t="shared" si="6"/>
        <v>4.2452830188679243E-2</v>
      </c>
      <c r="H14" s="43">
        <f t="shared" si="7"/>
        <v>2.5157232704402517E-2</v>
      </c>
      <c r="I14" s="43">
        <f t="shared" si="8"/>
        <v>1.10062893081761E-2</v>
      </c>
      <c r="J14" s="43">
        <f t="shared" si="9"/>
        <v>1.5723270440251572E-2</v>
      </c>
      <c r="K14" s="44">
        <f t="shared" si="10"/>
        <v>3.3018867924528301E-2</v>
      </c>
      <c r="L14" s="28">
        <f t="shared" si="11"/>
        <v>0</v>
      </c>
      <c r="M14" s="24">
        <f t="shared" si="12"/>
        <v>56</v>
      </c>
      <c r="N14" s="10"/>
      <c r="O14" s="72" t="s">
        <v>20</v>
      </c>
      <c r="P14" s="67">
        <f t="shared" si="13"/>
        <v>636</v>
      </c>
      <c r="Q14" s="13">
        <v>435</v>
      </c>
      <c r="R14" s="34">
        <v>48</v>
      </c>
      <c r="S14" s="34">
        <v>72</v>
      </c>
      <c r="T14" s="34">
        <v>27</v>
      </c>
      <c r="U14" s="34">
        <v>16</v>
      </c>
      <c r="V14" s="34">
        <v>7</v>
      </c>
      <c r="W14" s="34">
        <v>10</v>
      </c>
      <c r="X14" s="34">
        <v>21</v>
      </c>
      <c r="Y14" s="34">
        <v>0</v>
      </c>
      <c r="Z14" s="72">
        <v>370</v>
      </c>
      <c r="AA14" s="1">
        <v>21</v>
      </c>
      <c r="AB14" s="1">
        <v>12</v>
      </c>
      <c r="AC14" s="1">
        <v>8</v>
      </c>
      <c r="AD14" s="1">
        <v>11</v>
      </c>
      <c r="AE14" s="1">
        <v>7</v>
      </c>
      <c r="AF14" s="1">
        <v>6</v>
      </c>
      <c r="AG14" s="1">
        <v>12</v>
      </c>
      <c r="AH14" s="1">
        <v>7</v>
      </c>
      <c r="AI14" s="1">
        <v>1</v>
      </c>
      <c r="AJ14" s="1">
        <v>9</v>
      </c>
      <c r="AK14" s="1">
        <v>8</v>
      </c>
      <c r="AL14" s="1">
        <v>6</v>
      </c>
      <c r="AM14" s="1">
        <v>5</v>
      </c>
      <c r="AN14" s="1">
        <v>7</v>
      </c>
      <c r="AO14" s="1">
        <v>5</v>
      </c>
      <c r="AP14" s="1">
        <v>2</v>
      </c>
      <c r="AQ14" s="1">
        <v>1</v>
      </c>
      <c r="AR14" s="1">
        <v>2</v>
      </c>
      <c r="AS14" s="1">
        <v>1</v>
      </c>
      <c r="AT14" s="1">
        <v>10</v>
      </c>
      <c r="AU14" s="1">
        <v>12</v>
      </c>
      <c r="AV14" s="1">
        <v>32</v>
      </c>
      <c r="AW14" s="1">
        <v>6</v>
      </c>
      <c r="AX14" s="1">
        <v>1</v>
      </c>
      <c r="AY14" s="1">
        <v>3</v>
      </c>
      <c r="AZ14" s="1">
        <v>8</v>
      </c>
      <c r="BA14" s="1">
        <v>9</v>
      </c>
      <c r="BB14" s="1">
        <v>0</v>
      </c>
      <c r="BC14" s="1">
        <v>0</v>
      </c>
      <c r="BD14" s="1">
        <v>4</v>
      </c>
      <c r="BE14" s="1">
        <v>0</v>
      </c>
      <c r="BF14" s="1">
        <v>6</v>
      </c>
      <c r="BG14" s="1">
        <v>6</v>
      </c>
      <c r="BH14" s="1">
        <v>0</v>
      </c>
      <c r="BI14" s="1">
        <v>2</v>
      </c>
      <c r="BJ14" s="1">
        <v>1</v>
      </c>
      <c r="BK14" s="1">
        <v>4</v>
      </c>
      <c r="BL14" s="1">
        <v>0</v>
      </c>
      <c r="BM14" s="1">
        <v>5</v>
      </c>
      <c r="BN14" s="1">
        <v>0</v>
      </c>
      <c r="BO14" s="1">
        <v>1</v>
      </c>
      <c r="BP14" s="1">
        <v>1</v>
      </c>
      <c r="BQ14" s="1">
        <v>2</v>
      </c>
      <c r="BR14" s="1">
        <v>0</v>
      </c>
      <c r="BS14" s="1">
        <v>0</v>
      </c>
      <c r="BT14" s="1">
        <v>1</v>
      </c>
      <c r="BU14" s="79">
        <v>21</v>
      </c>
    </row>
    <row r="15" spans="1:73" x14ac:dyDescent="0.15">
      <c r="A15" s="1" t="s">
        <v>21</v>
      </c>
      <c r="B15" s="1" t="s">
        <v>310</v>
      </c>
      <c r="C15" s="1" t="s">
        <v>22</v>
      </c>
      <c r="D15" s="41">
        <f t="shared" si="3"/>
        <v>0.95265151515151514</v>
      </c>
      <c r="E15" s="43">
        <f t="shared" si="4"/>
        <v>1.3257575757575758E-2</v>
      </c>
      <c r="F15" s="43">
        <f t="shared" si="5"/>
        <v>9.46969696969697E-3</v>
      </c>
      <c r="G15" s="43">
        <f t="shared" si="6"/>
        <v>5.681818181818182E-3</v>
      </c>
      <c r="H15" s="43">
        <f t="shared" si="7"/>
        <v>3.787878787878788E-3</v>
      </c>
      <c r="I15" s="43">
        <f t="shared" si="8"/>
        <v>1.893939393939394E-3</v>
      </c>
      <c r="J15" s="43">
        <f t="shared" si="9"/>
        <v>1.893939393939394E-3</v>
      </c>
      <c r="K15" s="44">
        <f t="shared" si="10"/>
        <v>1.1363636363636364E-2</v>
      </c>
      <c r="L15" s="28">
        <f t="shared" si="11"/>
        <v>0</v>
      </c>
      <c r="M15" s="24">
        <f t="shared" si="12"/>
        <v>56</v>
      </c>
      <c r="N15" s="10"/>
      <c r="O15" s="72" t="s">
        <v>22</v>
      </c>
      <c r="P15" s="67">
        <f t="shared" si="13"/>
        <v>528</v>
      </c>
      <c r="Q15" s="13">
        <v>503</v>
      </c>
      <c r="R15" s="34">
        <v>7</v>
      </c>
      <c r="S15" s="34">
        <v>5</v>
      </c>
      <c r="T15" s="34">
        <v>3</v>
      </c>
      <c r="U15" s="34">
        <v>2</v>
      </c>
      <c r="V15" s="34">
        <v>1</v>
      </c>
      <c r="W15" s="34">
        <v>1</v>
      </c>
      <c r="X15" s="34">
        <v>6</v>
      </c>
      <c r="Y15" s="34">
        <v>0</v>
      </c>
      <c r="Z15" s="72">
        <v>487</v>
      </c>
      <c r="AA15" s="1">
        <v>3</v>
      </c>
      <c r="AB15" s="1">
        <v>10</v>
      </c>
      <c r="AC15" s="1">
        <v>1</v>
      </c>
      <c r="AD15" s="1">
        <v>1</v>
      </c>
      <c r="AE15" s="1">
        <v>1</v>
      </c>
      <c r="AF15" s="1">
        <v>0</v>
      </c>
      <c r="AG15" s="1">
        <v>1</v>
      </c>
      <c r="AH15" s="1">
        <v>1</v>
      </c>
      <c r="AI15" s="1">
        <v>0</v>
      </c>
      <c r="AJ15" s="1">
        <v>1</v>
      </c>
      <c r="AK15" s="1">
        <v>1</v>
      </c>
      <c r="AL15" s="1">
        <v>3</v>
      </c>
      <c r="AM15" s="1">
        <v>0</v>
      </c>
      <c r="AN15" s="1">
        <v>1</v>
      </c>
      <c r="AO15" s="1">
        <v>2</v>
      </c>
      <c r="AP15" s="1">
        <v>0</v>
      </c>
      <c r="AQ15" s="1">
        <v>1</v>
      </c>
      <c r="AR15" s="1">
        <v>0</v>
      </c>
      <c r="AS15" s="1">
        <v>0</v>
      </c>
      <c r="AT15" s="1">
        <v>0</v>
      </c>
      <c r="AU15" s="1">
        <v>1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3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2</v>
      </c>
      <c r="BH15" s="1">
        <v>0</v>
      </c>
      <c r="BI15" s="1">
        <v>1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0</v>
      </c>
      <c r="BT15" s="1">
        <v>1</v>
      </c>
      <c r="BU15" s="79">
        <v>6</v>
      </c>
    </row>
    <row r="16" spans="1:73" x14ac:dyDescent="0.15">
      <c r="A16" s="1" t="s">
        <v>23</v>
      </c>
      <c r="B16" s="1" t="s">
        <v>309</v>
      </c>
      <c r="C16" s="1" t="s">
        <v>24</v>
      </c>
      <c r="D16" s="41">
        <f t="shared" si="3"/>
        <v>0.37698412698412698</v>
      </c>
      <c r="E16" s="43">
        <f t="shared" si="4"/>
        <v>0.24206349206349206</v>
      </c>
      <c r="F16" s="43">
        <f t="shared" si="5"/>
        <v>0.13095238095238096</v>
      </c>
      <c r="G16" s="43">
        <f t="shared" si="6"/>
        <v>0.14682539682539683</v>
      </c>
      <c r="H16" s="43">
        <f t="shared" si="7"/>
        <v>3.968253968253968E-2</v>
      </c>
      <c r="I16" s="43">
        <f t="shared" si="8"/>
        <v>3.968253968253968E-3</v>
      </c>
      <c r="J16" s="43">
        <f t="shared" si="9"/>
        <v>4.3650793650793648E-2</v>
      </c>
      <c r="K16" s="44">
        <f t="shared" si="10"/>
        <v>1.5873015873015872E-2</v>
      </c>
      <c r="L16" s="28">
        <f t="shared" si="11"/>
        <v>3.968253968253968E-3</v>
      </c>
      <c r="M16" s="24">
        <f t="shared" si="12"/>
        <v>19</v>
      </c>
      <c r="N16" s="10"/>
      <c r="O16" s="72" t="s">
        <v>24</v>
      </c>
      <c r="P16" s="67">
        <f t="shared" si="13"/>
        <v>252</v>
      </c>
      <c r="Q16" s="13">
        <v>95</v>
      </c>
      <c r="R16" s="34">
        <v>61</v>
      </c>
      <c r="S16" s="34">
        <v>33</v>
      </c>
      <c r="T16" s="34">
        <v>37</v>
      </c>
      <c r="U16" s="34">
        <v>10</v>
      </c>
      <c r="V16" s="34">
        <v>1</v>
      </c>
      <c r="W16" s="34">
        <v>11</v>
      </c>
      <c r="X16" s="34">
        <v>4</v>
      </c>
      <c r="Y16" s="34">
        <v>1</v>
      </c>
      <c r="Z16" s="72">
        <v>82</v>
      </c>
      <c r="AA16" s="1">
        <v>1</v>
      </c>
      <c r="AB16" s="1">
        <v>3</v>
      </c>
      <c r="AC16" s="1">
        <v>4</v>
      </c>
      <c r="AD16" s="1">
        <v>0</v>
      </c>
      <c r="AE16" s="1">
        <v>1</v>
      </c>
      <c r="AF16" s="1">
        <v>4</v>
      </c>
      <c r="AG16" s="1">
        <v>5</v>
      </c>
      <c r="AH16" s="1">
        <v>6</v>
      </c>
      <c r="AI16" s="1">
        <v>3</v>
      </c>
      <c r="AJ16" s="1">
        <v>8</v>
      </c>
      <c r="AK16" s="1">
        <v>10</v>
      </c>
      <c r="AL16" s="1">
        <v>21</v>
      </c>
      <c r="AM16" s="1">
        <v>8</v>
      </c>
      <c r="AN16" s="1">
        <v>4</v>
      </c>
      <c r="AO16" s="1">
        <v>0</v>
      </c>
      <c r="AP16" s="1">
        <v>3</v>
      </c>
      <c r="AQ16" s="1">
        <v>1</v>
      </c>
      <c r="AR16" s="1">
        <v>1</v>
      </c>
      <c r="AS16" s="1">
        <v>3</v>
      </c>
      <c r="AT16" s="1">
        <v>5</v>
      </c>
      <c r="AU16" s="1">
        <v>6</v>
      </c>
      <c r="AV16" s="1">
        <v>10</v>
      </c>
      <c r="AW16" s="1">
        <v>1</v>
      </c>
      <c r="AX16" s="1">
        <v>6</v>
      </c>
      <c r="AY16" s="1">
        <v>7</v>
      </c>
      <c r="AZ16" s="1">
        <v>13</v>
      </c>
      <c r="BA16" s="1">
        <v>5</v>
      </c>
      <c r="BB16" s="1">
        <v>2</v>
      </c>
      <c r="BC16" s="1">
        <v>3</v>
      </c>
      <c r="BD16" s="1">
        <v>1</v>
      </c>
      <c r="BE16" s="1">
        <v>0</v>
      </c>
      <c r="BF16" s="1">
        <v>4</v>
      </c>
      <c r="BG16" s="1">
        <v>5</v>
      </c>
      <c r="BH16" s="1">
        <v>0</v>
      </c>
      <c r="BI16" s="1">
        <v>0</v>
      </c>
      <c r="BJ16" s="1">
        <v>0</v>
      </c>
      <c r="BK16" s="1">
        <v>0</v>
      </c>
      <c r="BL16" s="1">
        <v>1</v>
      </c>
      <c r="BM16" s="1">
        <v>3</v>
      </c>
      <c r="BN16" s="1">
        <v>3</v>
      </c>
      <c r="BO16" s="1">
        <v>2</v>
      </c>
      <c r="BP16" s="1">
        <v>0</v>
      </c>
      <c r="BQ16" s="1">
        <v>0</v>
      </c>
      <c r="BR16" s="1">
        <v>1</v>
      </c>
      <c r="BS16" s="1">
        <v>1</v>
      </c>
      <c r="BT16" s="1">
        <v>1</v>
      </c>
      <c r="BU16" s="79">
        <v>4</v>
      </c>
    </row>
    <row r="17" spans="1:73" x14ac:dyDescent="0.15">
      <c r="A17" s="1" t="s">
        <v>25</v>
      </c>
      <c r="B17" s="1" t="s">
        <v>309</v>
      </c>
      <c r="C17" s="1" t="s">
        <v>26</v>
      </c>
      <c r="D17" s="41">
        <f t="shared" si="3"/>
        <v>0.5012165450121655</v>
      </c>
      <c r="E17" s="43">
        <f t="shared" si="4"/>
        <v>8.5158150851581502E-2</v>
      </c>
      <c r="F17" s="43">
        <f t="shared" si="5"/>
        <v>0.21654501216545013</v>
      </c>
      <c r="G17" s="43">
        <f t="shared" si="6"/>
        <v>8.7591240875912413E-2</v>
      </c>
      <c r="H17" s="43">
        <f t="shared" si="7"/>
        <v>5.1094890510948905E-2</v>
      </c>
      <c r="I17" s="43">
        <f t="shared" si="8"/>
        <v>1.2165450121654502E-2</v>
      </c>
      <c r="J17" s="43">
        <f t="shared" si="9"/>
        <v>2.9197080291970802E-2</v>
      </c>
      <c r="K17" s="44">
        <f t="shared" si="10"/>
        <v>1.7031630170316302E-2</v>
      </c>
      <c r="L17" s="28">
        <f t="shared" si="11"/>
        <v>0</v>
      </c>
      <c r="M17" s="24">
        <f t="shared" si="12"/>
        <v>56</v>
      </c>
      <c r="N17" s="10"/>
      <c r="O17" s="72" t="s">
        <v>26</v>
      </c>
      <c r="P17" s="67">
        <f t="shared" si="13"/>
        <v>411</v>
      </c>
      <c r="Q17" s="13">
        <v>206</v>
      </c>
      <c r="R17" s="34">
        <v>35</v>
      </c>
      <c r="S17" s="34">
        <v>89</v>
      </c>
      <c r="T17" s="34">
        <v>36</v>
      </c>
      <c r="U17" s="34">
        <v>21</v>
      </c>
      <c r="V17" s="34">
        <v>5</v>
      </c>
      <c r="W17" s="34">
        <v>12</v>
      </c>
      <c r="X17" s="34">
        <v>7</v>
      </c>
      <c r="Y17" s="34">
        <v>0</v>
      </c>
      <c r="Z17" s="72">
        <v>138</v>
      </c>
      <c r="AA17" s="1">
        <v>12</v>
      </c>
      <c r="AB17" s="1">
        <v>29</v>
      </c>
      <c r="AC17" s="1">
        <v>4</v>
      </c>
      <c r="AD17" s="1">
        <v>12</v>
      </c>
      <c r="AE17" s="1">
        <v>4</v>
      </c>
      <c r="AF17" s="1">
        <v>7</v>
      </c>
      <c r="AG17" s="1">
        <v>10</v>
      </c>
      <c r="AH17" s="1">
        <v>5</v>
      </c>
      <c r="AI17" s="1">
        <v>1</v>
      </c>
      <c r="AJ17" s="1">
        <v>6</v>
      </c>
      <c r="AK17" s="1">
        <v>4</v>
      </c>
      <c r="AL17" s="1">
        <v>6</v>
      </c>
      <c r="AM17" s="1">
        <v>3</v>
      </c>
      <c r="AN17" s="1">
        <v>6</v>
      </c>
      <c r="AO17" s="1">
        <v>4</v>
      </c>
      <c r="AP17" s="1">
        <v>4</v>
      </c>
      <c r="AQ17" s="1">
        <v>1</v>
      </c>
      <c r="AR17" s="1">
        <v>2</v>
      </c>
      <c r="AS17" s="1">
        <v>9</v>
      </c>
      <c r="AT17" s="1">
        <v>6</v>
      </c>
      <c r="AU17" s="1">
        <v>23</v>
      </c>
      <c r="AV17" s="1">
        <v>34</v>
      </c>
      <c r="AW17" s="1">
        <v>4</v>
      </c>
      <c r="AX17" s="1">
        <v>0</v>
      </c>
      <c r="AY17" s="1">
        <v>3</v>
      </c>
      <c r="AZ17" s="1">
        <v>12</v>
      </c>
      <c r="BA17" s="1">
        <v>12</v>
      </c>
      <c r="BB17" s="1">
        <v>4</v>
      </c>
      <c r="BC17" s="1">
        <v>1</v>
      </c>
      <c r="BD17" s="1">
        <v>4</v>
      </c>
      <c r="BE17" s="1">
        <v>4</v>
      </c>
      <c r="BF17" s="1">
        <v>8</v>
      </c>
      <c r="BG17" s="1">
        <v>4</v>
      </c>
      <c r="BH17" s="1">
        <v>1</v>
      </c>
      <c r="BI17" s="1">
        <v>0</v>
      </c>
      <c r="BJ17" s="1">
        <v>0</v>
      </c>
      <c r="BK17" s="1">
        <v>5</v>
      </c>
      <c r="BL17" s="1">
        <v>0</v>
      </c>
      <c r="BM17" s="1">
        <v>3</v>
      </c>
      <c r="BN17" s="1">
        <v>0</v>
      </c>
      <c r="BO17" s="1">
        <v>1</v>
      </c>
      <c r="BP17" s="1">
        <v>2</v>
      </c>
      <c r="BQ17" s="1">
        <v>2</v>
      </c>
      <c r="BR17" s="1">
        <v>1</v>
      </c>
      <c r="BS17" s="1">
        <v>1</v>
      </c>
      <c r="BT17" s="1">
        <v>2</v>
      </c>
      <c r="BU17" s="79">
        <v>7</v>
      </c>
    </row>
    <row r="18" spans="1:73" x14ac:dyDescent="0.15">
      <c r="A18" s="1" t="s">
        <v>27</v>
      </c>
      <c r="B18" s="1" t="s">
        <v>311</v>
      </c>
      <c r="C18" s="1" t="s">
        <v>28</v>
      </c>
      <c r="D18" s="41">
        <f t="shared" si="3"/>
        <v>0.70967741935483875</v>
      </c>
      <c r="E18" s="43">
        <f t="shared" si="4"/>
        <v>0.14193548387096774</v>
      </c>
      <c r="F18" s="43">
        <f t="shared" si="5"/>
        <v>4.5161290322580643E-2</v>
      </c>
      <c r="G18" s="43">
        <f t="shared" si="6"/>
        <v>4.5161290322580643E-2</v>
      </c>
      <c r="H18" s="43">
        <f t="shared" si="7"/>
        <v>3.870967741935484E-2</v>
      </c>
      <c r="I18" s="43">
        <f t="shared" si="8"/>
        <v>6.4516129032258064E-3</v>
      </c>
      <c r="J18" s="43">
        <f t="shared" si="9"/>
        <v>1.2903225806451613E-2</v>
      </c>
      <c r="K18" s="44">
        <f t="shared" si="10"/>
        <v>0</v>
      </c>
      <c r="L18" s="28">
        <f t="shared" si="11"/>
        <v>0</v>
      </c>
      <c r="M18" s="24">
        <f t="shared" si="12"/>
        <v>56</v>
      </c>
      <c r="N18" s="10"/>
      <c r="O18" s="72" t="s">
        <v>28</v>
      </c>
      <c r="P18" s="67">
        <f t="shared" si="13"/>
        <v>155</v>
      </c>
      <c r="Q18" s="13">
        <v>110</v>
      </c>
      <c r="R18" s="34">
        <v>22</v>
      </c>
      <c r="S18" s="34">
        <v>7</v>
      </c>
      <c r="T18" s="34">
        <v>7</v>
      </c>
      <c r="U18" s="34">
        <v>6</v>
      </c>
      <c r="V18" s="34">
        <v>1</v>
      </c>
      <c r="W18" s="34">
        <v>2</v>
      </c>
      <c r="X18" s="34">
        <v>0</v>
      </c>
      <c r="Y18" s="34">
        <v>0</v>
      </c>
      <c r="Z18" s="72">
        <v>108</v>
      </c>
      <c r="AA18" s="1">
        <v>0</v>
      </c>
      <c r="AB18" s="1">
        <v>0</v>
      </c>
      <c r="AC18" s="1">
        <v>1</v>
      </c>
      <c r="AD18" s="1">
        <v>1</v>
      </c>
      <c r="AE18" s="1">
        <v>0</v>
      </c>
      <c r="AF18" s="1">
        <v>0</v>
      </c>
      <c r="AG18" s="1">
        <v>3</v>
      </c>
      <c r="AH18" s="1">
        <v>2</v>
      </c>
      <c r="AI18" s="1">
        <v>1</v>
      </c>
      <c r="AJ18" s="1">
        <v>4</v>
      </c>
      <c r="AK18" s="1">
        <v>2</v>
      </c>
      <c r="AL18" s="1">
        <v>6</v>
      </c>
      <c r="AM18" s="1">
        <v>4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2</v>
      </c>
      <c r="AT18" s="1">
        <v>1</v>
      </c>
      <c r="AU18" s="1">
        <v>2</v>
      </c>
      <c r="AV18" s="1">
        <v>2</v>
      </c>
      <c r="AW18" s="1">
        <v>0</v>
      </c>
      <c r="AX18" s="1">
        <v>2</v>
      </c>
      <c r="AY18" s="1">
        <v>0</v>
      </c>
      <c r="AZ18" s="1">
        <v>2</v>
      </c>
      <c r="BA18" s="1">
        <v>2</v>
      </c>
      <c r="BB18" s="1">
        <v>1</v>
      </c>
      <c r="BC18" s="1">
        <v>0</v>
      </c>
      <c r="BD18" s="1">
        <v>1</v>
      </c>
      <c r="BE18" s="1">
        <v>0</v>
      </c>
      <c r="BF18" s="1">
        <v>1</v>
      </c>
      <c r="BG18" s="1">
        <v>4</v>
      </c>
      <c r="BH18" s="1">
        <v>0</v>
      </c>
      <c r="BI18" s="1">
        <v>0</v>
      </c>
      <c r="BJ18" s="1">
        <v>0</v>
      </c>
      <c r="BK18" s="1">
        <v>1</v>
      </c>
      <c r="BL18" s="1">
        <v>0</v>
      </c>
      <c r="BM18" s="1">
        <v>0</v>
      </c>
      <c r="BN18" s="1">
        <v>1</v>
      </c>
      <c r="BO18" s="1">
        <v>1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79">
        <v>0</v>
      </c>
    </row>
    <row r="19" spans="1:73" x14ac:dyDescent="0.15">
      <c r="A19" s="1" t="s">
        <v>29</v>
      </c>
      <c r="B19" s="1" t="s">
        <v>312</v>
      </c>
      <c r="C19" s="1" t="s">
        <v>30</v>
      </c>
      <c r="D19" s="41">
        <f t="shared" si="3"/>
        <v>0.82763636363636361</v>
      </c>
      <c r="E19" s="43">
        <f t="shared" si="4"/>
        <v>8.2181818181818175E-2</v>
      </c>
      <c r="F19" s="43">
        <f t="shared" si="5"/>
        <v>5.1636363636363633E-2</v>
      </c>
      <c r="G19" s="43">
        <f t="shared" si="6"/>
        <v>1.890909090909091E-2</v>
      </c>
      <c r="H19" s="43">
        <f t="shared" si="7"/>
        <v>2.9090909090909089E-3</v>
      </c>
      <c r="I19" s="43">
        <f t="shared" si="8"/>
        <v>1.4545454545454545E-3</v>
      </c>
      <c r="J19" s="43">
        <f t="shared" si="9"/>
        <v>5.8181818181818178E-3</v>
      </c>
      <c r="K19" s="44">
        <f t="shared" si="10"/>
        <v>9.4545454545454551E-3</v>
      </c>
      <c r="L19" s="28">
        <f t="shared" si="11"/>
        <v>0</v>
      </c>
      <c r="M19" s="24">
        <f t="shared" si="12"/>
        <v>56</v>
      </c>
      <c r="N19" s="10"/>
      <c r="O19" s="72" t="s">
        <v>30</v>
      </c>
      <c r="P19" s="67">
        <f t="shared" si="13"/>
        <v>1375</v>
      </c>
      <c r="Q19" s="13">
        <v>1138</v>
      </c>
      <c r="R19" s="34">
        <v>113</v>
      </c>
      <c r="S19" s="34">
        <v>71</v>
      </c>
      <c r="T19" s="34">
        <v>26</v>
      </c>
      <c r="U19" s="34">
        <v>4</v>
      </c>
      <c r="V19" s="34">
        <v>2</v>
      </c>
      <c r="W19" s="34">
        <v>8</v>
      </c>
      <c r="X19" s="34">
        <v>13</v>
      </c>
      <c r="Y19" s="34">
        <v>0</v>
      </c>
      <c r="Z19" s="72">
        <v>384</v>
      </c>
      <c r="AA19" s="1">
        <v>503</v>
      </c>
      <c r="AB19" s="1">
        <v>93</v>
      </c>
      <c r="AC19" s="1">
        <v>56</v>
      </c>
      <c r="AD19" s="1">
        <v>62</v>
      </c>
      <c r="AE19" s="1">
        <v>24</v>
      </c>
      <c r="AF19" s="1">
        <v>16</v>
      </c>
      <c r="AG19" s="1">
        <v>17</v>
      </c>
      <c r="AH19" s="1">
        <v>13</v>
      </c>
      <c r="AI19" s="1">
        <v>7</v>
      </c>
      <c r="AJ19" s="1">
        <v>21</v>
      </c>
      <c r="AK19" s="1">
        <v>12</v>
      </c>
      <c r="AL19" s="1">
        <v>29</v>
      </c>
      <c r="AM19" s="1">
        <v>14</v>
      </c>
      <c r="AN19" s="1">
        <v>22</v>
      </c>
      <c r="AO19" s="1">
        <v>1</v>
      </c>
      <c r="AP19" s="1">
        <v>2</v>
      </c>
      <c r="AQ19" s="1">
        <v>1</v>
      </c>
      <c r="AR19" s="1">
        <v>2</v>
      </c>
      <c r="AS19" s="1">
        <v>10</v>
      </c>
      <c r="AT19" s="1">
        <v>1</v>
      </c>
      <c r="AU19" s="1">
        <v>21</v>
      </c>
      <c r="AV19" s="1">
        <v>11</v>
      </c>
      <c r="AW19" s="1">
        <v>2</v>
      </c>
      <c r="AX19" s="1">
        <v>0</v>
      </c>
      <c r="AY19" s="1">
        <v>4</v>
      </c>
      <c r="AZ19" s="1">
        <v>10</v>
      </c>
      <c r="BA19" s="1">
        <v>8</v>
      </c>
      <c r="BB19" s="1">
        <v>2</v>
      </c>
      <c r="BC19" s="1">
        <v>0</v>
      </c>
      <c r="BD19" s="1">
        <v>2</v>
      </c>
      <c r="BE19" s="1">
        <v>1</v>
      </c>
      <c r="BF19" s="1">
        <v>1</v>
      </c>
      <c r="BG19" s="1">
        <v>0</v>
      </c>
      <c r="BH19" s="1">
        <v>0</v>
      </c>
      <c r="BI19" s="1">
        <v>1</v>
      </c>
      <c r="BJ19" s="1">
        <v>0</v>
      </c>
      <c r="BK19" s="1">
        <v>1</v>
      </c>
      <c r="BL19" s="1">
        <v>0</v>
      </c>
      <c r="BM19" s="1">
        <v>4</v>
      </c>
      <c r="BN19" s="1">
        <v>0</v>
      </c>
      <c r="BO19" s="1">
        <v>1</v>
      </c>
      <c r="BP19" s="1">
        <v>0</v>
      </c>
      <c r="BQ19" s="1">
        <v>1</v>
      </c>
      <c r="BR19" s="1">
        <v>0</v>
      </c>
      <c r="BS19" s="1">
        <v>1</v>
      </c>
      <c r="BT19" s="1">
        <v>1</v>
      </c>
      <c r="BU19" s="79">
        <v>13</v>
      </c>
    </row>
    <row r="20" spans="1:73" x14ac:dyDescent="0.15">
      <c r="A20" s="1" t="s">
        <v>31</v>
      </c>
      <c r="B20" s="1" t="s">
        <v>313</v>
      </c>
      <c r="C20" s="1" t="s">
        <v>32</v>
      </c>
      <c r="D20" s="41">
        <f t="shared" si="3"/>
        <v>0.81876724931002764</v>
      </c>
      <c r="E20" s="43">
        <f t="shared" si="4"/>
        <v>8.8316467341306354E-2</v>
      </c>
      <c r="F20" s="43">
        <f t="shared" si="5"/>
        <v>5.2437902483900643E-2</v>
      </c>
      <c r="G20" s="43">
        <f t="shared" si="6"/>
        <v>1.4719411223551058E-2</v>
      </c>
      <c r="H20" s="43">
        <f t="shared" si="7"/>
        <v>4.5998160073597054E-3</v>
      </c>
      <c r="I20" s="43">
        <f t="shared" si="8"/>
        <v>1.8399264029438822E-3</v>
      </c>
      <c r="J20" s="43">
        <f t="shared" si="9"/>
        <v>7.3597056117755289E-3</v>
      </c>
      <c r="K20" s="44">
        <f t="shared" si="10"/>
        <v>1.1959521619135235E-2</v>
      </c>
      <c r="L20" s="28">
        <f t="shared" si="11"/>
        <v>9.1996320147194111E-4</v>
      </c>
      <c r="M20" s="24">
        <f t="shared" si="12"/>
        <v>51</v>
      </c>
      <c r="N20" s="10"/>
      <c r="O20" s="72" t="s">
        <v>32</v>
      </c>
      <c r="P20" s="67">
        <f t="shared" si="13"/>
        <v>1087</v>
      </c>
      <c r="Q20" s="13">
        <v>890</v>
      </c>
      <c r="R20" s="34">
        <v>96</v>
      </c>
      <c r="S20" s="34">
        <v>57</v>
      </c>
      <c r="T20" s="34">
        <v>16</v>
      </c>
      <c r="U20" s="34">
        <v>5</v>
      </c>
      <c r="V20" s="34">
        <v>2</v>
      </c>
      <c r="W20" s="34">
        <v>8</v>
      </c>
      <c r="X20" s="34">
        <v>13</v>
      </c>
      <c r="Y20" s="34">
        <v>1</v>
      </c>
      <c r="Z20" s="72">
        <v>72</v>
      </c>
      <c r="AA20" s="1">
        <v>141</v>
      </c>
      <c r="AB20" s="1">
        <v>397</v>
      </c>
      <c r="AC20" s="1">
        <v>162</v>
      </c>
      <c r="AD20" s="1">
        <v>66</v>
      </c>
      <c r="AE20" s="1">
        <v>25</v>
      </c>
      <c r="AF20" s="1">
        <v>27</v>
      </c>
      <c r="AG20" s="1">
        <v>9</v>
      </c>
      <c r="AH20" s="1">
        <v>24</v>
      </c>
      <c r="AI20" s="1">
        <v>7</v>
      </c>
      <c r="AJ20" s="1">
        <v>11</v>
      </c>
      <c r="AK20" s="1">
        <v>10</v>
      </c>
      <c r="AL20" s="1">
        <v>18</v>
      </c>
      <c r="AM20" s="1">
        <v>17</v>
      </c>
      <c r="AN20" s="1">
        <v>18</v>
      </c>
      <c r="AO20" s="1">
        <v>0</v>
      </c>
      <c r="AP20" s="1">
        <v>1</v>
      </c>
      <c r="AQ20" s="1">
        <v>0</v>
      </c>
      <c r="AR20" s="1">
        <v>3</v>
      </c>
      <c r="AS20" s="1">
        <v>8</v>
      </c>
      <c r="AT20" s="1">
        <v>2</v>
      </c>
      <c r="AU20" s="1">
        <v>10</v>
      </c>
      <c r="AV20" s="1">
        <v>15</v>
      </c>
      <c r="AW20" s="1">
        <v>0</v>
      </c>
      <c r="AX20" s="1">
        <v>0</v>
      </c>
      <c r="AY20" s="1">
        <v>3</v>
      </c>
      <c r="AZ20" s="1">
        <v>5</v>
      </c>
      <c r="BA20" s="1">
        <v>7</v>
      </c>
      <c r="BB20" s="1">
        <v>1</v>
      </c>
      <c r="BC20" s="1">
        <v>0</v>
      </c>
      <c r="BD20" s="1">
        <v>1</v>
      </c>
      <c r="BE20" s="1">
        <v>0</v>
      </c>
      <c r="BF20" s="1">
        <v>3</v>
      </c>
      <c r="BG20" s="1">
        <v>1</v>
      </c>
      <c r="BH20" s="1">
        <v>0</v>
      </c>
      <c r="BI20" s="1">
        <v>0</v>
      </c>
      <c r="BJ20" s="1">
        <v>1</v>
      </c>
      <c r="BK20" s="1">
        <v>0</v>
      </c>
      <c r="BL20" s="1">
        <v>1</v>
      </c>
      <c r="BM20" s="1">
        <v>1</v>
      </c>
      <c r="BN20" s="1">
        <v>0</v>
      </c>
      <c r="BO20" s="1">
        <v>0</v>
      </c>
      <c r="BP20" s="1">
        <v>0</v>
      </c>
      <c r="BQ20" s="1">
        <v>1</v>
      </c>
      <c r="BR20" s="1">
        <v>0</v>
      </c>
      <c r="BS20" s="1">
        <v>2</v>
      </c>
      <c r="BT20" s="1">
        <v>4</v>
      </c>
      <c r="BU20" s="79">
        <v>13</v>
      </c>
    </row>
    <row r="21" spans="1:73" x14ac:dyDescent="0.15">
      <c r="A21" s="1" t="s">
        <v>33</v>
      </c>
      <c r="B21" s="1" t="s">
        <v>307</v>
      </c>
      <c r="C21" s="1" t="s">
        <v>34</v>
      </c>
      <c r="D21" s="41">
        <f t="shared" si="3"/>
        <v>0.37180544105523494</v>
      </c>
      <c r="E21" s="43">
        <f t="shared" si="4"/>
        <v>0.38829348722176421</v>
      </c>
      <c r="F21" s="43">
        <f t="shared" si="5"/>
        <v>0.15581203627370158</v>
      </c>
      <c r="G21" s="43">
        <f t="shared" si="6"/>
        <v>4.3281121187139324E-2</v>
      </c>
      <c r="H21" s="43">
        <f t="shared" si="7"/>
        <v>9.8928276999175595E-3</v>
      </c>
      <c r="I21" s="43">
        <f t="shared" si="8"/>
        <v>6.5952184666117067E-3</v>
      </c>
      <c r="J21" s="43">
        <f t="shared" si="9"/>
        <v>8.2440230832646327E-3</v>
      </c>
      <c r="K21" s="44">
        <f t="shared" si="10"/>
        <v>1.6075845012366034E-2</v>
      </c>
      <c r="L21" s="28">
        <f t="shared" si="11"/>
        <v>4.1220115416323167E-4</v>
      </c>
      <c r="M21" s="24">
        <f t="shared" si="12"/>
        <v>55</v>
      </c>
      <c r="N21" s="10"/>
      <c r="O21" s="72" t="s">
        <v>34</v>
      </c>
      <c r="P21" s="67">
        <f t="shared" si="13"/>
        <v>2426</v>
      </c>
      <c r="Q21" s="13">
        <v>902</v>
      </c>
      <c r="R21" s="34">
        <v>942</v>
      </c>
      <c r="S21" s="34">
        <v>378</v>
      </c>
      <c r="T21" s="34">
        <v>105</v>
      </c>
      <c r="U21" s="34">
        <v>24</v>
      </c>
      <c r="V21" s="34">
        <v>16</v>
      </c>
      <c r="W21" s="34">
        <v>20</v>
      </c>
      <c r="X21" s="34">
        <v>39</v>
      </c>
      <c r="Y21" s="34">
        <v>1</v>
      </c>
      <c r="Z21" s="72">
        <v>79</v>
      </c>
      <c r="AA21" s="1">
        <v>129</v>
      </c>
      <c r="AB21" s="1">
        <v>90</v>
      </c>
      <c r="AC21" s="1">
        <v>352</v>
      </c>
      <c r="AD21" s="1">
        <v>67</v>
      </c>
      <c r="AE21" s="1">
        <v>79</v>
      </c>
      <c r="AF21" s="1">
        <v>106</v>
      </c>
      <c r="AG21" s="1">
        <v>111</v>
      </c>
      <c r="AH21" s="1">
        <v>114</v>
      </c>
      <c r="AI21" s="1">
        <v>97</v>
      </c>
      <c r="AJ21" s="1">
        <v>189</v>
      </c>
      <c r="AK21" s="1">
        <v>88</v>
      </c>
      <c r="AL21" s="1">
        <v>218</v>
      </c>
      <c r="AM21" s="1">
        <v>125</v>
      </c>
      <c r="AN21" s="1">
        <v>83</v>
      </c>
      <c r="AO21" s="1">
        <v>43</v>
      </c>
      <c r="AP21" s="1">
        <v>40</v>
      </c>
      <c r="AQ21" s="1">
        <v>9</v>
      </c>
      <c r="AR21" s="1">
        <v>28</v>
      </c>
      <c r="AS21" s="1">
        <v>49</v>
      </c>
      <c r="AT21" s="1">
        <v>9</v>
      </c>
      <c r="AU21" s="1">
        <v>79</v>
      </c>
      <c r="AV21" s="1">
        <v>38</v>
      </c>
      <c r="AW21" s="1">
        <v>6</v>
      </c>
      <c r="AX21" s="1">
        <v>3</v>
      </c>
      <c r="AY21" s="1">
        <v>17</v>
      </c>
      <c r="AZ21" s="1">
        <v>32</v>
      </c>
      <c r="BA21" s="1">
        <v>32</v>
      </c>
      <c r="BB21" s="1">
        <v>11</v>
      </c>
      <c r="BC21" s="1">
        <v>4</v>
      </c>
      <c r="BD21" s="1">
        <v>0</v>
      </c>
      <c r="BE21" s="1">
        <v>2</v>
      </c>
      <c r="BF21" s="1">
        <v>6</v>
      </c>
      <c r="BG21" s="1">
        <v>11</v>
      </c>
      <c r="BH21" s="1">
        <v>5</v>
      </c>
      <c r="BI21" s="1">
        <v>1</v>
      </c>
      <c r="BJ21" s="1">
        <v>5</v>
      </c>
      <c r="BK21" s="1">
        <v>9</v>
      </c>
      <c r="BL21" s="1">
        <v>1</v>
      </c>
      <c r="BM21" s="1">
        <v>4</v>
      </c>
      <c r="BN21" s="1">
        <v>2</v>
      </c>
      <c r="BO21" s="1">
        <v>1</v>
      </c>
      <c r="BP21" s="1">
        <v>1</v>
      </c>
      <c r="BQ21" s="1">
        <v>1</v>
      </c>
      <c r="BR21" s="1">
        <v>5</v>
      </c>
      <c r="BS21" s="1">
        <v>3</v>
      </c>
      <c r="BT21" s="1">
        <v>3</v>
      </c>
      <c r="BU21" s="79">
        <v>39</v>
      </c>
    </row>
    <row r="22" spans="1:73" x14ac:dyDescent="0.15">
      <c r="A22" s="1" t="s">
        <v>35</v>
      </c>
      <c r="B22" s="1" t="s">
        <v>308</v>
      </c>
      <c r="C22" s="1" t="s">
        <v>36</v>
      </c>
      <c r="D22" s="41">
        <f t="shared" si="3"/>
        <v>0.9415041782729805</v>
      </c>
      <c r="E22" s="43">
        <f t="shared" si="4"/>
        <v>2.7855153203342618E-2</v>
      </c>
      <c r="F22" s="43">
        <f t="shared" si="5"/>
        <v>2.5069637883008356E-2</v>
      </c>
      <c r="G22" s="43">
        <f t="shared" si="6"/>
        <v>0</v>
      </c>
      <c r="H22" s="43">
        <f t="shared" si="7"/>
        <v>0</v>
      </c>
      <c r="I22" s="43">
        <f t="shared" si="8"/>
        <v>0</v>
      </c>
      <c r="J22" s="43">
        <f t="shared" si="9"/>
        <v>5.5710306406685237E-3</v>
      </c>
      <c r="K22" s="44">
        <f t="shared" si="10"/>
        <v>0</v>
      </c>
      <c r="L22" s="28">
        <f t="shared" si="11"/>
        <v>0</v>
      </c>
      <c r="M22" s="24">
        <f t="shared" si="12"/>
        <v>56</v>
      </c>
      <c r="N22" s="10"/>
      <c r="O22" s="72" t="s">
        <v>36</v>
      </c>
      <c r="P22" s="67">
        <f t="shared" si="13"/>
        <v>359</v>
      </c>
      <c r="Q22" s="13">
        <v>338</v>
      </c>
      <c r="R22" s="34">
        <v>10</v>
      </c>
      <c r="S22" s="34">
        <v>9</v>
      </c>
      <c r="T22" s="34">
        <v>0</v>
      </c>
      <c r="U22" s="34">
        <v>0</v>
      </c>
      <c r="V22" s="34">
        <v>0</v>
      </c>
      <c r="W22" s="34">
        <v>2</v>
      </c>
      <c r="X22" s="34">
        <v>0</v>
      </c>
      <c r="Y22" s="34">
        <v>0</v>
      </c>
      <c r="Z22" s="72">
        <v>2</v>
      </c>
      <c r="AA22" s="1">
        <v>29</v>
      </c>
      <c r="AB22" s="1">
        <v>24</v>
      </c>
      <c r="AC22" s="1">
        <v>206</v>
      </c>
      <c r="AD22" s="1">
        <v>27</v>
      </c>
      <c r="AE22" s="1">
        <v>27</v>
      </c>
      <c r="AF22" s="1">
        <v>23</v>
      </c>
      <c r="AG22" s="1">
        <v>4</v>
      </c>
      <c r="AH22" s="1">
        <v>2</v>
      </c>
      <c r="AI22" s="1">
        <v>0</v>
      </c>
      <c r="AJ22" s="1">
        <v>2</v>
      </c>
      <c r="AK22" s="1">
        <v>1</v>
      </c>
      <c r="AL22" s="1">
        <v>0</v>
      </c>
      <c r="AM22" s="1">
        <v>1</v>
      </c>
      <c r="AN22" s="1">
        <v>3</v>
      </c>
      <c r="AO22" s="1">
        <v>1</v>
      </c>
      <c r="AP22" s="1">
        <v>2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1</v>
      </c>
      <c r="BP22" s="1">
        <v>0</v>
      </c>
      <c r="BQ22" s="1">
        <v>0</v>
      </c>
      <c r="BR22" s="1">
        <v>0</v>
      </c>
      <c r="BS22" s="1">
        <v>1</v>
      </c>
      <c r="BT22" s="1">
        <v>0</v>
      </c>
      <c r="BU22" s="79">
        <v>0</v>
      </c>
    </row>
    <row r="23" spans="1:73" x14ac:dyDescent="0.15">
      <c r="A23" s="1" t="s">
        <v>37</v>
      </c>
      <c r="B23" s="1" t="s">
        <v>312</v>
      </c>
      <c r="C23" s="1" t="s">
        <v>38</v>
      </c>
      <c r="D23" s="41">
        <f t="shared" si="3"/>
        <v>0.57857142857142863</v>
      </c>
      <c r="E23" s="43">
        <f t="shared" si="4"/>
        <v>0.20306122448979591</v>
      </c>
      <c r="F23" s="43">
        <f t="shared" si="5"/>
        <v>0.14693877551020409</v>
      </c>
      <c r="G23" s="43">
        <f t="shared" si="6"/>
        <v>3.2653061224489799E-2</v>
      </c>
      <c r="H23" s="43">
        <f t="shared" si="7"/>
        <v>4.0816326530612249E-3</v>
      </c>
      <c r="I23" s="43">
        <f t="shared" si="8"/>
        <v>2.0408163265306124E-3</v>
      </c>
      <c r="J23" s="43">
        <f t="shared" si="9"/>
        <v>1.1224489795918367E-2</v>
      </c>
      <c r="K23" s="44">
        <f t="shared" si="10"/>
        <v>2.1428571428571429E-2</v>
      </c>
      <c r="L23" s="28">
        <f t="shared" si="11"/>
        <v>0</v>
      </c>
      <c r="M23" s="24">
        <f t="shared" si="12"/>
        <v>56</v>
      </c>
      <c r="N23" s="10"/>
      <c r="O23" s="72" t="s">
        <v>38</v>
      </c>
      <c r="P23" s="67">
        <f t="shared" si="13"/>
        <v>980</v>
      </c>
      <c r="Q23" s="13">
        <v>567</v>
      </c>
      <c r="R23" s="34">
        <v>199</v>
      </c>
      <c r="S23" s="34">
        <v>144</v>
      </c>
      <c r="T23" s="34">
        <v>32</v>
      </c>
      <c r="U23" s="34">
        <v>4</v>
      </c>
      <c r="V23" s="34">
        <v>2</v>
      </c>
      <c r="W23" s="34">
        <v>11</v>
      </c>
      <c r="X23" s="34">
        <v>21</v>
      </c>
      <c r="Y23" s="34">
        <v>0</v>
      </c>
      <c r="Z23" s="72">
        <v>16</v>
      </c>
      <c r="AA23" s="1">
        <v>40</v>
      </c>
      <c r="AB23" s="1">
        <v>63</v>
      </c>
      <c r="AC23" s="1">
        <v>40</v>
      </c>
      <c r="AD23" s="1">
        <v>356</v>
      </c>
      <c r="AE23" s="1">
        <v>31</v>
      </c>
      <c r="AF23" s="1">
        <v>21</v>
      </c>
      <c r="AG23" s="1">
        <v>28</v>
      </c>
      <c r="AH23" s="1">
        <v>36</v>
      </c>
      <c r="AI23" s="1">
        <v>35</v>
      </c>
      <c r="AJ23" s="1">
        <v>24</v>
      </c>
      <c r="AK23" s="1">
        <v>19</v>
      </c>
      <c r="AL23" s="1">
        <v>41</v>
      </c>
      <c r="AM23" s="1">
        <v>16</v>
      </c>
      <c r="AN23" s="1">
        <v>48</v>
      </c>
      <c r="AO23" s="1">
        <v>7</v>
      </c>
      <c r="AP23" s="1">
        <v>3</v>
      </c>
      <c r="AQ23" s="1">
        <v>0</v>
      </c>
      <c r="AR23" s="1">
        <v>5</v>
      </c>
      <c r="AS23" s="1">
        <v>12</v>
      </c>
      <c r="AT23" s="1">
        <v>2</v>
      </c>
      <c r="AU23" s="1">
        <v>33</v>
      </c>
      <c r="AV23" s="1">
        <v>34</v>
      </c>
      <c r="AW23" s="1">
        <v>4</v>
      </c>
      <c r="AX23" s="1">
        <v>1</v>
      </c>
      <c r="AY23" s="1">
        <v>5</v>
      </c>
      <c r="AZ23" s="1">
        <v>8</v>
      </c>
      <c r="BA23" s="1">
        <v>12</v>
      </c>
      <c r="BB23" s="1">
        <v>2</v>
      </c>
      <c r="BC23" s="1">
        <v>0</v>
      </c>
      <c r="BD23" s="1">
        <v>2</v>
      </c>
      <c r="BE23" s="1">
        <v>0</v>
      </c>
      <c r="BF23" s="1">
        <v>0</v>
      </c>
      <c r="BG23" s="1">
        <v>1</v>
      </c>
      <c r="BH23" s="1">
        <v>1</v>
      </c>
      <c r="BI23" s="1">
        <v>1</v>
      </c>
      <c r="BJ23" s="1">
        <v>0</v>
      </c>
      <c r="BK23" s="1">
        <v>1</v>
      </c>
      <c r="BL23" s="1">
        <v>0</v>
      </c>
      <c r="BM23" s="1">
        <v>3</v>
      </c>
      <c r="BN23" s="1">
        <v>0</v>
      </c>
      <c r="BO23" s="1">
        <v>2</v>
      </c>
      <c r="BP23" s="1">
        <v>0</v>
      </c>
      <c r="BQ23" s="1">
        <v>0</v>
      </c>
      <c r="BR23" s="1">
        <v>1</v>
      </c>
      <c r="BS23" s="1">
        <v>0</v>
      </c>
      <c r="BT23" s="1">
        <v>5</v>
      </c>
      <c r="BU23" s="79">
        <v>21</v>
      </c>
    </row>
    <row r="24" spans="1:73" x14ac:dyDescent="0.15">
      <c r="A24" s="1" t="s">
        <v>39</v>
      </c>
      <c r="B24" s="1" t="s">
        <v>312</v>
      </c>
      <c r="C24" s="1" t="s">
        <v>40</v>
      </c>
      <c r="D24" s="41">
        <f t="shared" si="3"/>
        <v>0.65843621399176955</v>
      </c>
      <c r="E24" s="43">
        <f t="shared" si="4"/>
        <v>0.16519694297472076</v>
      </c>
      <c r="F24" s="43">
        <f t="shared" si="5"/>
        <v>0.13227513227513227</v>
      </c>
      <c r="G24" s="43">
        <f t="shared" si="6"/>
        <v>1.3521457965902411E-2</v>
      </c>
      <c r="H24" s="43">
        <f t="shared" si="7"/>
        <v>2.3515579071134627E-3</v>
      </c>
      <c r="I24" s="43">
        <f t="shared" si="8"/>
        <v>1.7636684303350969E-3</v>
      </c>
      <c r="J24" s="43">
        <f t="shared" si="9"/>
        <v>6.4667842445620223E-3</v>
      </c>
      <c r="K24" s="44">
        <f t="shared" si="10"/>
        <v>1.9988242210464434E-2</v>
      </c>
      <c r="L24" s="28">
        <f t="shared" si="11"/>
        <v>5.8788947677836567E-4</v>
      </c>
      <c r="M24" s="24">
        <f t="shared" si="12"/>
        <v>54</v>
      </c>
      <c r="N24" s="10"/>
      <c r="O24" s="72" t="s">
        <v>40</v>
      </c>
      <c r="P24" s="67">
        <f t="shared" si="13"/>
        <v>1701</v>
      </c>
      <c r="Q24" s="13">
        <v>1120</v>
      </c>
      <c r="R24" s="34">
        <v>281</v>
      </c>
      <c r="S24" s="34">
        <v>225</v>
      </c>
      <c r="T24" s="34">
        <v>23</v>
      </c>
      <c r="U24" s="34">
        <v>4</v>
      </c>
      <c r="V24" s="34">
        <v>3</v>
      </c>
      <c r="W24" s="34">
        <v>11</v>
      </c>
      <c r="X24" s="34">
        <v>34</v>
      </c>
      <c r="Y24" s="34">
        <v>1</v>
      </c>
      <c r="Z24" s="72">
        <v>52</v>
      </c>
      <c r="AA24" s="1">
        <v>41</v>
      </c>
      <c r="AB24" s="1">
        <v>84</v>
      </c>
      <c r="AC24" s="1">
        <v>378</v>
      </c>
      <c r="AD24" s="1">
        <v>42</v>
      </c>
      <c r="AE24" s="1">
        <v>401</v>
      </c>
      <c r="AF24" s="1">
        <v>122</v>
      </c>
      <c r="AG24" s="1">
        <v>53</v>
      </c>
      <c r="AH24" s="1">
        <v>103</v>
      </c>
      <c r="AI24" s="1">
        <v>21</v>
      </c>
      <c r="AJ24" s="1">
        <v>27</v>
      </c>
      <c r="AK24" s="1">
        <v>18</v>
      </c>
      <c r="AL24" s="1">
        <v>37</v>
      </c>
      <c r="AM24" s="1">
        <v>22</v>
      </c>
      <c r="AN24" s="1">
        <v>85</v>
      </c>
      <c r="AO24" s="1">
        <v>2</v>
      </c>
      <c r="AP24" s="1">
        <v>4</v>
      </c>
      <c r="AQ24" s="1">
        <v>0</v>
      </c>
      <c r="AR24" s="1">
        <v>6</v>
      </c>
      <c r="AS24" s="1">
        <v>24</v>
      </c>
      <c r="AT24" s="1">
        <v>8</v>
      </c>
      <c r="AU24" s="1">
        <v>44</v>
      </c>
      <c r="AV24" s="1">
        <v>52</v>
      </c>
      <c r="AW24" s="1">
        <v>5</v>
      </c>
      <c r="AX24" s="1">
        <v>0</v>
      </c>
      <c r="AY24" s="1">
        <v>3</v>
      </c>
      <c r="AZ24" s="1">
        <v>7</v>
      </c>
      <c r="BA24" s="1">
        <v>8</v>
      </c>
      <c r="BB24" s="1">
        <v>0</v>
      </c>
      <c r="BC24" s="1">
        <v>0</v>
      </c>
      <c r="BD24" s="1">
        <v>0</v>
      </c>
      <c r="BE24" s="1">
        <v>0</v>
      </c>
      <c r="BF24" s="1">
        <v>3</v>
      </c>
      <c r="BG24" s="1">
        <v>1</v>
      </c>
      <c r="BH24" s="1">
        <v>0</v>
      </c>
      <c r="BI24" s="1">
        <v>1</v>
      </c>
      <c r="BJ24" s="1">
        <v>0</v>
      </c>
      <c r="BK24" s="1">
        <v>1</v>
      </c>
      <c r="BL24" s="1">
        <v>1</v>
      </c>
      <c r="BM24" s="1">
        <v>2</v>
      </c>
      <c r="BN24" s="1">
        <v>0</v>
      </c>
      <c r="BO24" s="1">
        <v>3</v>
      </c>
      <c r="BP24" s="1">
        <v>2</v>
      </c>
      <c r="BQ24" s="1">
        <v>1</v>
      </c>
      <c r="BR24" s="1">
        <v>1</v>
      </c>
      <c r="BS24" s="1">
        <v>1</v>
      </c>
      <c r="BT24" s="1">
        <v>1</v>
      </c>
      <c r="BU24" s="79">
        <v>34</v>
      </c>
    </row>
    <row r="25" spans="1:73" x14ac:dyDescent="0.15">
      <c r="A25" s="1" t="s">
        <v>41</v>
      </c>
      <c r="B25" s="1" t="s">
        <v>310</v>
      </c>
      <c r="C25" s="1" t="s">
        <v>42</v>
      </c>
      <c r="D25" s="41">
        <f t="shared" si="3"/>
        <v>0.6806981519507187</v>
      </c>
      <c r="E25" s="43">
        <f t="shared" si="4"/>
        <v>0.21765913757700206</v>
      </c>
      <c r="F25" s="43">
        <f t="shared" si="5"/>
        <v>7.2895277207392195E-2</v>
      </c>
      <c r="G25" s="43">
        <f t="shared" si="6"/>
        <v>6.1601642710472282E-3</v>
      </c>
      <c r="H25" s="43">
        <f t="shared" si="7"/>
        <v>1.026694045174538E-3</v>
      </c>
      <c r="I25" s="43">
        <f t="shared" si="8"/>
        <v>3.0800821355236141E-3</v>
      </c>
      <c r="J25" s="43">
        <f t="shared" si="9"/>
        <v>2.0533880903490761E-3</v>
      </c>
      <c r="K25" s="44">
        <f t="shared" si="10"/>
        <v>1.6427104722792608E-2</v>
      </c>
      <c r="L25" s="28">
        <f t="shared" si="11"/>
        <v>0</v>
      </c>
      <c r="M25" s="24">
        <f t="shared" si="12"/>
        <v>56</v>
      </c>
      <c r="N25" s="10"/>
      <c r="O25" s="72" t="s">
        <v>42</v>
      </c>
      <c r="P25" s="67">
        <f t="shared" si="13"/>
        <v>974</v>
      </c>
      <c r="Q25" s="13">
        <v>663</v>
      </c>
      <c r="R25" s="34">
        <v>212</v>
      </c>
      <c r="S25" s="34">
        <v>71</v>
      </c>
      <c r="T25" s="34">
        <v>6</v>
      </c>
      <c r="U25" s="34">
        <v>1</v>
      </c>
      <c r="V25" s="34">
        <v>3</v>
      </c>
      <c r="W25" s="34">
        <v>2</v>
      </c>
      <c r="X25" s="34">
        <v>16</v>
      </c>
      <c r="Y25" s="34">
        <v>0</v>
      </c>
      <c r="Z25" s="72">
        <v>10</v>
      </c>
      <c r="AA25" s="1">
        <v>27</v>
      </c>
      <c r="AB25" s="1">
        <v>51</v>
      </c>
      <c r="AC25" s="1">
        <v>100</v>
      </c>
      <c r="AD25" s="1">
        <v>18</v>
      </c>
      <c r="AE25" s="1">
        <v>66</v>
      </c>
      <c r="AF25" s="1">
        <v>391</v>
      </c>
      <c r="AG25" s="1">
        <v>84</v>
      </c>
      <c r="AH25" s="1">
        <v>75</v>
      </c>
      <c r="AI25" s="1">
        <v>22</v>
      </c>
      <c r="AJ25" s="1">
        <v>14</v>
      </c>
      <c r="AK25" s="1">
        <v>4</v>
      </c>
      <c r="AL25" s="1">
        <v>8</v>
      </c>
      <c r="AM25" s="1">
        <v>5</v>
      </c>
      <c r="AN25" s="1">
        <v>31</v>
      </c>
      <c r="AO25" s="1">
        <v>3</v>
      </c>
      <c r="AP25" s="1">
        <v>1</v>
      </c>
      <c r="AQ25" s="1">
        <v>1</v>
      </c>
      <c r="AR25" s="1">
        <v>3</v>
      </c>
      <c r="AS25" s="1">
        <v>16</v>
      </c>
      <c r="AT25" s="1">
        <v>2</v>
      </c>
      <c r="AU25" s="1">
        <v>8</v>
      </c>
      <c r="AV25" s="1">
        <v>6</v>
      </c>
      <c r="AW25" s="1">
        <v>1</v>
      </c>
      <c r="AX25" s="1">
        <v>0</v>
      </c>
      <c r="AY25" s="1">
        <v>2</v>
      </c>
      <c r="AZ25" s="1">
        <v>1</v>
      </c>
      <c r="BA25" s="1">
        <v>1</v>
      </c>
      <c r="BB25" s="1">
        <v>1</v>
      </c>
      <c r="BC25" s="1">
        <v>0</v>
      </c>
      <c r="BD25" s="1">
        <v>0</v>
      </c>
      <c r="BE25" s="1">
        <v>0</v>
      </c>
      <c r="BF25" s="1">
        <v>0</v>
      </c>
      <c r="BG25" s="1">
        <v>1</v>
      </c>
      <c r="BH25" s="1">
        <v>0</v>
      </c>
      <c r="BI25" s="1">
        <v>0</v>
      </c>
      <c r="BJ25" s="1">
        <v>0</v>
      </c>
      <c r="BK25" s="1">
        <v>3</v>
      </c>
      <c r="BL25" s="1">
        <v>0</v>
      </c>
      <c r="BM25" s="1">
        <v>0</v>
      </c>
      <c r="BN25" s="1">
        <v>1</v>
      </c>
      <c r="BO25" s="1">
        <v>0</v>
      </c>
      <c r="BP25" s="1">
        <v>0</v>
      </c>
      <c r="BQ25" s="1">
        <v>0</v>
      </c>
      <c r="BR25" s="1">
        <v>0</v>
      </c>
      <c r="BS25" s="1">
        <v>0</v>
      </c>
      <c r="BT25" s="1">
        <v>1</v>
      </c>
      <c r="BU25" s="79">
        <v>16</v>
      </c>
    </row>
    <row r="26" spans="1:73" x14ac:dyDescent="0.15">
      <c r="A26" s="1" t="s">
        <v>43</v>
      </c>
      <c r="B26" s="1" t="s">
        <v>313</v>
      </c>
      <c r="C26" s="1" t="s">
        <v>44</v>
      </c>
      <c r="D26" s="41">
        <f t="shared" si="3"/>
        <v>0.1398996235884567</v>
      </c>
      <c r="E26" s="43">
        <f t="shared" si="4"/>
        <v>0.69510664993726479</v>
      </c>
      <c r="F26" s="43">
        <f t="shared" si="5"/>
        <v>9.5984943538268502E-2</v>
      </c>
      <c r="G26" s="43">
        <f t="shared" si="6"/>
        <v>1.8820577164366373E-2</v>
      </c>
      <c r="H26" s="43">
        <f t="shared" si="7"/>
        <v>8.1555834378920951E-3</v>
      </c>
      <c r="I26" s="43">
        <f t="shared" si="8"/>
        <v>6.2735257214554582E-3</v>
      </c>
      <c r="J26" s="43">
        <f t="shared" si="9"/>
        <v>2.6976160602258468E-2</v>
      </c>
      <c r="K26" s="44">
        <f t="shared" si="10"/>
        <v>8.7829360100376407E-3</v>
      </c>
      <c r="L26" s="28">
        <f t="shared" si="11"/>
        <v>1.8820577164366374E-3</v>
      </c>
      <c r="M26" s="24">
        <f t="shared" si="12"/>
        <v>37</v>
      </c>
      <c r="N26" s="10"/>
      <c r="O26" s="72" t="s">
        <v>44</v>
      </c>
      <c r="P26" s="67">
        <f t="shared" si="13"/>
        <v>1594</v>
      </c>
      <c r="Q26" s="13">
        <v>223</v>
      </c>
      <c r="R26" s="34">
        <v>1108</v>
      </c>
      <c r="S26" s="34">
        <v>153</v>
      </c>
      <c r="T26" s="34">
        <v>30</v>
      </c>
      <c r="U26" s="34">
        <v>13</v>
      </c>
      <c r="V26" s="34">
        <v>10</v>
      </c>
      <c r="W26" s="34">
        <v>43</v>
      </c>
      <c r="X26" s="34">
        <v>14</v>
      </c>
      <c r="Y26" s="34">
        <v>3</v>
      </c>
      <c r="Z26" s="72">
        <v>40</v>
      </c>
      <c r="AA26" s="1">
        <v>24</v>
      </c>
      <c r="AB26" s="1">
        <v>12</v>
      </c>
      <c r="AC26" s="1">
        <v>28</v>
      </c>
      <c r="AD26" s="1">
        <v>19</v>
      </c>
      <c r="AE26" s="1">
        <v>19</v>
      </c>
      <c r="AF26" s="1">
        <v>81</v>
      </c>
      <c r="AG26" s="1">
        <v>710</v>
      </c>
      <c r="AH26" s="1">
        <v>89</v>
      </c>
      <c r="AI26" s="1">
        <v>27</v>
      </c>
      <c r="AJ26" s="1">
        <v>61</v>
      </c>
      <c r="AK26" s="1">
        <v>137</v>
      </c>
      <c r="AL26" s="1">
        <v>65</v>
      </c>
      <c r="AM26" s="1">
        <v>19</v>
      </c>
      <c r="AN26" s="1">
        <v>16</v>
      </c>
      <c r="AO26" s="1">
        <v>8</v>
      </c>
      <c r="AP26" s="1">
        <v>5</v>
      </c>
      <c r="AQ26" s="1">
        <v>4</v>
      </c>
      <c r="AR26" s="1">
        <v>13</v>
      </c>
      <c r="AS26" s="1">
        <v>26</v>
      </c>
      <c r="AT26" s="1">
        <v>6</v>
      </c>
      <c r="AU26" s="1">
        <v>51</v>
      </c>
      <c r="AV26" s="1">
        <v>24</v>
      </c>
      <c r="AW26" s="1">
        <v>7</v>
      </c>
      <c r="AX26" s="1">
        <v>1</v>
      </c>
      <c r="AY26" s="1">
        <v>3</v>
      </c>
      <c r="AZ26" s="1">
        <v>8</v>
      </c>
      <c r="BA26" s="1">
        <v>7</v>
      </c>
      <c r="BB26" s="1">
        <v>2</v>
      </c>
      <c r="BC26" s="1">
        <v>2</v>
      </c>
      <c r="BD26" s="1">
        <v>2</v>
      </c>
      <c r="BE26" s="1">
        <v>1</v>
      </c>
      <c r="BF26" s="1">
        <v>1</v>
      </c>
      <c r="BG26" s="1">
        <v>5</v>
      </c>
      <c r="BH26" s="1">
        <v>4</v>
      </c>
      <c r="BI26" s="1">
        <v>1</v>
      </c>
      <c r="BJ26" s="1">
        <v>1</v>
      </c>
      <c r="BK26" s="1">
        <v>5</v>
      </c>
      <c r="BL26" s="1">
        <v>3</v>
      </c>
      <c r="BM26" s="1">
        <v>8</v>
      </c>
      <c r="BN26" s="1">
        <v>1</v>
      </c>
      <c r="BO26" s="1">
        <v>4</v>
      </c>
      <c r="BP26" s="1">
        <v>8</v>
      </c>
      <c r="BQ26" s="1">
        <v>3</v>
      </c>
      <c r="BR26" s="1">
        <v>11</v>
      </c>
      <c r="BS26" s="1">
        <v>4</v>
      </c>
      <c r="BT26" s="1">
        <v>4</v>
      </c>
      <c r="BU26" s="79">
        <v>14</v>
      </c>
    </row>
    <row r="27" spans="1:73" x14ac:dyDescent="0.15">
      <c r="A27" s="1" t="s">
        <v>45</v>
      </c>
      <c r="B27" s="1" t="s">
        <v>307</v>
      </c>
      <c r="C27" s="1" t="s">
        <v>46</v>
      </c>
      <c r="D27" s="41">
        <f t="shared" si="3"/>
        <v>6.827682303762192E-2</v>
      </c>
      <c r="E27" s="43">
        <f t="shared" si="4"/>
        <v>0.56897352531351597</v>
      </c>
      <c r="F27" s="43">
        <f t="shared" si="5"/>
        <v>0.15327450069670229</v>
      </c>
      <c r="G27" s="43">
        <f t="shared" si="6"/>
        <v>6.5954482117974916E-2</v>
      </c>
      <c r="H27" s="43">
        <f t="shared" si="7"/>
        <v>3.0654900139340455E-2</v>
      </c>
      <c r="I27" s="43">
        <f t="shared" si="8"/>
        <v>1.7185322805387832E-2</v>
      </c>
      <c r="J27" s="43">
        <f t="shared" si="9"/>
        <v>7.8030654900139343E-2</v>
      </c>
      <c r="K27" s="44">
        <f t="shared" si="10"/>
        <v>1.7649790989317231E-2</v>
      </c>
      <c r="L27" s="28">
        <f t="shared" si="11"/>
        <v>1.8578727357176034E-3</v>
      </c>
      <c r="M27" s="24">
        <f t="shared" si="12"/>
        <v>38</v>
      </c>
      <c r="N27" s="10"/>
      <c r="O27" s="72" t="s">
        <v>46</v>
      </c>
      <c r="P27" s="67">
        <f t="shared" si="13"/>
        <v>2153</v>
      </c>
      <c r="Q27" s="13">
        <v>147</v>
      </c>
      <c r="R27" s="34">
        <v>1225</v>
      </c>
      <c r="S27" s="34">
        <v>330</v>
      </c>
      <c r="T27" s="34">
        <v>142</v>
      </c>
      <c r="U27" s="34">
        <v>66</v>
      </c>
      <c r="V27" s="34">
        <v>37</v>
      </c>
      <c r="W27" s="34">
        <v>168</v>
      </c>
      <c r="X27" s="34">
        <v>38</v>
      </c>
      <c r="Y27" s="34">
        <v>4</v>
      </c>
      <c r="Z27" s="72">
        <v>42</v>
      </c>
      <c r="AA27" s="1">
        <v>12</v>
      </c>
      <c r="AB27" s="1">
        <v>7</v>
      </c>
      <c r="AC27" s="1">
        <v>22</v>
      </c>
      <c r="AD27" s="1">
        <v>11</v>
      </c>
      <c r="AE27" s="1">
        <v>20</v>
      </c>
      <c r="AF27" s="1">
        <v>33</v>
      </c>
      <c r="AG27" s="1">
        <v>319</v>
      </c>
      <c r="AH27" s="1">
        <v>53</v>
      </c>
      <c r="AI27" s="1">
        <v>49</v>
      </c>
      <c r="AJ27" s="1">
        <v>175</v>
      </c>
      <c r="AK27" s="1">
        <v>210</v>
      </c>
      <c r="AL27" s="1">
        <v>321</v>
      </c>
      <c r="AM27" s="1">
        <v>98</v>
      </c>
      <c r="AN27" s="1">
        <v>51</v>
      </c>
      <c r="AO27" s="1">
        <v>28</v>
      </c>
      <c r="AP27" s="1">
        <v>24</v>
      </c>
      <c r="AQ27" s="1">
        <v>10</v>
      </c>
      <c r="AR27" s="1">
        <v>22</v>
      </c>
      <c r="AS27" s="1">
        <v>43</v>
      </c>
      <c r="AT27" s="1">
        <v>21</v>
      </c>
      <c r="AU27" s="1">
        <v>66</v>
      </c>
      <c r="AV27" s="1">
        <v>65</v>
      </c>
      <c r="AW27" s="1">
        <v>16</v>
      </c>
      <c r="AX27" s="1">
        <v>10</v>
      </c>
      <c r="AY27" s="1">
        <v>12</v>
      </c>
      <c r="AZ27" s="1">
        <v>47</v>
      </c>
      <c r="BA27" s="1">
        <v>47</v>
      </c>
      <c r="BB27" s="1">
        <v>7</v>
      </c>
      <c r="BC27" s="1">
        <v>3</v>
      </c>
      <c r="BD27" s="1">
        <v>7</v>
      </c>
      <c r="BE27" s="1">
        <v>3</v>
      </c>
      <c r="BF27" s="1">
        <v>16</v>
      </c>
      <c r="BG27" s="1">
        <v>28</v>
      </c>
      <c r="BH27" s="1">
        <v>12</v>
      </c>
      <c r="BI27" s="1">
        <v>5</v>
      </c>
      <c r="BJ27" s="1">
        <v>17</v>
      </c>
      <c r="BK27" s="1">
        <v>11</v>
      </c>
      <c r="BL27" s="1">
        <v>4</v>
      </c>
      <c r="BM27" s="1">
        <v>60</v>
      </c>
      <c r="BN27" s="1">
        <v>8</v>
      </c>
      <c r="BO27" s="1">
        <v>14</v>
      </c>
      <c r="BP27" s="1">
        <v>17</v>
      </c>
      <c r="BQ27" s="1">
        <v>12</v>
      </c>
      <c r="BR27" s="1">
        <v>17</v>
      </c>
      <c r="BS27" s="1">
        <v>15</v>
      </c>
      <c r="BT27" s="1">
        <v>25</v>
      </c>
      <c r="BU27" s="79">
        <v>38</v>
      </c>
    </row>
    <row r="28" spans="1:73" x14ac:dyDescent="0.15">
      <c r="A28" s="1" t="s">
        <v>47</v>
      </c>
      <c r="B28" s="1" t="s">
        <v>310</v>
      </c>
      <c r="C28" s="1" t="s">
        <v>48</v>
      </c>
      <c r="D28" s="41">
        <f t="shared" si="3"/>
        <v>0.22368421052631579</v>
      </c>
      <c r="E28" s="43">
        <f t="shared" si="4"/>
        <v>0.38157894736842107</v>
      </c>
      <c r="F28" s="43">
        <f t="shared" si="5"/>
        <v>7.8947368421052627E-2</v>
      </c>
      <c r="G28" s="43">
        <f t="shared" si="6"/>
        <v>0.14473684210526316</v>
      </c>
      <c r="H28" s="43">
        <f t="shared" si="7"/>
        <v>2.6315789473684209E-2</v>
      </c>
      <c r="I28" s="43">
        <f t="shared" si="8"/>
        <v>1.3157894736842105E-2</v>
      </c>
      <c r="J28" s="43">
        <f t="shared" si="9"/>
        <v>0.11842105263157894</v>
      </c>
      <c r="K28" s="44">
        <f t="shared" si="10"/>
        <v>1.3157894736842105E-2</v>
      </c>
      <c r="L28" s="28">
        <f t="shared" si="11"/>
        <v>0</v>
      </c>
      <c r="M28" s="24">
        <f t="shared" si="12"/>
        <v>56</v>
      </c>
      <c r="N28" s="10"/>
      <c r="O28" s="72" t="s">
        <v>48</v>
      </c>
      <c r="P28" s="67">
        <f t="shared" si="13"/>
        <v>76</v>
      </c>
      <c r="Q28" s="13">
        <v>17</v>
      </c>
      <c r="R28" s="34">
        <v>29</v>
      </c>
      <c r="S28" s="34">
        <v>6</v>
      </c>
      <c r="T28" s="34">
        <v>11</v>
      </c>
      <c r="U28" s="34">
        <v>2</v>
      </c>
      <c r="V28" s="34">
        <v>1</v>
      </c>
      <c r="W28" s="34">
        <v>9</v>
      </c>
      <c r="X28" s="34">
        <v>1</v>
      </c>
      <c r="Y28" s="34">
        <v>0</v>
      </c>
      <c r="Z28" s="72">
        <v>4</v>
      </c>
      <c r="AA28" s="1">
        <v>2</v>
      </c>
      <c r="AB28" s="1">
        <v>1</v>
      </c>
      <c r="AC28" s="1">
        <v>3</v>
      </c>
      <c r="AD28" s="1">
        <v>0</v>
      </c>
      <c r="AE28" s="1">
        <v>4</v>
      </c>
      <c r="AF28" s="1">
        <v>3</v>
      </c>
      <c r="AG28" s="1">
        <v>4</v>
      </c>
      <c r="AH28" s="1">
        <v>3</v>
      </c>
      <c r="AI28" s="1">
        <v>2</v>
      </c>
      <c r="AJ28" s="1">
        <v>2</v>
      </c>
      <c r="AK28" s="1">
        <v>6</v>
      </c>
      <c r="AL28" s="1">
        <v>7</v>
      </c>
      <c r="AM28" s="1">
        <v>5</v>
      </c>
      <c r="AN28" s="1">
        <v>1</v>
      </c>
      <c r="AO28" s="1">
        <v>0</v>
      </c>
      <c r="AP28" s="1">
        <v>0</v>
      </c>
      <c r="AQ28" s="1">
        <v>0</v>
      </c>
      <c r="AR28" s="1">
        <v>0</v>
      </c>
      <c r="AS28" s="1">
        <v>1</v>
      </c>
      <c r="AT28" s="1">
        <v>1</v>
      </c>
      <c r="AU28" s="1">
        <v>1</v>
      </c>
      <c r="AV28" s="1">
        <v>2</v>
      </c>
      <c r="AW28" s="1">
        <v>0</v>
      </c>
      <c r="AX28" s="1">
        <v>0</v>
      </c>
      <c r="AY28" s="1">
        <v>4</v>
      </c>
      <c r="AZ28" s="1">
        <v>4</v>
      </c>
      <c r="BA28" s="1">
        <v>3</v>
      </c>
      <c r="BB28" s="1">
        <v>0</v>
      </c>
      <c r="BC28" s="1">
        <v>0</v>
      </c>
      <c r="BD28" s="1">
        <v>1</v>
      </c>
      <c r="BE28" s="1">
        <v>0</v>
      </c>
      <c r="BF28" s="1">
        <v>0</v>
      </c>
      <c r="BG28" s="1">
        <v>0</v>
      </c>
      <c r="BH28" s="1">
        <v>1</v>
      </c>
      <c r="BI28" s="1">
        <v>0</v>
      </c>
      <c r="BJ28" s="1">
        <v>0</v>
      </c>
      <c r="BK28" s="1">
        <v>1</v>
      </c>
      <c r="BL28" s="1">
        <v>0</v>
      </c>
      <c r="BM28" s="1">
        <v>5</v>
      </c>
      <c r="BN28" s="1">
        <v>0</v>
      </c>
      <c r="BO28" s="1">
        <v>2</v>
      </c>
      <c r="BP28" s="1">
        <v>0</v>
      </c>
      <c r="BQ28" s="1">
        <v>0</v>
      </c>
      <c r="BR28" s="1">
        <v>1</v>
      </c>
      <c r="BS28" s="1">
        <v>0</v>
      </c>
      <c r="BT28" s="1">
        <v>1</v>
      </c>
      <c r="BU28" s="79">
        <v>1</v>
      </c>
    </row>
    <row r="29" spans="1:73" x14ac:dyDescent="0.15">
      <c r="A29" s="1" t="s">
        <v>49</v>
      </c>
      <c r="B29" s="1" t="s">
        <v>313</v>
      </c>
      <c r="C29" s="1" t="s">
        <v>50</v>
      </c>
      <c r="D29" s="41">
        <f t="shared" si="3"/>
        <v>0.21308016877637131</v>
      </c>
      <c r="E29" s="43">
        <f t="shared" si="4"/>
        <v>0.64135021097046419</v>
      </c>
      <c r="F29" s="43">
        <f t="shared" si="5"/>
        <v>7.7004219409282704E-2</v>
      </c>
      <c r="G29" s="43">
        <f t="shared" si="6"/>
        <v>1.3713080168776372E-2</v>
      </c>
      <c r="H29" s="43">
        <f t="shared" si="7"/>
        <v>9.4936708860759497E-3</v>
      </c>
      <c r="I29" s="43">
        <f t="shared" si="8"/>
        <v>4.2194092827004216E-3</v>
      </c>
      <c r="J29" s="43">
        <f t="shared" si="9"/>
        <v>1.7932489451476793E-2</v>
      </c>
      <c r="K29" s="44">
        <f t="shared" si="10"/>
        <v>2.3206751054852322E-2</v>
      </c>
      <c r="L29" s="28">
        <f t="shared" si="11"/>
        <v>1.0548523206751054E-3</v>
      </c>
      <c r="M29" s="24">
        <f t="shared" si="12"/>
        <v>46</v>
      </c>
      <c r="N29" s="10"/>
      <c r="O29" s="72" t="s">
        <v>50</v>
      </c>
      <c r="P29" s="67">
        <f t="shared" si="13"/>
        <v>948</v>
      </c>
      <c r="Q29" s="13">
        <v>202</v>
      </c>
      <c r="R29" s="34">
        <v>608</v>
      </c>
      <c r="S29" s="34">
        <v>73</v>
      </c>
      <c r="T29" s="34">
        <v>13</v>
      </c>
      <c r="U29" s="34">
        <v>9</v>
      </c>
      <c r="V29" s="34">
        <v>4</v>
      </c>
      <c r="W29" s="34">
        <v>17</v>
      </c>
      <c r="X29" s="34">
        <v>22</v>
      </c>
      <c r="Y29" s="34">
        <v>1</v>
      </c>
      <c r="Z29" s="72">
        <v>19</v>
      </c>
      <c r="AA29" s="1">
        <v>31</v>
      </c>
      <c r="AB29" s="1">
        <v>30</v>
      </c>
      <c r="AC29" s="1">
        <v>30</v>
      </c>
      <c r="AD29" s="1">
        <v>20</v>
      </c>
      <c r="AE29" s="1">
        <v>23</v>
      </c>
      <c r="AF29" s="1">
        <v>49</v>
      </c>
      <c r="AG29" s="1">
        <v>89</v>
      </c>
      <c r="AH29" s="1">
        <v>333</v>
      </c>
      <c r="AI29" s="1">
        <v>29</v>
      </c>
      <c r="AJ29" s="1">
        <v>118</v>
      </c>
      <c r="AK29" s="1">
        <v>9</v>
      </c>
      <c r="AL29" s="1">
        <v>22</v>
      </c>
      <c r="AM29" s="1">
        <v>8</v>
      </c>
      <c r="AN29" s="1">
        <v>8</v>
      </c>
      <c r="AO29" s="1">
        <v>3</v>
      </c>
      <c r="AP29" s="1">
        <v>10</v>
      </c>
      <c r="AQ29" s="1">
        <v>2</v>
      </c>
      <c r="AR29" s="1">
        <v>9</v>
      </c>
      <c r="AS29" s="1">
        <v>12</v>
      </c>
      <c r="AT29" s="1">
        <v>3</v>
      </c>
      <c r="AU29" s="1">
        <v>16</v>
      </c>
      <c r="AV29" s="1">
        <v>10</v>
      </c>
      <c r="AW29" s="1">
        <v>0</v>
      </c>
      <c r="AX29" s="1">
        <v>1</v>
      </c>
      <c r="AY29" s="1">
        <v>4</v>
      </c>
      <c r="AZ29" s="1">
        <v>0</v>
      </c>
      <c r="BA29" s="1">
        <v>3</v>
      </c>
      <c r="BB29" s="1">
        <v>1</v>
      </c>
      <c r="BC29" s="1">
        <v>4</v>
      </c>
      <c r="BD29" s="1">
        <v>2</v>
      </c>
      <c r="BE29" s="1">
        <v>2</v>
      </c>
      <c r="BF29" s="1">
        <v>3</v>
      </c>
      <c r="BG29" s="1">
        <v>1</v>
      </c>
      <c r="BH29" s="1">
        <v>1</v>
      </c>
      <c r="BI29" s="1">
        <v>0</v>
      </c>
      <c r="BJ29" s="1">
        <v>3</v>
      </c>
      <c r="BK29" s="1">
        <v>0</v>
      </c>
      <c r="BL29" s="1">
        <v>1</v>
      </c>
      <c r="BM29" s="1">
        <v>4</v>
      </c>
      <c r="BN29" s="1">
        <v>0</v>
      </c>
      <c r="BO29" s="1">
        <v>0</v>
      </c>
      <c r="BP29" s="1">
        <v>2</v>
      </c>
      <c r="BQ29" s="1">
        <v>1</v>
      </c>
      <c r="BR29" s="1">
        <v>2</v>
      </c>
      <c r="BS29" s="1">
        <v>4</v>
      </c>
      <c r="BT29" s="1">
        <v>4</v>
      </c>
      <c r="BU29" s="79">
        <v>22</v>
      </c>
    </row>
    <row r="30" spans="1:73" x14ac:dyDescent="0.15">
      <c r="A30" s="1" t="s">
        <v>51</v>
      </c>
      <c r="B30" s="1" t="s">
        <v>312</v>
      </c>
      <c r="C30" s="1" t="s">
        <v>52</v>
      </c>
      <c r="D30" s="41">
        <f t="shared" si="3"/>
        <v>4.4169611307420496E-2</v>
      </c>
      <c r="E30" s="43">
        <f t="shared" si="4"/>
        <v>0.79770318021201414</v>
      </c>
      <c r="F30" s="43">
        <f t="shared" si="5"/>
        <v>0.10954063604240283</v>
      </c>
      <c r="G30" s="43">
        <f t="shared" si="6"/>
        <v>7.0671378091872791E-3</v>
      </c>
      <c r="H30" s="43">
        <f t="shared" si="7"/>
        <v>1.2367491166077738E-2</v>
      </c>
      <c r="I30" s="43">
        <f t="shared" si="8"/>
        <v>3.5335689045936395E-3</v>
      </c>
      <c r="J30" s="43">
        <f t="shared" si="9"/>
        <v>1.5017667844522967E-2</v>
      </c>
      <c r="K30" s="44">
        <f t="shared" si="10"/>
        <v>1.0600706713780919E-2</v>
      </c>
      <c r="L30" s="28">
        <f t="shared" si="11"/>
        <v>0</v>
      </c>
      <c r="M30" s="24">
        <f t="shared" si="12"/>
        <v>56</v>
      </c>
      <c r="N30" s="10"/>
      <c r="O30" s="72" t="s">
        <v>52</v>
      </c>
      <c r="P30" s="67">
        <f t="shared" si="13"/>
        <v>1132</v>
      </c>
      <c r="Q30" s="13">
        <v>50</v>
      </c>
      <c r="R30" s="34">
        <v>903</v>
      </c>
      <c r="S30" s="34">
        <v>124</v>
      </c>
      <c r="T30" s="34">
        <v>8</v>
      </c>
      <c r="U30" s="34">
        <v>14</v>
      </c>
      <c r="V30" s="34">
        <v>4</v>
      </c>
      <c r="W30" s="34">
        <v>17</v>
      </c>
      <c r="X30" s="34">
        <v>12</v>
      </c>
      <c r="Y30" s="34">
        <v>0</v>
      </c>
      <c r="Z30" s="72">
        <v>7</v>
      </c>
      <c r="AA30" s="1">
        <v>4</v>
      </c>
      <c r="AB30" s="1">
        <v>9</v>
      </c>
      <c r="AC30" s="1">
        <v>7</v>
      </c>
      <c r="AD30" s="1">
        <v>7</v>
      </c>
      <c r="AE30" s="1">
        <v>5</v>
      </c>
      <c r="AF30" s="1">
        <v>11</v>
      </c>
      <c r="AG30" s="1">
        <v>39</v>
      </c>
      <c r="AH30" s="1">
        <v>96</v>
      </c>
      <c r="AI30" s="1">
        <v>506</v>
      </c>
      <c r="AJ30" s="1">
        <v>149</v>
      </c>
      <c r="AK30" s="1">
        <v>31</v>
      </c>
      <c r="AL30" s="1">
        <v>58</v>
      </c>
      <c r="AM30" s="1">
        <v>24</v>
      </c>
      <c r="AN30" s="1">
        <v>19</v>
      </c>
      <c r="AO30" s="1">
        <v>13</v>
      </c>
      <c r="AP30" s="1">
        <v>7</v>
      </c>
      <c r="AQ30" s="1">
        <v>5</v>
      </c>
      <c r="AR30" s="1">
        <v>2</v>
      </c>
      <c r="AS30" s="1">
        <v>31</v>
      </c>
      <c r="AT30" s="1">
        <v>5</v>
      </c>
      <c r="AU30" s="1">
        <v>32</v>
      </c>
      <c r="AV30" s="1">
        <v>10</v>
      </c>
      <c r="AW30" s="1">
        <v>4</v>
      </c>
      <c r="AX30" s="1">
        <v>0</v>
      </c>
      <c r="AY30" s="1">
        <v>0</v>
      </c>
      <c r="AZ30" s="1">
        <v>1</v>
      </c>
      <c r="BA30" s="1">
        <v>2</v>
      </c>
      <c r="BB30" s="1">
        <v>1</v>
      </c>
      <c r="BC30" s="1">
        <v>0</v>
      </c>
      <c r="BD30" s="1">
        <v>1</v>
      </c>
      <c r="BE30" s="1">
        <v>3</v>
      </c>
      <c r="BF30" s="1">
        <v>8</v>
      </c>
      <c r="BG30" s="1">
        <v>1</v>
      </c>
      <c r="BH30" s="1">
        <v>1</v>
      </c>
      <c r="BI30" s="1">
        <v>2</v>
      </c>
      <c r="BJ30" s="1">
        <v>1</v>
      </c>
      <c r="BK30" s="1">
        <v>1</v>
      </c>
      <c r="BL30" s="1">
        <v>0</v>
      </c>
      <c r="BM30" s="1">
        <v>2</v>
      </c>
      <c r="BN30" s="1">
        <v>0</v>
      </c>
      <c r="BO30" s="1">
        <v>3</v>
      </c>
      <c r="BP30" s="1">
        <v>3</v>
      </c>
      <c r="BQ30" s="1">
        <v>1</v>
      </c>
      <c r="BR30" s="1">
        <v>3</v>
      </c>
      <c r="BS30" s="1">
        <v>2</v>
      </c>
      <c r="BT30" s="1">
        <v>3</v>
      </c>
      <c r="BU30" s="79">
        <v>12</v>
      </c>
    </row>
    <row r="31" spans="1:73" x14ac:dyDescent="0.15">
      <c r="A31" s="1" t="s">
        <v>53</v>
      </c>
      <c r="B31" s="1" t="s">
        <v>313</v>
      </c>
      <c r="C31" s="1" t="s">
        <v>54</v>
      </c>
      <c r="D31" s="41">
        <f t="shared" si="3"/>
        <v>0.16603773584905659</v>
      </c>
      <c r="E31" s="43">
        <f t="shared" si="4"/>
        <v>0.6182389937106918</v>
      </c>
      <c r="F31" s="43">
        <f t="shared" si="5"/>
        <v>0.11886792452830189</v>
      </c>
      <c r="G31" s="43">
        <f t="shared" si="6"/>
        <v>1.3836477987421384E-2</v>
      </c>
      <c r="H31" s="43">
        <f t="shared" si="7"/>
        <v>1.509433962264151E-2</v>
      </c>
      <c r="I31" s="43">
        <f t="shared" si="8"/>
        <v>8.8050314465408803E-3</v>
      </c>
      <c r="J31" s="43">
        <f t="shared" si="9"/>
        <v>3.1446540880503145E-2</v>
      </c>
      <c r="K31" s="44">
        <f t="shared" si="10"/>
        <v>2.7672955974842768E-2</v>
      </c>
      <c r="L31" s="28">
        <f t="shared" si="11"/>
        <v>1.8867924528301887E-3</v>
      </c>
      <c r="M31" s="24">
        <f t="shared" si="12"/>
        <v>36</v>
      </c>
      <c r="N31" s="10"/>
      <c r="O31" s="72" t="s">
        <v>54</v>
      </c>
      <c r="P31" s="67">
        <f t="shared" si="13"/>
        <v>1590</v>
      </c>
      <c r="Q31" s="13">
        <v>264</v>
      </c>
      <c r="R31" s="34">
        <v>983</v>
      </c>
      <c r="S31" s="34">
        <v>189</v>
      </c>
      <c r="T31" s="34">
        <v>22</v>
      </c>
      <c r="U31" s="34">
        <v>24</v>
      </c>
      <c r="V31" s="34">
        <v>14</v>
      </c>
      <c r="W31" s="34">
        <v>50</v>
      </c>
      <c r="X31" s="34">
        <v>44</v>
      </c>
      <c r="Y31" s="34">
        <v>3</v>
      </c>
      <c r="Z31" s="72">
        <v>49</v>
      </c>
      <c r="AA31" s="1">
        <v>37</v>
      </c>
      <c r="AB31" s="1">
        <v>25</v>
      </c>
      <c r="AC31" s="1">
        <v>55</v>
      </c>
      <c r="AD31" s="1">
        <v>21</v>
      </c>
      <c r="AE31" s="1">
        <v>23</v>
      </c>
      <c r="AF31" s="1">
        <v>54</v>
      </c>
      <c r="AG31" s="1">
        <v>82</v>
      </c>
      <c r="AH31" s="1">
        <v>93</v>
      </c>
      <c r="AI31" s="1">
        <v>54</v>
      </c>
      <c r="AJ31" s="1">
        <v>438</v>
      </c>
      <c r="AK31" s="1">
        <v>71</v>
      </c>
      <c r="AL31" s="1">
        <v>211</v>
      </c>
      <c r="AM31" s="1">
        <v>34</v>
      </c>
      <c r="AN31" s="1">
        <v>42</v>
      </c>
      <c r="AO31" s="1">
        <v>20</v>
      </c>
      <c r="AP31" s="1">
        <v>10</v>
      </c>
      <c r="AQ31" s="1">
        <v>0</v>
      </c>
      <c r="AR31" s="1">
        <v>11</v>
      </c>
      <c r="AS31" s="1">
        <v>59</v>
      </c>
      <c r="AT31" s="1">
        <v>5</v>
      </c>
      <c r="AU31" s="1">
        <v>26</v>
      </c>
      <c r="AV31" s="1">
        <v>16</v>
      </c>
      <c r="AW31" s="1">
        <v>5</v>
      </c>
      <c r="AX31" s="1">
        <v>1</v>
      </c>
      <c r="AY31" s="1">
        <v>2</v>
      </c>
      <c r="AZ31" s="1">
        <v>3</v>
      </c>
      <c r="BA31" s="1">
        <v>10</v>
      </c>
      <c r="BB31" s="1">
        <v>0</v>
      </c>
      <c r="BC31" s="1">
        <v>1</v>
      </c>
      <c r="BD31" s="1">
        <v>3</v>
      </c>
      <c r="BE31" s="1">
        <v>4</v>
      </c>
      <c r="BF31" s="1">
        <v>4</v>
      </c>
      <c r="BG31" s="1">
        <v>9</v>
      </c>
      <c r="BH31" s="1">
        <v>4</v>
      </c>
      <c r="BI31" s="1">
        <v>2</v>
      </c>
      <c r="BJ31" s="1">
        <v>3</v>
      </c>
      <c r="BK31" s="1">
        <v>6</v>
      </c>
      <c r="BL31" s="1">
        <v>3</v>
      </c>
      <c r="BM31" s="1">
        <v>11</v>
      </c>
      <c r="BN31" s="1">
        <v>2</v>
      </c>
      <c r="BO31" s="1">
        <v>5</v>
      </c>
      <c r="BP31" s="1">
        <v>5</v>
      </c>
      <c r="BQ31" s="1">
        <v>2</v>
      </c>
      <c r="BR31" s="1">
        <v>5</v>
      </c>
      <c r="BS31" s="1">
        <v>8</v>
      </c>
      <c r="BT31" s="1">
        <v>12</v>
      </c>
      <c r="BU31" s="79">
        <v>44</v>
      </c>
    </row>
    <row r="32" spans="1:73" x14ac:dyDescent="0.15">
      <c r="A32" s="1" t="s">
        <v>55</v>
      </c>
      <c r="B32" s="1" t="s">
        <v>307</v>
      </c>
      <c r="C32" s="1" t="s">
        <v>56</v>
      </c>
      <c r="D32" s="41">
        <f t="shared" si="3"/>
        <v>8.4276729559748423E-2</v>
      </c>
      <c r="E32" s="43">
        <f t="shared" si="4"/>
        <v>0.6553459119496855</v>
      </c>
      <c r="F32" s="43">
        <f t="shared" si="5"/>
        <v>0.14004192872117399</v>
      </c>
      <c r="G32" s="43">
        <f t="shared" si="6"/>
        <v>3.9412997903563944E-2</v>
      </c>
      <c r="H32" s="43">
        <f t="shared" si="7"/>
        <v>1.7610062893081761E-2</v>
      </c>
      <c r="I32" s="43">
        <f t="shared" si="8"/>
        <v>1.0482180293501049E-2</v>
      </c>
      <c r="J32" s="43">
        <f t="shared" si="9"/>
        <v>3.6058700209643607E-2</v>
      </c>
      <c r="K32" s="44">
        <f t="shared" si="10"/>
        <v>1.6771488469601678E-2</v>
      </c>
      <c r="L32" s="28">
        <f t="shared" si="11"/>
        <v>2.0964360587002098E-3</v>
      </c>
      <c r="M32" s="24">
        <f t="shared" si="12"/>
        <v>33</v>
      </c>
      <c r="N32" s="10"/>
      <c r="O32" s="72" t="s">
        <v>56</v>
      </c>
      <c r="P32" s="67">
        <f t="shared" si="13"/>
        <v>2385</v>
      </c>
      <c r="Q32" s="13">
        <v>201</v>
      </c>
      <c r="R32" s="34">
        <v>1563</v>
      </c>
      <c r="S32" s="34">
        <v>334</v>
      </c>
      <c r="T32" s="34">
        <v>94</v>
      </c>
      <c r="U32" s="34">
        <v>42</v>
      </c>
      <c r="V32" s="34">
        <v>25</v>
      </c>
      <c r="W32" s="34">
        <v>86</v>
      </c>
      <c r="X32" s="34">
        <v>40</v>
      </c>
      <c r="Y32" s="34">
        <v>5</v>
      </c>
      <c r="Z32" s="72">
        <v>44</v>
      </c>
      <c r="AA32" s="1">
        <v>27</v>
      </c>
      <c r="AB32" s="1">
        <v>13</v>
      </c>
      <c r="AC32" s="1">
        <v>54</v>
      </c>
      <c r="AD32" s="1">
        <v>19</v>
      </c>
      <c r="AE32" s="1">
        <v>26</v>
      </c>
      <c r="AF32" s="1">
        <v>18</v>
      </c>
      <c r="AG32" s="1">
        <v>95</v>
      </c>
      <c r="AH32" s="1">
        <v>56</v>
      </c>
      <c r="AI32" s="1">
        <v>32</v>
      </c>
      <c r="AJ32" s="1">
        <v>184</v>
      </c>
      <c r="AK32" s="1">
        <v>670</v>
      </c>
      <c r="AL32" s="1">
        <v>440</v>
      </c>
      <c r="AM32" s="1">
        <v>86</v>
      </c>
      <c r="AN32" s="1">
        <v>54</v>
      </c>
      <c r="AO32" s="1">
        <v>28</v>
      </c>
      <c r="AP32" s="1">
        <v>17</v>
      </c>
      <c r="AQ32" s="1">
        <v>8</v>
      </c>
      <c r="AR32" s="1">
        <v>15</v>
      </c>
      <c r="AS32" s="1">
        <v>54</v>
      </c>
      <c r="AT32" s="1">
        <v>10</v>
      </c>
      <c r="AU32" s="1">
        <v>95</v>
      </c>
      <c r="AV32" s="1">
        <v>53</v>
      </c>
      <c r="AW32" s="1">
        <v>5</v>
      </c>
      <c r="AX32" s="1">
        <v>9</v>
      </c>
      <c r="AY32" s="1">
        <v>11</v>
      </c>
      <c r="AZ32" s="1">
        <v>30</v>
      </c>
      <c r="BA32" s="1">
        <v>23</v>
      </c>
      <c r="BB32" s="1">
        <v>9</v>
      </c>
      <c r="BC32" s="1">
        <v>7</v>
      </c>
      <c r="BD32" s="1">
        <v>6</v>
      </c>
      <c r="BE32" s="1">
        <v>1</v>
      </c>
      <c r="BF32" s="1">
        <v>5</v>
      </c>
      <c r="BG32" s="1">
        <v>26</v>
      </c>
      <c r="BH32" s="1">
        <v>4</v>
      </c>
      <c r="BI32" s="1">
        <v>6</v>
      </c>
      <c r="BJ32" s="1">
        <v>6</v>
      </c>
      <c r="BK32" s="1">
        <v>8</v>
      </c>
      <c r="BL32" s="1">
        <v>5</v>
      </c>
      <c r="BM32" s="1">
        <v>28</v>
      </c>
      <c r="BN32" s="1">
        <v>1</v>
      </c>
      <c r="BO32" s="1">
        <v>9</v>
      </c>
      <c r="BP32" s="1">
        <v>8</v>
      </c>
      <c r="BQ32" s="1">
        <v>3</v>
      </c>
      <c r="BR32" s="1">
        <v>13</v>
      </c>
      <c r="BS32" s="1">
        <v>10</v>
      </c>
      <c r="BT32" s="1">
        <v>14</v>
      </c>
      <c r="BU32" s="79">
        <v>40</v>
      </c>
    </row>
    <row r="33" spans="1:73" x14ac:dyDescent="0.15">
      <c r="A33" s="1" t="s">
        <v>57</v>
      </c>
      <c r="B33" s="1" t="s">
        <v>307</v>
      </c>
      <c r="C33" s="1" t="s">
        <v>58</v>
      </c>
      <c r="D33" s="41">
        <f t="shared" si="3"/>
        <v>4.3645699614890884E-2</v>
      </c>
      <c r="E33" s="43">
        <f t="shared" si="4"/>
        <v>0.55648267008985874</v>
      </c>
      <c r="F33" s="43">
        <f t="shared" si="5"/>
        <v>0.10911424903722722</v>
      </c>
      <c r="G33" s="43">
        <f t="shared" si="6"/>
        <v>0.13607188703465983</v>
      </c>
      <c r="H33" s="43">
        <f t="shared" si="7"/>
        <v>3.754813863928113E-2</v>
      </c>
      <c r="I33" s="43">
        <f t="shared" si="8"/>
        <v>2.3106546854942234E-2</v>
      </c>
      <c r="J33" s="43">
        <f t="shared" si="9"/>
        <v>7.1887034659820284E-2</v>
      </c>
      <c r="K33" s="44">
        <f t="shared" si="10"/>
        <v>2.2143774069319642E-2</v>
      </c>
      <c r="L33" s="28">
        <f t="shared" si="11"/>
        <v>3.2092426187419771E-3</v>
      </c>
      <c r="M33" s="24">
        <f t="shared" si="12"/>
        <v>25</v>
      </c>
      <c r="N33" s="10"/>
      <c r="O33" s="72" t="s">
        <v>58</v>
      </c>
      <c r="P33" s="67">
        <f t="shared" si="13"/>
        <v>3116</v>
      </c>
      <c r="Q33" s="13">
        <v>136</v>
      </c>
      <c r="R33" s="34">
        <v>1734</v>
      </c>
      <c r="S33" s="34">
        <v>340</v>
      </c>
      <c r="T33" s="34">
        <v>424</v>
      </c>
      <c r="U33" s="34">
        <v>117</v>
      </c>
      <c r="V33" s="34">
        <v>72</v>
      </c>
      <c r="W33" s="34">
        <v>224</v>
      </c>
      <c r="X33" s="34">
        <v>69</v>
      </c>
      <c r="Y33" s="34">
        <v>10</v>
      </c>
      <c r="Z33" s="72">
        <v>53</v>
      </c>
      <c r="AA33" s="1">
        <v>10</v>
      </c>
      <c r="AB33" s="1">
        <v>9</v>
      </c>
      <c r="AC33" s="1">
        <v>23</v>
      </c>
      <c r="AD33" s="1">
        <v>12</v>
      </c>
      <c r="AE33" s="1">
        <v>11</v>
      </c>
      <c r="AF33" s="1">
        <v>18</v>
      </c>
      <c r="AG33" s="1">
        <v>57</v>
      </c>
      <c r="AH33" s="1">
        <v>19</v>
      </c>
      <c r="AI33" s="1">
        <v>27</v>
      </c>
      <c r="AJ33" s="1">
        <v>113</v>
      </c>
      <c r="AK33" s="1">
        <v>149</v>
      </c>
      <c r="AL33" s="1">
        <v>1075</v>
      </c>
      <c r="AM33" s="1">
        <v>294</v>
      </c>
      <c r="AN33" s="1">
        <v>14</v>
      </c>
      <c r="AO33" s="1">
        <v>45</v>
      </c>
      <c r="AP33" s="1">
        <v>28</v>
      </c>
      <c r="AQ33" s="1">
        <v>12</v>
      </c>
      <c r="AR33" s="1">
        <v>18</v>
      </c>
      <c r="AS33" s="1">
        <v>22</v>
      </c>
      <c r="AT33" s="1">
        <v>23</v>
      </c>
      <c r="AU33" s="1">
        <v>43</v>
      </c>
      <c r="AV33" s="1">
        <v>135</v>
      </c>
      <c r="AW33" s="1">
        <v>34</v>
      </c>
      <c r="AX33" s="1">
        <v>4</v>
      </c>
      <c r="AY33" s="1">
        <v>41</v>
      </c>
      <c r="AZ33" s="1">
        <v>56</v>
      </c>
      <c r="BA33" s="1">
        <v>175</v>
      </c>
      <c r="BB33" s="1">
        <v>101</v>
      </c>
      <c r="BC33" s="1">
        <v>13</v>
      </c>
      <c r="BD33" s="1">
        <v>6</v>
      </c>
      <c r="BE33" s="1">
        <v>7</v>
      </c>
      <c r="BF33" s="1">
        <v>42</v>
      </c>
      <c r="BG33" s="1">
        <v>48</v>
      </c>
      <c r="BH33" s="1">
        <v>14</v>
      </c>
      <c r="BI33" s="1">
        <v>13</v>
      </c>
      <c r="BJ33" s="1">
        <v>16</v>
      </c>
      <c r="BK33" s="1">
        <v>33</v>
      </c>
      <c r="BL33" s="1">
        <v>10</v>
      </c>
      <c r="BM33" s="1">
        <v>75</v>
      </c>
      <c r="BN33" s="1">
        <v>8</v>
      </c>
      <c r="BO33" s="1">
        <v>22</v>
      </c>
      <c r="BP33" s="1">
        <v>21</v>
      </c>
      <c r="BQ33" s="1">
        <v>13</v>
      </c>
      <c r="BR33" s="1">
        <v>16</v>
      </c>
      <c r="BS33" s="1">
        <v>58</v>
      </c>
      <c r="BT33" s="1">
        <v>11</v>
      </c>
      <c r="BU33" s="79">
        <v>69</v>
      </c>
    </row>
    <row r="34" spans="1:73" x14ac:dyDescent="0.15">
      <c r="A34" s="1" t="s">
        <v>59</v>
      </c>
      <c r="B34" s="1" t="s">
        <v>311</v>
      </c>
      <c r="C34" s="1" t="s">
        <v>60</v>
      </c>
      <c r="D34" s="41">
        <f t="shared" si="3"/>
        <v>0.04</v>
      </c>
      <c r="E34" s="43">
        <f t="shared" si="4"/>
        <v>0.69818181818181824</v>
      </c>
      <c r="F34" s="43">
        <f t="shared" si="5"/>
        <v>9.8181818181818176E-2</v>
      </c>
      <c r="G34" s="43">
        <f t="shared" si="6"/>
        <v>7.2727272727272724E-2</v>
      </c>
      <c r="H34" s="43">
        <f t="shared" si="7"/>
        <v>2.9090909090909091E-2</v>
      </c>
      <c r="I34" s="43">
        <f t="shared" si="8"/>
        <v>1.4545454545454545E-2</v>
      </c>
      <c r="J34" s="43">
        <f t="shared" si="9"/>
        <v>3.6363636363636362E-2</v>
      </c>
      <c r="K34" s="44">
        <f t="shared" si="10"/>
        <v>1.090909090909091E-2</v>
      </c>
      <c r="L34" s="28">
        <f t="shared" si="11"/>
        <v>0</v>
      </c>
      <c r="M34" s="24">
        <f t="shared" si="12"/>
        <v>56</v>
      </c>
      <c r="N34" s="10"/>
      <c r="O34" s="72" t="s">
        <v>60</v>
      </c>
      <c r="P34" s="67">
        <f t="shared" si="13"/>
        <v>275</v>
      </c>
      <c r="Q34" s="13">
        <v>11</v>
      </c>
      <c r="R34" s="34">
        <v>192</v>
      </c>
      <c r="S34" s="34">
        <v>27</v>
      </c>
      <c r="T34" s="34">
        <v>20</v>
      </c>
      <c r="U34" s="34">
        <v>8</v>
      </c>
      <c r="V34" s="34">
        <v>4</v>
      </c>
      <c r="W34" s="34">
        <v>10</v>
      </c>
      <c r="X34" s="34">
        <v>3</v>
      </c>
      <c r="Y34" s="34">
        <v>0</v>
      </c>
      <c r="Z34" s="72">
        <v>2</v>
      </c>
      <c r="AA34" s="1">
        <v>2</v>
      </c>
      <c r="AB34" s="1">
        <v>2</v>
      </c>
      <c r="AC34" s="1">
        <v>3</v>
      </c>
      <c r="AD34" s="1">
        <v>1</v>
      </c>
      <c r="AE34" s="1">
        <v>0</v>
      </c>
      <c r="AF34" s="1">
        <v>1</v>
      </c>
      <c r="AG34" s="1">
        <v>6</v>
      </c>
      <c r="AH34" s="1">
        <v>7</v>
      </c>
      <c r="AI34" s="1">
        <v>4</v>
      </c>
      <c r="AJ34" s="1">
        <v>13</v>
      </c>
      <c r="AK34" s="1">
        <v>20</v>
      </c>
      <c r="AL34" s="1">
        <v>122</v>
      </c>
      <c r="AM34" s="1">
        <v>20</v>
      </c>
      <c r="AN34" s="1">
        <v>5</v>
      </c>
      <c r="AO34" s="1">
        <v>2</v>
      </c>
      <c r="AP34" s="1">
        <v>2</v>
      </c>
      <c r="AQ34" s="1">
        <v>0</v>
      </c>
      <c r="AR34" s="1">
        <v>1</v>
      </c>
      <c r="AS34" s="1">
        <v>4</v>
      </c>
      <c r="AT34" s="1">
        <v>1</v>
      </c>
      <c r="AU34" s="1">
        <v>8</v>
      </c>
      <c r="AV34" s="1">
        <v>4</v>
      </c>
      <c r="AW34" s="1">
        <v>3</v>
      </c>
      <c r="AX34" s="1">
        <v>2</v>
      </c>
      <c r="AY34" s="1">
        <v>0</v>
      </c>
      <c r="AZ34" s="1">
        <v>2</v>
      </c>
      <c r="BA34" s="1">
        <v>8</v>
      </c>
      <c r="BB34" s="1">
        <v>3</v>
      </c>
      <c r="BC34" s="1">
        <v>2</v>
      </c>
      <c r="BD34" s="1">
        <v>1</v>
      </c>
      <c r="BE34" s="1">
        <v>0</v>
      </c>
      <c r="BF34" s="1">
        <v>2</v>
      </c>
      <c r="BG34" s="1">
        <v>4</v>
      </c>
      <c r="BH34" s="1">
        <v>1</v>
      </c>
      <c r="BI34" s="1">
        <v>0</v>
      </c>
      <c r="BJ34" s="1">
        <v>0</v>
      </c>
      <c r="BK34" s="1">
        <v>4</v>
      </c>
      <c r="BL34" s="1">
        <v>0</v>
      </c>
      <c r="BM34" s="1">
        <v>2</v>
      </c>
      <c r="BN34" s="1">
        <v>0</v>
      </c>
      <c r="BO34" s="1">
        <v>1</v>
      </c>
      <c r="BP34" s="1">
        <v>1</v>
      </c>
      <c r="BQ34" s="1">
        <v>1</v>
      </c>
      <c r="BR34" s="1">
        <v>0</v>
      </c>
      <c r="BS34" s="1">
        <v>4</v>
      </c>
      <c r="BT34" s="1">
        <v>1</v>
      </c>
      <c r="BU34" s="79">
        <v>3</v>
      </c>
    </row>
    <row r="35" spans="1:73" x14ac:dyDescent="0.15">
      <c r="A35" s="1" t="s">
        <v>61</v>
      </c>
      <c r="B35" s="1" t="s">
        <v>310</v>
      </c>
      <c r="C35" s="1" t="s">
        <v>62</v>
      </c>
      <c r="D35" s="41">
        <f t="shared" si="3"/>
        <v>4.9543676662320728E-2</v>
      </c>
      <c r="E35" s="43">
        <f t="shared" si="4"/>
        <v>0.60365058670143412</v>
      </c>
      <c r="F35" s="43">
        <f t="shared" si="5"/>
        <v>0.15906127770534551</v>
      </c>
      <c r="G35" s="43">
        <f t="shared" si="6"/>
        <v>3.7809647979139507E-2</v>
      </c>
      <c r="H35" s="43">
        <f t="shared" si="7"/>
        <v>1.955671447196871E-2</v>
      </c>
      <c r="I35" s="43">
        <f t="shared" si="8"/>
        <v>1.1734028683181226E-2</v>
      </c>
      <c r="J35" s="43">
        <f t="shared" si="9"/>
        <v>4.9543676662320728E-2</v>
      </c>
      <c r="K35" s="44">
        <f t="shared" si="10"/>
        <v>6.9100391134289438E-2</v>
      </c>
      <c r="L35" s="28">
        <f t="shared" si="11"/>
        <v>1.3037809647979139E-3</v>
      </c>
      <c r="M35" s="24">
        <f t="shared" si="12"/>
        <v>41</v>
      </c>
      <c r="N35" s="10"/>
      <c r="O35" s="72" t="s">
        <v>62</v>
      </c>
      <c r="P35" s="67">
        <f t="shared" si="13"/>
        <v>767</v>
      </c>
      <c r="Q35" s="13">
        <v>38</v>
      </c>
      <c r="R35" s="34">
        <v>463</v>
      </c>
      <c r="S35" s="34">
        <v>122</v>
      </c>
      <c r="T35" s="34">
        <v>29</v>
      </c>
      <c r="U35" s="34">
        <v>15</v>
      </c>
      <c r="V35" s="34">
        <v>9</v>
      </c>
      <c r="W35" s="34">
        <v>38</v>
      </c>
      <c r="X35" s="34">
        <v>53</v>
      </c>
      <c r="Y35" s="34">
        <v>1</v>
      </c>
      <c r="Z35" s="72">
        <v>13</v>
      </c>
      <c r="AA35" s="1">
        <v>4</v>
      </c>
      <c r="AB35" s="1">
        <v>1</v>
      </c>
      <c r="AC35" s="1">
        <v>10</v>
      </c>
      <c r="AD35" s="1">
        <v>1</v>
      </c>
      <c r="AE35" s="1">
        <v>3</v>
      </c>
      <c r="AF35" s="1">
        <v>6</v>
      </c>
      <c r="AG35" s="1">
        <v>19</v>
      </c>
      <c r="AH35" s="1">
        <v>10</v>
      </c>
      <c r="AI35" s="1">
        <v>6</v>
      </c>
      <c r="AJ35" s="1">
        <v>49</v>
      </c>
      <c r="AK35" s="1">
        <v>59</v>
      </c>
      <c r="AL35" s="1">
        <v>249</v>
      </c>
      <c r="AM35" s="1">
        <v>71</v>
      </c>
      <c r="AN35" s="1">
        <v>14</v>
      </c>
      <c r="AO35" s="1">
        <v>11</v>
      </c>
      <c r="AP35" s="1">
        <v>10</v>
      </c>
      <c r="AQ35" s="1">
        <v>1</v>
      </c>
      <c r="AR35" s="1">
        <v>5</v>
      </c>
      <c r="AS35" s="1">
        <v>15</v>
      </c>
      <c r="AT35" s="1">
        <v>9</v>
      </c>
      <c r="AU35" s="1">
        <v>18</v>
      </c>
      <c r="AV35" s="1">
        <v>39</v>
      </c>
      <c r="AW35" s="1">
        <v>4</v>
      </c>
      <c r="AX35" s="1">
        <v>4</v>
      </c>
      <c r="AY35" s="1">
        <v>7</v>
      </c>
      <c r="AZ35" s="1">
        <v>6</v>
      </c>
      <c r="BA35" s="1">
        <v>6</v>
      </c>
      <c r="BB35" s="1">
        <v>2</v>
      </c>
      <c r="BC35" s="1">
        <v>0</v>
      </c>
      <c r="BD35" s="1">
        <v>0</v>
      </c>
      <c r="BE35" s="1">
        <v>1</v>
      </c>
      <c r="BF35" s="1">
        <v>5</v>
      </c>
      <c r="BG35" s="1">
        <v>8</v>
      </c>
      <c r="BH35" s="1">
        <v>1</v>
      </c>
      <c r="BI35" s="1">
        <v>4</v>
      </c>
      <c r="BJ35" s="1">
        <v>1</v>
      </c>
      <c r="BK35" s="1">
        <v>3</v>
      </c>
      <c r="BL35" s="1">
        <v>1</v>
      </c>
      <c r="BM35" s="1">
        <v>17</v>
      </c>
      <c r="BN35" s="1">
        <v>3</v>
      </c>
      <c r="BO35" s="1">
        <v>2</v>
      </c>
      <c r="BP35" s="1">
        <v>3</v>
      </c>
      <c r="BQ35" s="1">
        <v>2</v>
      </c>
      <c r="BR35" s="1">
        <v>2</v>
      </c>
      <c r="BS35" s="1">
        <v>6</v>
      </c>
      <c r="BT35" s="1">
        <v>3</v>
      </c>
      <c r="BU35" s="79">
        <v>53</v>
      </c>
    </row>
    <row r="36" spans="1:73" x14ac:dyDescent="0.15">
      <c r="A36" s="1" t="s">
        <v>63</v>
      </c>
      <c r="B36" s="1" t="s">
        <v>310</v>
      </c>
      <c r="C36" s="1" t="s">
        <v>64</v>
      </c>
      <c r="D36" s="41">
        <f t="shared" si="3"/>
        <v>5.7324840764331211E-2</v>
      </c>
      <c r="E36" s="43">
        <f t="shared" si="4"/>
        <v>0.60721868365180465</v>
      </c>
      <c r="F36" s="43">
        <f t="shared" si="5"/>
        <v>0.11040339702760085</v>
      </c>
      <c r="G36" s="43">
        <f t="shared" si="6"/>
        <v>8.9171974522292988E-2</v>
      </c>
      <c r="H36" s="43">
        <f t="shared" si="7"/>
        <v>3.6093418259023353E-2</v>
      </c>
      <c r="I36" s="43">
        <f t="shared" si="8"/>
        <v>2.1231422505307854E-2</v>
      </c>
      <c r="J36" s="43">
        <f t="shared" si="9"/>
        <v>4.8832271762208071E-2</v>
      </c>
      <c r="K36" s="44">
        <f t="shared" si="10"/>
        <v>2.9723991507430998E-2</v>
      </c>
      <c r="L36" s="28">
        <f t="shared" si="11"/>
        <v>0</v>
      </c>
      <c r="M36" s="24">
        <f t="shared" si="12"/>
        <v>56</v>
      </c>
      <c r="N36" s="10"/>
      <c r="O36" s="72" t="s">
        <v>64</v>
      </c>
      <c r="P36" s="67">
        <f t="shared" si="13"/>
        <v>471</v>
      </c>
      <c r="Q36" s="13">
        <v>27</v>
      </c>
      <c r="R36" s="34">
        <v>286</v>
      </c>
      <c r="S36" s="34">
        <v>52</v>
      </c>
      <c r="T36" s="34">
        <v>42</v>
      </c>
      <c r="U36" s="34">
        <v>17</v>
      </c>
      <c r="V36" s="34">
        <v>10</v>
      </c>
      <c r="W36" s="34">
        <v>23</v>
      </c>
      <c r="X36" s="34">
        <v>14</v>
      </c>
      <c r="Y36" s="34">
        <v>0</v>
      </c>
      <c r="Z36" s="72">
        <v>12</v>
      </c>
      <c r="AA36" s="1">
        <v>2</v>
      </c>
      <c r="AB36" s="1">
        <v>1</v>
      </c>
      <c r="AC36" s="1">
        <v>3</v>
      </c>
      <c r="AD36" s="1">
        <v>0</v>
      </c>
      <c r="AE36" s="1">
        <v>0</v>
      </c>
      <c r="AF36" s="1">
        <v>9</v>
      </c>
      <c r="AG36" s="1">
        <v>5</v>
      </c>
      <c r="AH36" s="1">
        <v>6</v>
      </c>
      <c r="AI36" s="1">
        <v>4</v>
      </c>
      <c r="AJ36" s="1">
        <v>29</v>
      </c>
      <c r="AK36" s="1">
        <v>30</v>
      </c>
      <c r="AL36" s="1">
        <v>159</v>
      </c>
      <c r="AM36" s="1">
        <v>53</v>
      </c>
      <c r="AN36" s="1">
        <v>2</v>
      </c>
      <c r="AO36" s="1">
        <v>1</v>
      </c>
      <c r="AP36" s="1">
        <v>3</v>
      </c>
      <c r="AQ36" s="1">
        <v>1</v>
      </c>
      <c r="AR36" s="1">
        <v>2</v>
      </c>
      <c r="AS36" s="1">
        <v>2</v>
      </c>
      <c r="AT36" s="1">
        <v>5</v>
      </c>
      <c r="AU36" s="1">
        <v>12</v>
      </c>
      <c r="AV36" s="1">
        <v>24</v>
      </c>
      <c r="AW36" s="1">
        <v>3</v>
      </c>
      <c r="AX36" s="1">
        <v>3</v>
      </c>
      <c r="AY36" s="1">
        <v>8</v>
      </c>
      <c r="AZ36" s="1">
        <v>10</v>
      </c>
      <c r="BA36" s="1">
        <v>15</v>
      </c>
      <c r="BB36" s="1">
        <v>1</v>
      </c>
      <c r="BC36" s="1">
        <v>2</v>
      </c>
      <c r="BD36" s="1">
        <v>2</v>
      </c>
      <c r="BE36" s="1">
        <v>1</v>
      </c>
      <c r="BF36" s="1">
        <v>3</v>
      </c>
      <c r="BG36" s="1">
        <v>11</v>
      </c>
      <c r="BH36" s="1">
        <v>0</v>
      </c>
      <c r="BI36" s="1">
        <v>1</v>
      </c>
      <c r="BJ36" s="1">
        <v>6</v>
      </c>
      <c r="BK36" s="1">
        <v>3</v>
      </c>
      <c r="BL36" s="1">
        <v>0</v>
      </c>
      <c r="BM36" s="1">
        <v>4</v>
      </c>
      <c r="BN36" s="1">
        <v>2</v>
      </c>
      <c r="BO36" s="1">
        <v>3</v>
      </c>
      <c r="BP36" s="1">
        <v>5</v>
      </c>
      <c r="BQ36" s="1">
        <v>1</v>
      </c>
      <c r="BR36" s="1">
        <v>0</v>
      </c>
      <c r="BS36" s="1">
        <v>6</v>
      </c>
      <c r="BT36" s="1">
        <v>2</v>
      </c>
      <c r="BU36" s="79">
        <v>14</v>
      </c>
    </row>
    <row r="37" spans="1:73" x14ac:dyDescent="0.15">
      <c r="A37" s="1" t="s">
        <v>65</v>
      </c>
      <c r="B37" s="1" t="s">
        <v>309</v>
      </c>
      <c r="C37" s="1" t="s">
        <v>66</v>
      </c>
      <c r="D37" s="41">
        <f t="shared" si="3"/>
        <v>3.3129904097646032E-2</v>
      </c>
      <c r="E37" s="43">
        <f t="shared" si="4"/>
        <v>0.71054925893635568</v>
      </c>
      <c r="F37" s="43">
        <f t="shared" si="5"/>
        <v>8.2824760244115087E-2</v>
      </c>
      <c r="G37" s="43">
        <f t="shared" si="6"/>
        <v>4.1848299912816043E-2</v>
      </c>
      <c r="H37" s="43">
        <f t="shared" si="7"/>
        <v>2.6155187445510025E-2</v>
      </c>
      <c r="I37" s="43">
        <f t="shared" si="8"/>
        <v>7.8465562336530077E-3</v>
      </c>
      <c r="J37" s="43">
        <f t="shared" si="9"/>
        <v>3.2258064516129031E-2</v>
      </c>
      <c r="K37" s="44">
        <f t="shared" si="10"/>
        <v>6.5387968613775063E-2</v>
      </c>
      <c r="L37" s="28">
        <f t="shared" si="11"/>
        <v>2.6155187445510027E-3</v>
      </c>
      <c r="M37" s="24">
        <f t="shared" si="12"/>
        <v>28</v>
      </c>
      <c r="N37" s="10"/>
      <c r="O37" s="72" t="s">
        <v>66</v>
      </c>
      <c r="P37" s="67">
        <f t="shared" si="13"/>
        <v>1147</v>
      </c>
      <c r="Q37" s="13">
        <v>38</v>
      </c>
      <c r="R37" s="34">
        <v>815</v>
      </c>
      <c r="S37" s="34">
        <v>95</v>
      </c>
      <c r="T37" s="34">
        <v>48</v>
      </c>
      <c r="U37" s="34">
        <v>30</v>
      </c>
      <c r="V37" s="34">
        <v>9</v>
      </c>
      <c r="W37" s="34">
        <v>37</v>
      </c>
      <c r="X37" s="34">
        <v>75</v>
      </c>
      <c r="Y37" s="34">
        <v>3</v>
      </c>
      <c r="Z37" s="72">
        <v>16</v>
      </c>
      <c r="AA37" s="1">
        <v>6</v>
      </c>
      <c r="AB37" s="1">
        <v>3</v>
      </c>
      <c r="AC37" s="1">
        <v>7</v>
      </c>
      <c r="AD37" s="1">
        <v>1</v>
      </c>
      <c r="AE37" s="1">
        <v>1</v>
      </c>
      <c r="AF37" s="1">
        <v>4</v>
      </c>
      <c r="AG37" s="1">
        <v>24</v>
      </c>
      <c r="AH37" s="1">
        <v>5</v>
      </c>
      <c r="AI37" s="1">
        <v>3</v>
      </c>
      <c r="AJ37" s="1">
        <v>67</v>
      </c>
      <c r="AK37" s="1">
        <v>126</v>
      </c>
      <c r="AL37" s="1">
        <v>396</v>
      </c>
      <c r="AM37" s="1">
        <v>194</v>
      </c>
      <c r="AN37" s="1">
        <v>7</v>
      </c>
      <c r="AO37" s="1">
        <v>6</v>
      </c>
      <c r="AP37" s="1">
        <v>7</v>
      </c>
      <c r="AQ37" s="1">
        <v>4</v>
      </c>
      <c r="AR37" s="1">
        <v>6</v>
      </c>
      <c r="AS37" s="1">
        <v>7</v>
      </c>
      <c r="AT37" s="1">
        <v>3</v>
      </c>
      <c r="AU37" s="1">
        <v>15</v>
      </c>
      <c r="AV37" s="1">
        <v>40</v>
      </c>
      <c r="AW37" s="1">
        <v>6</v>
      </c>
      <c r="AX37" s="1">
        <v>3</v>
      </c>
      <c r="AY37" s="1">
        <v>7</v>
      </c>
      <c r="AZ37" s="1">
        <v>11</v>
      </c>
      <c r="BA37" s="1">
        <v>15</v>
      </c>
      <c r="BB37" s="1">
        <v>5</v>
      </c>
      <c r="BC37" s="1">
        <v>1</v>
      </c>
      <c r="BD37" s="1">
        <v>4</v>
      </c>
      <c r="BE37" s="1">
        <v>1</v>
      </c>
      <c r="BF37" s="1">
        <v>8</v>
      </c>
      <c r="BG37" s="1">
        <v>13</v>
      </c>
      <c r="BH37" s="1">
        <v>4</v>
      </c>
      <c r="BI37" s="1">
        <v>0</v>
      </c>
      <c r="BJ37" s="1">
        <v>4</v>
      </c>
      <c r="BK37" s="1">
        <v>2</v>
      </c>
      <c r="BL37" s="1">
        <v>3</v>
      </c>
      <c r="BM37" s="1">
        <v>18</v>
      </c>
      <c r="BN37" s="1">
        <v>1</v>
      </c>
      <c r="BO37" s="1">
        <v>1</v>
      </c>
      <c r="BP37" s="1">
        <v>7</v>
      </c>
      <c r="BQ37" s="1">
        <v>3</v>
      </c>
      <c r="BR37" s="1">
        <v>0</v>
      </c>
      <c r="BS37" s="1">
        <v>4</v>
      </c>
      <c r="BT37" s="1">
        <v>3</v>
      </c>
      <c r="BU37" s="79">
        <v>75</v>
      </c>
    </row>
    <row r="38" spans="1:73" x14ac:dyDescent="0.15">
      <c r="A38" s="1" t="s">
        <v>67</v>
      </c>
      <c r="B38" s="1" t="s">
        <v>313</v>
      </c>
      <c r="C38" s="1" t="s">
        <v>68</v>
      </c>
      <c r="D38" s="41">
        <f t="shared" si="3"/>
        <v>4.5064377682403435E-2</v>
      </c>
      <c r="E38" s="43">
        <f t="shared" si="4"/>
        <v>0.59012875536480691</v>
      </c>
      <c r="F38" s="43">
        <f t="shared" si="5"/>
        <v>0.16738197424892703</v>
      </c>
      <c r="G38" s="43">
        <f t="shared" si="6"/>
        <v>4.5064377682403435E-2</v>
      </c>
      <c r="H38" s="43">
        <f t="shared" si="7"/>
        <v>4.07725321888412E-2</v>
      </c>
      <c r="I38" s="43">
        <f t="shared" si="8"/>
        <v>1.7167381974248927E-2</v>
      </c>
      <c r="J38" s="43">
        <f t="shared" si="9"/>
        <v>8.7982832618025753E-2</v>
      </c>
      <c r="K38" s="44">
        <f t="shared" si="10"/>
        <v>6.4377682403433476E-3</v>
      </c>
      <c r="L38" s="28">
        <f t="shared" si="11"/>
        <v>6.4377682403433476E-3</v>
      </c>
      <c r="M38" s="24">
        <f t="shared" si="12"/>
        <v>11</v>
      </c>
      <c r="N38" s="10"/>
      <c r="O38" s="72" t="s">
        <v>68</v>
      </c>
      <c r="P38" s="67">
        <f t="shared" si="13"/>
        <v>466</v>
      </c>
      <c r="Q38" s="13">
        <v>21</v>
      </c>
      <c r="R38" s="34">
        <v>275</v>
      </c>
      <c r="S38" s="34">
        <v>78</v>
      </c>
      <c r="T38" s="34">
        <v>21</v>
      </c>
      <c r="U38" s="34">
        <v>19</v>
      </c>
      <c r="V38" s="34">
        <v>8</v>
      </c>
      <c r="W38" s="34">
        <v>41</v>
      </c>
      <c r="X38" s="34">
        <v>3</v>
      </c>
      <c r="Y38" s="34">
        <v>3</v>
      </c>
      <c r="Z38" s="72">
        <v>6</v>
      </c>
      <c r="AA38" s="1">
        <v>0</v>
      </c>
      <c r="AB38" s="1">
        <v>0</v>
      </c>
      <c r="AC38" s="1">
        <v>4</v>
      </c>
      <c r="AD38" s="1">
        <v>5</v>
      </c>
      <c r="AE38" s="1">
        <v>1</v>
      </c>
      <c r="AF38" s="1">
        <v>5</v>
      </c>
      <c r="AG38" s="1">
        <v>27</v>
      </c>
      <c r="AH38" s="1">
        <v>9</v>
      </c>
      <c r="AI38" s="1">
        <v>13</v>
      </c>
      <c r="AJ38" s="1">
        <v>43</v>
      </c>
      <c r="AK38" s="1">
        <v>24</v>
      </c>
      <c r="AL38" s="1">
        <v>123</v>
      </c>
      <c r="AM38" s="1">
        <v>36</v>
      </c>
      <c r="AN38" s="1">
        <v>4</v>
      </c>
      <c r="AO38" s="1">
        <v>8</v>
      </c>
      <c r="AP38" s="1">
        <v>6</v>
      </c>
      <c r="AQ38" s="1">
        <v>3</v>
      </c>
      <c r="AR38" s="1">
        <v>5</v>
      </c>
      <c r="AS38" s="1">
        <v>5</v>
      </c>
      <c r="AT38" s="1">
        <v>8</v>
      </c>
      <c r="AU38" s="1">
        <v>23</v>
      </c>
      <c r="AV38" s="1">
        <v>16</v>
      </c>
      <c r="AW38" s="1">
        <v>1</v>
      </c>
      <c r="AX38" s="1">
        <v>4</v>
      </c>
      <c r="AY38" s="1">
        <v>3</v>
      </c>
      <c r="AZ38" s="1">
        <v>5</v>
      </c>
      <c r="BA38" s="1">
        <v>2</v>
      </c>
      <c r="BB38" s="1">
        <v>2</v>
      </c>
      <c r="BC38" s="1">
        <v>4</v>
      </c>
      <c r="BD38" s="1">
        <v>2</v>
      </c>
      <c r="BE38" s="1">
        <v>1</v>
      </c>
      <c r="BF38" s="1">
        <v>4</v>
      </c>
      <c r="BG38" s="1">
        <v>7</v>
      </c>
      <c r="BH38" s="1">
        <v>5</v>
      </c>
      <c r="BI38" s="1">
        <v>1</v>
      </c>
      <c r="BJ38" s="1">
        <v>2</v>
      </c>
      <c r="BK38" s="1">
        <v>2</v>
      </c>
      <c r="BL38" s="1">
        <v>3</v>
      </c>
      <c r="BM38" s="1">
        <v>11</v>
      </c>
      <c r="BN38" s="1">
        <v>3</v>
      </c>
      <c r="BO38" s="1">
        <v>4</v>
      </c>
      <c r="BP38" s="1">
        <v>8</v>
      </c>
      <c r="BQ38" s="1">
        <v>6</v>
      </c>
      <c r="BR38" s="1">
        <v>2</v>
      </c>
      <c r="BS38" s="1">
        <v>6</v>
      </c>
      <c r="BT38" s="1">
        <v>1</v>
      </c>
      <c r="BU38" s="79">
        <v>3</v>
      </c>
    </row>
    <row r="39" spans="1:73" x14ac:dyDescent="0.15">
      <c r="A39" s="1" t="s">
        <v>69</v>
      </c>
      <c r="B39" s="1" t="s">
        <v>308</v>
      </c>
      <c r="C39" s="1" t="s">
        <v>70</v>
      </c>
      <c r="D39" s="41">
        <f t="shared" si="3"/>
        <v>9.8671726755218223E-2</v>
      </c>
      <c r="E39" s="43">
        <f t="shared" si="4"/>
        <v>0.59867172675521818</v>
      </c>
      <c r="F39" s="43">
        <f t="shared" si="5"/>
        <v>0.17457305502846299</v>
      </c>
      <c r="G39" s="43">
        <f t="shared" si="6"/>
        <v>1.7077798861480076E-2</v>
      </c>
      <c r="H39" s="43">
        <f t="shared" si="7"/>
        <v>2.5616698292220113E-2</v>
      </c>
      <c r="I39" s="43">
        <f t="shared" si="8"/>
        <v>1.1385199240986717E-2</v>
      </c>
      <c r="J39" s="43">
        <f t="shared" si="9"/>
        <v>6.546489563567362E-2</v>
      </c>
      <c r="K39" s="44">
        <f t="shared" si="10"/>
        <v>8.5388994307400382E-3</v>
      </c>
      <c r="L39" s="28">
        <f t="shared" si="11"/>
        <v>1.8975332068311196E-3</v>
      </c>
      <c r="M39" s="24">
        <f t="shared" si="12"/>
        <v>35</v>
      </c>
      <c r="N39" s="10"/>
      <c r="O39" s="72" t="s">
        <v>70</v>
      </c>
      <c r="P39" s="67">
        <f t="shared" si="13"/>
        <v>1054</v>
      </c>
      <c r="Q39" s="13">
        <v>104</v>
      </c>
      <c r="R39" s="34">
        <v>631</v>
      </c>
      <c r="S39" s="34">
        <v>184</v>
      </c>
      <c r="T39" s="34">
        <v>18</v>
      </c>
      <c r="U39" s="34">
        <v>27</v>
      </c>
      <c r="V39" s="34">
        <v>12</v>
      </c>
      <c r="W39" s="34">
        <v>69</v>
      </c>
      <c r="X39" s="34">
        <v>9</v>
      </c>
      <c r="Y39" s="34">
        <v>2</v>
      </c>
      <c r="Z39" s="72">
        <v>24</v>
      </c>
      <c r="AA39" s="1">
        <v>10</v>
      </c>
      <c r="AB39" s="1">
        <v>10</v>
      </c>
      <c r="AC39" s="1">
        <v>11</v>
      </c>
      <c r="AD39" s="1">
        <v>11</v>
      </c>
      <c r="AE39" s="1">
        <v>14</v>
      </c>
      <c r="AF39" s="1">
        <v>24</v>
      </c>
      <c r="AG39" s="1">
        <v>40</v>
      </c>
      <c r="AH39" s="1">
        <v>22</v>
      </c>
      <c r="AI39" s="1">
        <v>32</v>
      </c>
      <c r="AJ39" s="1">
        <v>103</v>
      </c>
      <c r="AK39" s="1">
        <v>32</v>
      </c>
      <c r="AL39" s="1">
        <v>305</v>
      </c>
      <c r="AM39" s="1">
        <v>97</v>
      </c>
      <c r="AN39" s="1">
        <v>33</v>
      </c>
      <c r="AO39" s="1">
        <v>16</v>
      </c>
      <c r="AP39" s="1">
        <v>8</v>
      </c>
      <c r="AQ39" s="1">
        <v>8</v>
      </c>
      <c r="AR39" s="1">
        <v>20</v>
      </c>
      <c r="AS39" s="1">
        <v>40</v>
      </c>
      <c r="AT39" s="1">
        <v>7</v>
      </c>
      <c r="AU39" s="1">
        <v>34</v>
      </c>
      <c r="AV39" s="1">
        <v>18</v>
      </c>
      <c r="AW39" s="1">
        <v>4</v>
      </c>
      <c r="AX39" s="1">
        <v>0</v>
      </c>
      <c r="AY39" s="1">
        <v>2</v>
      </c>
      <c r="AZ39" s="1">
        <v>4</v>
      </c>
      <c r="BA39" s="1">
        <v>4</v>
      </c>
      <c r="BB39" s="1">
        <v>1</v>
      </c>
      <c r="BC39" s="1">
        <v>3</v>
      </c>
      <c r="BD39" s="1">
        <v>4</v>
      </c>
      <c r="BE39" s="1">
        <v>5</v>
      </c>
      <c r="BF39" s="1">
        <v>5</v>
      </c>
      <c r="BG39" s="1">
        <v>13</v>
      </c>
      <c r="BH39" s="1">
        <v>0</v>
      </c>
      <c r="BI39" s="1">
        <v>0</v>
      </c>
      <c r="BJ39" s="1">
        <v>4</v>
      </c>
      <c r="BK39" s="1">
        <v>6</v>
      </c>
      <c r="BL39" s="1">
        <v>2</v>
      </c>
      <c r="BM39" s="1">
        <v>12</v>
      </c>
      <c r="BN39" s="1">
        <v>4</v>
      </c>
      <c r="BO39" s="1">
        <v>3</v>
      </c>
      <c r="BP39" s="1">
        <v>13</v>
      </c>
      <c r="BQ39" s="1">
        <v>4</v>
      </c>
      <c r="BR39" s="1">
        <v>7</v>
      </c>
      <c r="BS39" s="1">
        <v>16</v>
      </c>
      <c r="BT39" s="1">
        <v>10</v>
      </c>
      <c r="BU39" s="79">
        <v>9</v>
      </c>
    </row>
    <row r="40" spans="1:73" x14ac:dyDescent="0.15">
      <c r="A40" s="1" t="s">
        <v>71</v>
      </c>
      <c r="B40" s="1" t="s">
        <v>309</v>
      </c>
      <c r="C40" s="1" t="s">
        <v>72</v>
      </c>
      <c r="D40" s="41">
        <f t="shared" si="3"/>
        <v>6.4102564102564097E-2</v>
      </c>
      <c r="E40" s="43">
        <f t="shared" si="4"/>
        <v>0.703962703962704</v>
      </c>
      <c r="F40" s="43">
        <f t="shared" si="5"/>
        <v>0.10839160839160839</v>
      </c>
      <c r="G40" s="43">
        <f t="shared" si="6"/>
        <v>4.6620046620046623E-2</v>
      </c>
      <c r="H40" s="43">
        <f t="shared" si="7"/>
        <v>2.3310023310023312E-2</v>
      </c>
      <c r="I40" s="43">
        <f t="shared" si="8"/>
        <v>5.8275058275058279E-3</v>
      </c>
      <c r="J40" s="43">
        <f t="shared" si="9"/>
        <v>3.4965034965034968E-2</v>
      </c>
      <c r="K40" s="44">
        <f t="shared" si="10"/>
        <v>1.282051282051282E-2</v>
      </c>
      <c r="L40" s="28">
        <f t="shared" si="11"/>
        <v>0</v>
      </c>
      <c r="M40" s="24">
        <f t="shared" si="12"/>
        <v>56</v>
      </c>
      <c r="N40" s="10"/>
      <c r="O40" s="72" t="s">
        <v>72</v>
      </c>
      <c r="P40" s="67">
        <f t="shared" si="13"/>
        <v>858</v>
      </c>
      <c r="Q40" s="13">
        <v>55</v>
      </c>
      <c r="R40" s="34">
        <v>604</v>
      </c>
      <c r="S40" s="34">
        <v>93</v>
      </c>
      <c r="T40" s="34">
        <v>40</v>
      </c>
      <c r="U40" s="34">
        <v>20</v>
      </c>
      <c r="V40" s="34">
        <v>5</v>
      </c>
      <c r="W40" s="34">
        <v>30</v>
      </c>
      <c r="X40" s="34">
        <v>11</v>
      </c>
      <c r="Y40" s="34">
        <v>0</v>
      </c>
      <c r="Z40" s="72">
        <v>15</v>
      </c>
      <c r="AA40" s="1">
        <v>7</v>
      </c>
      <c r="AB40" s="1">
        <v>2</v>
      </c>
      <c r="AC40" s="1">
        <v>14</v>
      </c>
      <c r="AD40" s="1">
        <v>2</v>
      </c>
      <c r="AE40" s="1">
        <v>5</v>
      </c>
      <c r="AF40" s="1">
        <v>10</v>
      </c>
      <c r="AG40" s="1">
        <v>22</v>
      </c>
      <c r="AH40" s="1">
        <v>10</v>
      </c>
      <c r="AI40" s="1">
        <v>17</v>
      </c>
      <c r="AJ40" s="1">
        <v>118</v>
      </c>
      <c r="AK40" s="1">
        <v>32</v>
      </c>
      <c r="AL40" s="1">
        <v>323</v>
      </c>
      <c r="AM40" s="1">
        <v>82</v>
      </c>
      <c r="AN40" s="1">
        <v>10</v>
      </c>
      <c r="AO40" s="1">
        <v>9</v>
      </c>
      <c r="AP40" s="1">
        <v>4</v>
      </c>
      <c r="AQ40" s="1">
        <v>1</v>
      </c>
      <c r="AR40" s="1">
        <v>6</v>
      </c>
      <c r="AS40" s="1">
        <v>13</v>
      </c>
      <c r="AT40" s="1">
        <v>0</v>
      </c>
      <c r="AU40" s="1">
        <v>29</v>
      </c>
      <c r="AV40" s="1">
        <v>21</v>
      </c>
      <c r="AW40" s="1">
        <v>4</v>
      </c>
      <c r="AX40" s="1">
        <v>3</v>
      </c>
      <c r="AY40" s="1">
        <v>5</v>
      </c>
      <c r="AZ40" s="1">
        <v>14</v>
      </c>
      <c r="BA40" s="1">
        <v>8</v>
      </c>
      <c r="BB40" s="1">
        <v>2</v>
      </c>
      <c r="BC40" s="1">
        <v>4</v>
      </c>
      <c r="BD40" s="1">
        <v>1</v>
      </c>
      <c r="BE40" s="1">
        <v>3</v>
      </c>
      <c r="BF40" s="1">
        <v>8</v>
      </c>
      <c r="BG40" s="1">
        <v>6</v>
      </c>
      <c r="BH40" s="1">
        <v>2</v>
      </c>
      <c r="BI40" s="1">
        <v>0</v>
      </c>
      <c r="BJ40" s="1">
        <v>1</v>
      </c>
      <c r="BK40" s="1">
        <v>4</v>
      </c>
      <c r="BL40" s="1">
        <v>0</v>
      </c>
      <c r="BM40" s="1">
        <v>7</v>
      </c>
      <c r="BN40" s="1">
        <v>0</v>
      </c>
      <c r="BO40" s="1">
        <v>5</v>
      </c>
      <c r="BP40" s="1">
        <v>3</v>
      </c>
      <c r="BQ40" s="1">
        <v>2</v>
      </c>
      <c r="BR40" s="1">
        <v>3</v>
      </c>
      <c r="BS40" s="1">
        <v>2</v>
      </c>
      <c r="BT40" s="1">
        <v>8</v>
      </c>
      <c r="BU40" s="79">
        <v>11</v>
      </c>
    </row>
    <row r="41" spans="1:73" x14ac:dyDescent="0.15">
      <c r="A41" s="1" t="s">
        <v>73</v>
      </c>
      <c r="B41" s="1" t="s">
        <v>309</v>
      </c>
      <c r="C41" s="1" t="s">
        <v>74</v>
      </c>
      <c r="D41" s="41">
        <f t="shared" si="3"/>
        <v>0.10546378653113088</v>
      </c>
      <c r="E41" s="43">
        <f t="shared" si="4"/>
        <v>0.62007623888182972</v>
      </c>
      <c r="F41" s="43">
        <f t="shared" si="5"/>
        <v>0.12325285895806862</v>
      </c>
      <c r="G41" s="43">
        <f t="shared" si="6"/>
        <v>5.2096569250317665E-2</v>
      </c>
      <c r="H41" s="43">
        <f t="shared" si="7"/>
        <v>2.4142312579415501E-2</v>
      </c>
      <c r="I41" s="43">
        <f t="shared" si="8"/>
        <v>1.2706480304955527E-2</v>
      </c>
      <c r="J41" s="43">
        <f t="shared" si="9"/>
        <v>4.3202033036848796E-2</v>
      </c>
      <c r="K41" s="44">
        <f t="shared" si="10"/>
        <v>1.9059720457433291E-2</v>
      </c>
      <c r="L41" s="28">
        <f t="shared" si="11"/>
        <v>1.2706480304955528E-3</v>
      </c>
      <c r="M41" s="24">
        <f t="shared" si="12"/>
        <v>42</v>
      </c>
      <c r="N41" s="10"/>
      <c r="O41" s="72" t="s">
        <v>74</v>
      </c>
      <c r="P41" s="67">
        <f t="shared" si="13"/>
        <v>787</v>
      </c>
      <c r="Q41" s="13">
        <v>83</v>
      </c>
      <c r="R41" s="34">
        <v>488</v>
      </c>
      <c r="S41" s="34">
        <v>97</v>
      </c>
      <c r="T41" s="34">
        <v>41</v>
      </c>
      <c r="U41" s="34">
        <v>19</v>
      </c>
      <c r="V41" s="34">
        <v>10</v>
      </c>
      <c r="W41" s="34">
        <v>34</v>
      </c>
      <c r="X41" s="34">
        <v>15</v>
      </c>
      <c r="Y41" s="34">
        <v>1</v>
      </c>
      <c r="Z41" s="72">
        <v>29</v>
      </c>
      <c r="AA41" s="1">
        <v>7</v>
      </c>
      <c r="AB41" s="1">
        <v>9</v>
      </c>
      <c r="AC41" s="1">
        <v>13</v>
      </c>
      <c r="AD41" s="1">
        <v>10</v>
      </c>
      <c r="AE41" s="1">
        <v>9</v>
      </c>
      <c r="AF41" s="1">
        <v>6</v>
      </c>
      <c r="AG41" s="1">
        <v>30</v>
      </c>
      <c r="AH41" s="1">
        <v>23</v>
      </c>
      <c r="AI41" s="1">
        <v>12</v>
      </c>
      <c r="AJ41" s="1">
        <v>48</v>
      </c>
      <c r="AK41" s="1">
        <v>42</v>
      </c>
      <c r="AL41" s="1">
        <v>216</v>
      </c>
      <c r="AM41" s="1">
        <v>117</v>
      </c>
      <c r="AN41" s="1">
        <v>13</v>
      </c>
      <c r="AO41" s="1">
        <v>6</v>
      </c>
      <c r="AP41" s="1">
        <v>4</v>
      </c>
      <c r="AQ41" s="1">
        <v>2</v>
      </c>
      <c r="AR41" s="1">
        <v>10</v>
      </c>
      <c r="AS41" s="1">
        <v>14</v>
      </c>
      <c r="AT41" s="1">
        <v>4</v>
      </c>
      <c r="AU41" s="1">
        <v>25</v>
      </c>
      <c r="AV41" s="1">
        <v>19</v>
      </c>
      <c r="AW41" s="1">
        <v>4</v>
      </c>
      <c r="AX41" s="1">
        <v>3</v>
      </c>
      <c r="AY41" s="1">
        <v>6</v>
      </c>
      <c r="AZ41" s="1">
        <v>6</v>
      </c>
      <c r="BA41" s="1">
        <v>12</v>
      </c>
      <c r="BB41" s="1">
        <v>4</v>
      </c>
      <c r="BC41" s="1">
        <v>6</v>
      </c>
      <c r="BD41" s="1">
        <v>1</v>
      </c>
      <c r="BE41" s="1">
        <v>3</v>
      </c>
      <c r="BF41" s="1">
        <v>4</v>
      </c>
      <c r="BG41" s="1">
        <v>8</v>
      </c>
      <c r="BH41" s="1">
        <v>3</v>
      </c>
      <c r="BI41" s="1">
        <v>0</v>
      </c>
      <c r="BJ41" s="1">
        <v>7</v>
      </c>
      <c r="BK41" s="1">
        <v>2</v>
      </c>
      <c r="BL41" s="1">
        <v>1</v>
      </c>
      <c r="BM41" s="1">
        <v>9</v>
      </c>
      <c r="BN41" s="1">
        <v>1</v>
      </c>
      <c r="BO41" s="1">
        <v>2</v>
      </c>
      <c r="BP41" s="1">
        <v>9</v>
      </c>
      <c r="BQ41" s="1">
        <v>2</v>
      </c>
      <c r="BR41" s="1">
        <v>5</v>
      </c>
      <c r="BS41" s="1">
        <v>1</v>
      </c>
      <c r="BT41" s="1">
        <v>5</v>
      </c>
      <c r="BU41" s="79">
        <v>15</v>
      </c>
    </row>
    <row r="42" spans="1:73" x14ac:dyDescent="0.15">
      <c r="A42" s="1" t="s">
        <v>75</v>
      </c>
      <c r="B42" s="1" t="s">
        <v>310</v>
      </c>
      <c r="C42" s="1" t="s">
        <v>76</v>
      </c>
      <c r="D42" s="41">
        <f t="shared" si="3"/>
        <v>4.1505791505791506E-2</v>
      </c>
      <c r="E42" s="43">
        <f t="shared" si="4"/>
        <v>0.6718146718146718</v>
      </c>
      <c r="F42" s="43">
        <f t="shared" si="5"/>
        <v>8.6872586872586879E-2</v>
      </c>
      <c r="G42" s="43">
        <f t="shared" si="6"/>
        <v>5.5984555984555984E-2</v>
      </c>
      <c r="H42" s="43">
        <f t="shared" si="7"/>
        <v>2.2200772200772202E-2</v>
      </c>
      <c r="I42" s="43">
        <f t="shared" si="8"/>
        <v>4.8262548262548262E-3</v>
      </c>
      <c r="J42" s="43">
        <f t="shared" si="9"/>
        <v>4.2471042471042469E-2</v>
      </c>
      <c r="K42" s="44">
        <f t="shared" si="10"/>
        <v>7.4324324324324328E-2</v>
      </c>
      <c r="L42" s="28">
        <f t="shared" si="11"/>
        <v>9.6525096525096527E-4</v>
      </c>
      <c r="M42" s="24">
        <f t="shared" si="12"/>
        <v>49</v>
      </c>
      <c r="N42" s="10"/>
      <c r="O42" s="72" t="s">
        <v>76</v>
      </c>
      <c r="P42" s="67">
        <f t="shared" si="13"/>
        <v>1036</v>
      </c>
      <c r="Q42" s="13">
        <v>43</v>
      </c>
      <c r="R42" s="34">
        <v>696</v>
      </c>
      <c r="S42" s="34">
        <v>90</v>
      </c>
      <c r="T42" s="34">
        <v>58</v>
      </c>
      <c r="U42" s="34">
        <v>23</v>
      </c>
      <c r="V42" s="34">
        <v>5</v>
      </c>
      <c r="W42" s="34">
        <v>44</v>
      </c>
      <c r="X42" s="34">
        <v>77</v>
      </c>
      <c r="Y42" s="34">
        <v>1</v>
      </c>
      <c r="Z42" s="72">
        <v>19</v>
      </c>
      <c r="AA42" s="1">
        <v>2</v>
      </c>
      <c r="AB42" s="1">
        <v>1</v>
      </c>
      <c r="AC42" s="1">
        <v>11</v>
      </c>
      <c r="AD42" s="1">
        <v>2</v>
      </c>
      <c r="AE42" s="1">
        <v>4</v>
      </c>
      <c r="AF42" s="1">
        <v>4</v>
      </c>
      <c r="AG42" s="1">
        <v>9</v>
      </c>
      <c r="AH42" s="1">
        <v>9</v>
      </c>
      <c r="AI42" s="1">
        <v>7</v>
      </c>
      <c r="AJ42" s="1">
        <v>60</v>
      </c>
      <c r="AK42" s="1">
        <v>73</v>
      </c>
      <c r="AL42" s="1">
        <v>375</v>
      </c>
      <c r="AM42" s="1">
        <v>163</v>
      </c>
      <c r="AN42" s="1">
        <v>6</v>
      </c>
      <c r="AO42" s="1">
        <v>3</v>
      </c>
      <c r="AP42" s="1">
        <v>6</v>
      </c>
      <c r="AQ42" s="1">
        <v>3</v>
      </c>
      <c r="AR42" s="1">
        <v>7</v>
      </c>
      <c r="AS42" s="1">
        <v>3</v>
      </c>
      <c r="AT42" s="1">
        <v>7</v>
      </c>
      <c r="AU42" s="1">
        <v>18</v>
      </c>
      <c r="AV42" s="1">
        <v>37</v>
      </c>
      <c r="AW42" s="1">
        <v>7</v>
      </c>
      <c r="AX42" s="1">
        <v>2</v>
      </c>
      <c r="AY42" s="1">
        <v>5</v>
      </c>
      <c r="AZ42" s="1">
        <v>20</v>
      </c>
      <c r="BA42" s="1">
        <v>18</v>
      </c>
      <c r="BB42" s="1">
        <v>5</v>
      </c>
      <c r="BC42" s="1">
        <v>1</v>
      </c>
      <c r="BD42" s="1">
        <v>0</v>
      </c>
      <c r="BE42" s="1">
        <v>3</v>
      </c>
      <c r="BF42" s="1">
        <v>7</v>
      </c>
      <c r="BG42" s="1">
        <v>11</v>
      </c>
      <c r="BH42" s="1">
        <v>2</v>
      </c>
      <c r="BI42" s="1">
        <v>0</v>
      </c>
      <c r="BJ42" s="1">
        <v>3</v>
      </c>
      <c r="BK42" s="1">
        <v>1</v>
      </c>
      <c r="BL42" s="1">
        <v>1</v>
      </c>
      <c r="BM42" s="1">
        <v>14</v>
      </c>
      <c r="BN42" s="1">
        <v>0</v>
      </c>
      <c r="BO42" s="1">
        <v>4</v>
      </c>
      <c r="BP42" s="1">
        <v>8</v>
      </c>
      <c r="BQ42" s="1">
        <v>4</v>
      </c>
      <c r="BR42" s="1">
        <v>4</v>
      </c>
      <c r="BS42" s="1">
        <v>6</v>
      </c>
      <c r="BT42" s="1">
        <v>4</v>
      </c>
      <c r="BU42" s="79">
        <v>77</v>
      </c>
    </row>
    <row r="43" spans="1:73" x14ac:dyDescent="0.15">
      <c r="A43" s="21" t="s">
        <v>77</v>
      </c>
      <c r="B43" s="21" t="s">
        <v>314</v>
      </c>
      <c r="C43" s="21" t="s">
        <v>78</v>
      </c>
      <c r="D43" s="61"/>
      <c r="E43" s="62"/>
      <c r="F43" s="62"/>
      <c r="G43" s="62"/>
      <c r="H43" s="62"/>
      <c r="I43" s="62"/>
      <c r="J43" s="62"/>
      <c r="K43" s="63"/>
      <c r="L43" s="33"/>
      <c r="M43" s="25"/>
      <c r="N43" s="10"/>
      <c r="O43" s="73" t="s">
        <v>78</v>
      </c>
      <c r="P43" s="69"/>
      <c r="Q43" s="18"/>
      <c r="R43" s="36"/>
      <c r="S43" s="36"/>
      <c r="T43" s="36"/>
      <c r="U43" s="36"/>
      <c r="V43" s="36"/>
      <c r="W43" s="36"/>
      <c r="X43" s="36"/>
      <c r="Y43" s="36"/>
      <c r="Z43" s="73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83"/>
    </row>
    <row r="44" spans="1:73" x14ac:dyDescent="0.15">
      <c r="A44" s="1" t="s">
        <v>79</v>
      </c>
      <c r="B44" s="1" t="s">
        <v>309</v>
      </c>
      <c r="C44" s="1" t="s">
        <v>80</v>
      </c>
      <c r="D44" s="41">
        <f>Q44/P44</f>
        <v>5.5679287305122498E-2</v>
      </c>
      <c r="E44" s="43">
        <f>R44/P44</f>
        <v>0.61024498886414258</v>
      </c>
      <c r="F44" s="43">
        <f>S44/P44</f>
        <v>0.11804008908685969</v>
      </c>
      <c r="G44" s="43">
        <f>T44/P44</f>
        <v>8.6859688195991089E-2</v>
      </c>
      <c r="H44" s="43">
        <f>U44/P44</f>
        <v>3.5634743875278395E-2</v>
      </c>
      <c r="I44" s="43">
        <f>V44/P44</f>
        <v>1.5590200445434299E-2</v>
      </c>
      <c r="J44" s="43">
        <f>W44/P44</f>
        <v>5.1224944320712694E-2</v>
      </c>
      <c r="K44" s="44">
        <f>X44/P44</f>
        <v>2.6726057906458798E-2</v>
      </c>
      <c r="L44" s="28">
        <f>Y44/P44</f>
        <v>2.2271714922048997E-3</v>
      </c>
      <c r="M44" s="24">
        <f>_xlfn.RANK.EQ(L44,$L$12:$L$97,0)</f>
        <v>32</v>
      </c>
      <c r="N44" s="10"/>
      <c r="O44" s="72" t="s">
        <v>80</v>
      </c>
      <c r="P44" s="67">
        <f>SUM(Q44:X44)</f>
        <v>449</v>
      </c>
      <c r="Q44" s="13">
        <v>25</v>
      </c>
      <c r="R44" s="34">
        <v>274</v>
      </c>
      <c r="S44" s="34">
        <v>53</v>
      </c>
      <c r="T44" s="34">
        <v>39</v>
      </c>
      <c r="U44" s="34">
        <v>16</v>
      </c>
      <c r="V44" s="34">
        <v>7</v>
      </c>
      <c r="W44" s="34">
        <v>23</v>
      </c>
      <c r="X44" s="34">
        <v>12</v>
      </c>
      <c r="Y44" s="34">
        <v>1</v>
      </c>
      <c r="Z44" s="72">
        <v>7</v>
      </c>
      <c r="AA44" s="1">
        <v>3</v>
      </c>
      <c r="AB44" s="1">
        <v>3</v>
      </c>
      <c r="AC44" s="1">
        <v>3</v>
      </c>
      <c r="AD44" s="1">
        <v>3</v>
      </c>
      <c r="AE44" s="1">
        <v>2</v>
      </c>
      <c r="AF44" s="1">
        <v>4</v>
      </c>
      <c r="AG44" s="1">
        <v>7</v>
      </c>
      <c r="AH44" s="1">
        <v>6</v>
      </c>
      <c r="AI44" s="1">
        <v>3</v>
      </c>
      <c r="AJ44" s="1">
        <v>53</v>
      </c>
      <c r="AK44" s="1">
        <v>38</v>
      </c>
      <c r="AL44" s="1">
        <v>118</v>
      </c>
      <c r="AM44" s="1">
        <v>49</v>
      </c>
      <c r="AN44" s="1">
        <v>5</v>
      </c>
      <c r="AO44" s="1">
        <v>3</v>
      </c>
      <c r="AP44" s="1">
        <v>5</v>
      </c>
      <c r="AQ44" s="1">
        <v>1</v>
      </c>
      <c r="AR44" s="1">
        <v>3</v>
      </c>
      <c r="AS44" s="1">
        <v>6</v>
      </c>
      <c r="AT44" s="1">
        <v>4</v>
      </c>
      <c r="AU44" s="1">
        <v>14</v>
      </c>
      <c r="AV44" s="1">
        <v>12</v>
      </c>
      <c r="AW44" s="1">
        <v>6</v>
      </c>
      <c r="AX44" s="1">
        <v>4</v>
      </c>
      <c r="AY44" s="1">
        <v>4</v>
      </c>
      <c r="AZ44" s="1">
        <v>9</v>
      </c>
      <c r="BA44" s="1">
        <v>10</v>
      </c>
      <c r="BB44" s="1">
        <v>3</v>
      </c>
      <c r="BC44" s="1">
        <v>3</v>
      </c>
      <c r="BD44" s="1">
        <v>2</v>
      </c>
      <c r="BE44" s="1">
        <v>2</v>
      </c>
      <c r="BF44" s="1">
        <v>4</v>
      </c>
      <c r="BG44" s="1">
        <v>8</v>
      </c>
      <c r="BH44" s="1">
        <v>0</v>
      </c>
      <c r="BI44" s="1">
        <v>1</v>
      </c>
      <c r="BJ44" s="1">
        <v>2</v>
      </c>
      <c r="BK44" s="1">
        <v>3</v>
      </c>
      <c r="BL44" s="1">
        <v>1</v>
      </c>
      <c r="BM44" s="1">
        <v>6</v>
      </c>
      <c r="BN44" s="1">
        <v>2</v>
      </c>
      <c r="BO44" s="1">
        <v>1</v>
      </c>
      <c r="BP44" s="1">
        <v>4</v>
      </c>
      <c r="BQ44" s="1">
        <v>2</v>
      </c>
      <c r="BR44" s="1">
        <v>5</v>
      </c>
      <c r="BS44" s="1">
        <v>2</v>
      </c>
      <c r="BT44" s="1">
        <v>1</v>
      </c>
      <c r="BU44" s="79">
        <v>12</v>
      </c>
    </row>
    <row r="45" spans="1:73" x14ac:dyDescent="0.15">
      <c r="A45" s="1" t="s">
        <v>81</v>
      </c>
      <c r="B45" s="1" t="s">
        <v>313</v>
      </c>
      <c r="C45" s="1" t="s">
        <v>82</v>
      </c>
      <c r="D45" s="41">
        <f>Q45/P45</f>
        <v>4.9447353112274578E-2</v>
      </c>
      <c r="E45" s="43">
        <f>R45/P45</f>
        <v>0.59278650378126818</v>
      </c>
      <c r="F45" s="43">
        <f>S45/P45</f>
        <v>0.15066899360093078</v>
      </c>
      <c r="G45" s="43">
        <f>T45/P45</f>
        <v>7.8534031413612565E-2</v>
      </c>
      <c r="H45" s="43">
        <f>U45/P45</f>
        <v>2.9668411867364748E-2</v>
      </c>
      <c r="I45" s="43">
        <f>V45/P45</f>
        <v>1.977894124490983E-2</v>
      </c>
      <c r="J45" s="43">
        <f>W45/P45</f>
        <v>5.0029086678301339E-2</v>
      </c>
      <c r="K45" s="44">
        <f>X45/P45</f>
        <v>2.9086678301337987E-2</v>
      </c>
      <c r="L45" s="28">
        <f>Y45/P45</f>
        <v>4.0721349621873184E-3</v>
      </c>
      <c r="M45" s="24">
        <f>_xlfn.RANK.EQ(L45,$L$12:$L$97,0)</f>
        <v>17</v>
      </c>
      <c r="N45" s="10"/>
      <c r="O45" s="72" t="s">
        <v>82</v>
      </c>
      <c r="P45" s="67">
        <f>SUM(Q45:X45)</f>
        <v>1719</v>
      </c>
      <c r="Q45" s="13">
        <v>85</v>
      </c>
      <c r="R45" s="34">
        <v>1019</v>
      </c>
      <c r="S45" s="34">
        <v>259</v>
      </c>
      <c r="T45" s="34">
        <v>135</v>
      </c>
      <c r="U45" s="34">
        <v>51</v>
      </c>
      <c r="V45" s="34">
        <v>34</v>
      </c>
      <c r="W45" s="34">
        <v>86</v>
      </c>
      <c r="X45" s="34">
        <v>50</v>
      </c>
      <c r="Y45" s="34">
        <v>7</v>
      </c>
      <c r="Z45" s="72">
        <v>29</v>
      </c>
      <c r="AA45" s="1">
        <v>12</v>
      </c>
      <c r="AB45" s="1">
        <v>4</v>
      </c>
      <c r="AC45" s="1">
        <v>19</v>
      </c>
      <c r="AD45" s="1">
        <v>10</v>
      </c>
      <c r="AE45" s="1">
        <v>4</v>
      </c>
      <c r="AF45" s="1">
        <v>7</v>
      </c>
      <c r="AG45" s="1">
        <v>35</v>
      </c>
      <c r="AH45" s="1">
        <v>22</v>
      </c>
      <c r="AI45" s="1">
        <v>20</v>
      </c>
      <c r="AJ45" s="1">
        <v>82</v>
      </c>
      <c r="AK45" s="1">
        <v>50</v>
      </c>
      <c r="AL45" s="1">
        <v>317</v>
      </c>
      <c r="AM45" s="1">
        <v>493</v>
      </c>
      <c r="AN45" s="1">
        <v>28</v>
      </c>
      <c r="AO45" s="1">
        <v>21</v>
      </c>
      <c r="AP45" s="1">
        <v>9</v>
      </c>
      <c r="AQ45" s="1">
        <v>7</v>
      </c>
      <c r="AR45" s="1">
        <v>24</v>
      </c>
      <c r="AS45" s="1">
        <v>23</v>
      </c>
      <c r="AT45" s="1">
        <v>9</v>
      </c>
      <c r="AU45" s="1">
        <v>57</v>
      </c>
      <c r="AV45" s="1">
        <v>81</v>
      </c>
      <c r="AW45" s="1">
        <v>18</v>
      </c>
      <c r="AX45" s="1">
        <v>8</v>
      </c>
      <c r="AY45" s="1">
        <v>17</v>
      </c>
      <c r="AZ45" s="1">
        <v>31</v>
      </c>
      <c r="BA45" s="1">
        <v>41</v>
      </c>
      <c r="BB45" s="1">
        <v>12</v>
      </c>
      <c r="BC45" s="1">
        <v>8</v>
      </c>
      <c r="BD45" s="1">
        <v>3</v>
      </c>
      <c r="BE45" s="1">
        <v>4</v>
      </c>
      <c r="BF45" s="1">
        <v>15</v>
      </c>
      <c r="BG45" s="1">
        <v>21</v>
      </c>
      <c r="BH45" s="1">
        <v>8</v>
      </c>
      <c r="BI45" s="1">
        <v>5</v>
      </c>
      <c r="BJ45" s="1">
        <v>10</v>
      </c>
      <c r="BK45" s="1">
        <v>12</v>
      </c>
      <c r="BL45" s="1">
        <v>7</v>
      </c>
      <c r="BM45" s="1">
        <v>26</v>
      </c>
      <c r="BN45" s="1">
        <v>2</v>
      </c>
      <c r="BO45" s="1">
        <v>6</v>
      </c>
      <c r="BP45" s="1">
        <v>8</v>
      </c>
      <c r="BQ45" s="1">
        <v>4</v>
      </c>
      <c r="BR45" s="1">
        <v>12</v>
      </c>
      <c r="BS45" s="1">
        <v>15</v>
      </c>
      <c r="BT45" s="1">
        <v>13</v>
      </c>
      <c r="BU45" s="79">
        <v>50</v>
      </c>
    </row>
    <row r="46" spans="1:73" x14ac:dyDescent="0.15">
      <c r="A46" s="21" t="s">
        <v>83</v>
      </c>
      <c r="B46" s="21" t="s">
        <v>314</v>
      </c>
      <c r="C46" s="21" t="s">
        <v>84</v>
      </c>
      <c r="D46" s="61"/>
      <c r="E46" s="62"/>
      <c r="F46" s="62"/>
      <c r="G46" s="62"/>
      <c r="H46" s="62"/>
      <c r="I46" s="62"/>
      <c r="J46" s="62"/>
      <c r="K46" s="63"/>
      <c r="L46" s="33"/>
      <c r="M46" s="25"/>
      <c r="N46" s="10"/>
      <c r="O46" s="73" t="s">
        <v>84</v>
      </c>
      <c r="P46" s="69"/>
      <c r="Q46" s="18"/>
      <c r="R46" s="36"/>
      <c r="S46" s="36"/>
      <c r="T46" s="36"/>
      <c r="U46" s="36"/>
      <c r="V46" s="36"/>
      <c r="W46" s="36"/>
      <c r="X46" s="36"/>
      <c r="Y46" s="36"/>
      <c r="Z46" s="73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83"/>
    </row>
    <row r="47" spans="1:73" x14ac:dyDescent="0.15">
      <c r="A47" s="1" t="s">
        <v>85</v>
      </c>
      <c r="B47" s="1" t="s">
        <v>307</v>
      </c>
      <c r="C47" s="1" t="s">
        <v>86</v>
      </c>
      <c r="D47" s="41">
        <f>Q47/P47</f>
        <v>0.27069645203679371</v>
      </c>
      <c r="E47" s="43">
        <f>R47/P47</f>
        <v>0.17038983793254489</v>
      </c>
      <c r="F47" s="43">
        <f>S47/P47</f>
        <v>0.51511169513797639</v>
      </c>
      <c r="G47" s="43">
        <f>T47/P47</f>
        <v>1.4454664914586071E-2</v>
      </c>
      <c r="H47" s="43">
        <f>U47/P47</f>
        <v>7.00832238282961E-3</v>
      </c>
      <c r="I47" s="43">
        <f>V47/P47</f>
        <v>2.6281208935611039E-3</v>
      </c>
      <c r="J47" s="43">
        <f>W47/P47</f>
        <v>1.0074463425317565E-2</v>
      </c>
      <c r="K47" s="44">
        <f>X47/P47</f>
        <v>9.6364432763907139E-3</v>
      </c>
      <c r="L47" s="28">
        <f>Y47/P47</f>
        <v>0</v>
      </c>
      <c r="M47" s="24">
        <f>_xlfn.RANK.EQ(L47,$L$12:$L$97,0)</f>
        <v>56</v>
      </c>
      <c r="N47" s="10"/>
      <c r="O47" s="72" t="s">
        <v>86</v>
      </c>
      <c r="P47" s="67">
        <f>SUM(Q47:X47)</f>
        <v>2283</v>
      </c>
      <c r="Q47" s="13">
        <v>618</v>
      </c>
      <c r="R47" s="34">
        <v>389</v>
      </c>
      <c r="S47" s="34">
        <v>1176</v>
      </c>
      <c r="T47" s="34">
        <v>33</v>
      </c>
      <c r="U47" s="34">
        <v>16</v>
      </c>
      <c r="V47" s="34">
        <v>6</v>
      </c>
      <c r="W47" s="34">
        <v>23</v>
      </c>
      <c r="X47" s="34">
        <v>22</v>
      </c>
      <c r="Y47" s="34">
        <v>0</v>
      </c>
      <c r="Z47" s="72">
        <v>61</v>
      </c>
      <c r="AA47" s="1">
        <v>37</v>
      </c>
      <c r="AB47" s="1">
        <v>31</v>
      </c>
      <c r="AC47" s="1">
        <v>77</v>
      </c>
      <c r="AD47" s="1">
        <v>112</v>
      </c>
      <c r="AE47" s="1">
        <v>150</v>
      </c>
      <c r="AF47" s="1">
        <v>150</v>
      </c>
      <c r="AG47" s="1">
        <v>25</v>
      </c>
      <c r="AH47" s="1">
        <v>104</v>
      </c>
      <c r="AI47" s="1">
        <v>123</v>
      </c>
      <c r="AJ47" s="1">
        <v>39</v>
      </c>
      <c r="AK47" s="1">
        <v>15</v>
      </c>
      <c r="AL47" s="1">
        <v>62</v>
      </c>
      <c r="AM47" s="1">
        <v>21</v>
      </c>
      <c r="AN47" s="1">
        <v>859</v>
      </c>
      <c r="AO47" s="1">
        <v>84</v>
      </c>
      <c r="AP47" s="1">
        <v>50</v>
      </c>
      <c r="AQ47" s="1">
        <v>14</v>
      </c>
      <c r="AR47" s="1">
        <v>16</v>
      </c>
      <c r="AS47" s="1">
        <v>73</v>
      </c>
      <c r="AT47" s="1">
        <v>16</v>
      </c>
      <c r="AU47" s="1">
        <v>38</v>
      </c>
      <c r="AV47" s="1">
        <v>26</v>
      </c>
      <c r="AW47" s="1">
        <v>1</v>
      </c>
      <c r="AX47" s="1">
        <v>2</v>
      </c>
      <c r="AY47" s="1">
        <v>6</v>
      </c>
      <c r="AZ47" s="1">
        <v>13</v>
      </c>
      <c r="BA47" s="1">
        <v>9</v>
      </c>
      <c r="BB47" s="1">
        <v>0</v>
      </c>
      <c r="BC47" s="1">
        <v>2</v>
      </c>
      <c r="BD47" s="1">
        <v>2</v>
      </c>
      <c r="BE47" s="1">
        <v>3</v>
      </c>
      <c r="BF47" s="1">
        <v>6</v>
      </c>
      <c r="BG47" s="1">
        <v>4</v>
      </c>
      <c r="BH47" s="1">
        <v>1</v>
      </c>
      <c r="BI47" s="1">
        <v>0</v>
      </c>
      <c r="BJ47" s="1">
        <v>3</v>
      </c>
      <c r="BK47" s="1">
        <v>3</v>
      </c>
      <c r="BL47" s="1">
        <v>0</v>
      </c>
      <c r="BM47" s="1">
        <v>3</v>
      </c>
      <c r="BN47" s="1">
        <v>2</v>
      </c>
      <c r="BO47" s="1">
        <v>4</v>
      </c>
      <c r="BP47" s="1">
        <v>1</v>
      </c>
      <c r="BQ47" s="1">
        <v>2</v>
      </c>
      <c r="BR47" s="1">
        <v>2</v>
      </c>
      <c r="BS47" s="1">
        <v>3</v>
      </c>
      <c r="BT47" s="1">
        <v>6</v>
      </c>
      <c r="BU47" s="79">
        <v>22</v>
      </c>
    </row>
    <row r="48" spans="1:73" x14ac:dyDescent="0.15">
      <c r="A48" s="1" t="s">
        <v>87</v>
      </c>
      <c r="B48" s="1" t="s">
        <v>309</v>
      </c>
      <c r="C48" s="1" t="s">
        <v>88</v>
      </c>
      <c r="D48" s="41">
        <f>Q48/P48</f>
        <v>2.4096385542168676E-2</v>
      </c>
      <c r="E48" s="43">
        <f>R48/P48</f>
        <v>0.12048192771084337</v>
      </c>
      <c r="F48" s="43">
        <f>S48/P48</f>
        <v>0.75903614457831325</v>
      </c>
      <c r="G48" s="43">
        <f>T48/P48</f>
        <v>6.0240963855421686E-2</v>
      </c>
      <c r="H48" s="43">
        <f>U48/P48</f>
        <v>0</v>
      </c>
      <c r="I48" s="43">
        <f>V48/P48</f>
        <v>1.2048192771084338E-2</v>
      </c>
      <c r="J48" s="43">
        <f>W48/P48</f>
        <v>1.2048192771084338E-2</v>
      </c>
      <c r="K48" s="44">
        <f>X48/P48</f>
        <v>1.2048192771084338E-2</v>
      </c>
      <c r="L48" s="28">
        <f>Y48/P48</f>
        <v>1.2048192771084338E-2</v>
      </c>
      <c r="M48" s="24">
        <f>_xlfn.RANK.EQ(L48,$L$12:$L$97,0)</f>
        <v>7</v>
      </c>
      <c r="N48" s="10"/>
      <c r="O48" s="72" t="s">
        <v>88</v>
      </c>
      <c r="P48" s="67">
        <f>SUM(Q48:X48)</f>
        <v>83</v>
      </c>
      <c r="Q48" s="13">
        <v>2</v>
      </c>
      <c r="R48" s="34">
        <v>10</v>
      </c>
      <c r="S48" s="34">
        <v>63</v>
      </c>
      <c r="T48" s="34">
        <v>5</v>
      </c>
      <c r="U48" s="34">
        <v>0</v>
      </c>
      <c r="V48" s="34">
        <v>1</v>
      </c>
      <c r="W48" s="34">
        <v>1</v>
      </c>
      <c r="X48" s="34">
        <v>1</v>
      </c>
      <c r="Y48" s="34">
        <v>1</v>
      </c>
      <c r="Z48" s="72">
        <v>1</v>
      </c>
      <c r="AA48" s="1">
        <v>0</v>
      </c>
      <c r="AB48" s="1">
        <v>1</v>
      </c>
      <c r="AC48" s="1">
        <v>0</v>
      </c>
      <c r="AD48" s="1">
        <v>0</v>
      </c>
      <c r="AE48" s="1">
        <v>0</v>
      </c>
      <c r="AF48" s="1">
        <v>0</v>
      </c>
      <c r="AG48" s="1">
        <v>2</v>
      </c>
      <c r="AH48" s="1">
        <v>2</v>
      </c>
      <c r="AI48" s="1">
        <v>2</v>
      </c>
      <c r="AJ48" s="1">
        <v>1</v>
      </c>
      <c r="AK48" s="1">
        <v>1</v>
      </c>
      <c r="AL48" s="1">
        <v>1</v>
      </c>
      <c r="AM48" s="1">
        <v>1</v>
      </c>
      <c r="AN48" s="1">
        <v>45</v>
      </c>
      <c r="AO48" s="1">
        <v>2</v>
      </c>
      <c r="AP48" s="1">
        <v>4</v>
      </c>
      <c r="AQ48" s="1">
        <v>0</v>
      </c>
      <c r="AR48" s="1">
        <v>1</v>
      </c>
      <c r="AS48" s="1">
        <v>5</v>
      </c>
      <c r="AT48" s="1">
        <v>1</v>
      </c>
      <c r="AU48" s="1">
        <v>2</v>
      </c>
      <c r="AV48" s="1">
        <v>3</v>
      </c>
      <c r="AW48" s="1">
        <v>0</v>
      </c>
      <c r="AX48" s="1">
        <v>1</v>
      </c>
      <c r="AY48" s="1">
        <v>0</v>
      </c>
      <c r="AZ48" s="1">
        <v>2</v>
      </c>
      <c r="BA48" s="1">
        <v>2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1</v>
      </c>
      <c r="BM48" s="1">
        <v>0</v>
      </c>
      <c r="BN48" s="1">
        <v>0</v>
      </c>
      <c r="BO48" s="1">
        <v>0</v>
      </c>
      <c r="BP48" s="1">
        <v>0</v>
      </c>
      <c r="BQ48" s="1">
        <v>0</v>
      </c>
      <c r="BR48" s="1">
        <v>1</v>
      </c>
      <c r="BS48" s="1">
        <v>0</v>
      </c>
      <c r="BT48" s="1">
        <v>0</v>
      </c>
      <c r="BU48" s="79">
        <v>1</v>
      </c>
    </row>
    <row r="49" spans="1:73" x14ac:dyDescent="0.15">
      <c r="A49" s="1" t="s">
        <v>89</v>
      </c>
      <c r="B49" s="1" t="s">
        <v>308</v>
      </c>
      <c r="C49" s="1" t="s">
        <v>90</v>
      </c>
      <c r="D49" s="41">
        <f>Q49/P49</f>
        <v>7.1428571428571425E-2</v>
      </c>
      <c r="E49" s="43">
        <f>R49/P49</f>
        <v>9.5238095238095233E-2</v>
      </c>
      <c r="F49" s="43">
        <f>S49/P49</f>
        <v>0.83333333333333337</v>
      </c>
      <c r="G49" s="43">
        <f>T49/P49</f>
        <v>0</v>
      </c>
      <c r="H49" s="43">
        <f>U49/P49</f>
        <v>0</v>
      </c>
      <c r="I49" s="43">
        <f>V49/P49</f>
        <v>0</v>
      </c>
      <c r="J49" s="43">
        <f>W49/P49</f>
        <v>0</v>
      </c>
      <c r="K49" s="44">
        <f>X49/P49</f>
        <v>0</v>
      </c>
      <c r="L49" s="28">
        <f>Y49/P49</f>
        <v>0</v>
      </c>
      <c r="M49" s="24">
        <f>_xlfn.RANK.EQ(L49,$L$12:$L$97,0)</f>
        <v>56</v>
      </c>
      <c r="N49" s="10"/>
      <c r="O49" s="72" t="s">
        <v>90</v>
      </c>
      <c r="P49" s="67">
        <f>SUM(Q49:X49)</f>
        <v>168</v>
      </c>
      <c r="Q49" s="13">
        <v>12</v>
      </c>
      <c r="R49" s="34">
        <v>16</v>
      </c>
      <c r="S49" s="34">
        <v>140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72">
        <v>0</v>
      </c>
      <c r="AA49" s="1">
        <v>0</v>
      </c>
      <c r="AB49" s="1">
        <v>2</v>
      </c>
      <c r="AC49" s="1">
        <v>1</v>
      </c>
      <c r="AD49" s="1">
        <v>1</v>
      </c>
      <c r="AE49" s="1">
        <v>1</v>
      </c>
      <c r="AF49" s="1">
        <v>7</v>
      </c>
      <c r="AG49" s="1">
        <v>1</v>
      </c>
      <c r="AH49" s="1">
        <v>3</v>
      </c>
      <c r="AI49" s="1">
        <v>5</v>
      </c>
      <c r="AJ49" s="1">
        <v>3</v>
      </c>
      <c r="AK49" s="1">
        <v>2</v>
      </c>
      <c r="AL49" s="1">
        <v>2</v>
      </c>
      <c r="AM49" s="1">
        <v>0</v>
      </c>
      <c r="AN49" s="1">
        <v>48</v>
      </c>
      <c r="AO49" s="1">
        <v>22</v>
      </c>
      <c r="AP49" s="1">
        <v>22</v>
      </c>
      <c r="AQ49" s="1">
        <v>5</v>
      </c>
      <c r="AR49" s="1">
        <v>2</v>
      </c>
      <c r="AS49" s="1">
        <v>26</v>
      </c>
      <c r="AT49" s="1">
        <v>2</v>
      </c>
      <c r="AU49" s="1">
        <v>11</v>
      </c>
      <c r="AV49" s="1">
        <v>2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0</v>
      </c>
      <c r="BT49" s="1">
        <v>0</v>
      </c>
      <c r="BU49" s="79">
        <v>0</v>
      </c>
    </row>
    <row r="50" spans="1:73" x14ac:dyDescent="0.15">
      <c r="A50" s="1" t="s">
        <v>91</v>
      </c>
      <c r="B50" s="1" t="s">
        <v>312</v>
      </c>
      <c r="C50" s="1" t="s">
        <v>92</v>
      </c>
      <c r="D50" s="41">
        <f>Q50/P50</f>
        <v>3.7321624588364431E-2</v>
      </c>
      <c r="E50" s="43">
        <f>R50/P50</f>
        <v>8.1778265642151488E-2</v>
      </c>
      <c r="F50" s="43">
        <f>S50/P50</f>
        <v>0.7541163556531284</v>
      </c>
      <c r="G50" s="43">
        <f>T50/P50</f>
        <v>8.5071350164654225E-2</v>
      </c>
      <c r="H50" s="43">
        <f>U50/P50</f>
        <v>1.0976948408342482E-2</v>
      </c>
      <c r="I50" s="43">
        <f>V50/P50</f>
        <v>7.6838638858397366E-3</v>
      </c>
      <c r="J50" s="43">
        <f>W50/P50</f>
        <v>8.2327113062568603E-3</v>
      </c>
      <c r="K50" s="44">
        <f>X50/P50</f>
        <v>1.4818880351262349E-2</v>
      </c>
      <c r="L50" s="28">
        <f>Y50/P50</f>
        <v>1.0976948408342481E-3</v>
      </c>
      <c r="M50" s="24">
        <f>_xlfn.RANK.EQ(L50,$L$12:$L$97,0)</f>
        <v>45</v>
      </c>
      <c r="N50" s="10"/>
      <c r="O50" s="72" t="s">
        <v>92</v>
      </c>
      <c r="P50" s="67">
        <f>SUM(Q50:X50)</f>
        <v>1822</v>
      </c>
      <c r="Q50" s="13">
        <v>68</v>
      </c>
      <c r="R50" s="34">
        <v>149</v>
      </c>
      <c r="S50" s="34">
        <v>1374</v>
      </c>
      <c r="T50" s="34">
        <v>155</v>
      </c>
      <c r="U50" s="34">
        <v>20</v>
      </c>
      <c r="V50" s="34">
        <v>14</v>
      </c>
      <c r="W50" s="34">
        <v>15</v>
      </c>
      <c r="X50" s="34">
        <v>27</v>
      </c>
      <c r="Y50" s="34">
        <v>2</v>
      </c>
      <c r="Z50" s="72">
        <v>25</v>
      </c>
      <c r="AA50" s="1">
        <v>4</v>
      </c>
      <c r="AB50" s="1">
        <v>10</v>
      </c>
      <c r="AC50" s="1">
        <v>7</v>
      </c>
      <c r="AD50" s="1">
        <v>6</v>
      </c>
      <c r="AE50" s="1">
        <v>11</v>
      </c>
      <c r="AF50" s="1">
        <v>5</v>
      </c>
      <c r="AG50" s="1">
        <v>7</v>
      </c>
      <c r="AH50" s="1">
        <v>16</v>
      </c>
      <c r="AI50" s="1">
        <v>30</v>
      </c>
      <c r="AJ50" s="1">
        <v>19</v>
      </c>
      <c r="AK50" s="1">
        <v>15</v>
      </c>
      <c r="AL50" s="1">
        <v>40</v>
      </c>
      <c r="AM50" s="1">
        <v>22</v>
      </c>
      <c r="AN50" s="1">
        <v>66</v>
      </c>
      <c r="AO50" s="1">
        <v>499</v>
      </c>
      <c r="AP50" s="1">
        <v>322</v>
      </c>
      <c r="AQ50" s="1">
        <v>95</v>
      </c>
      <c r="AR50" s="1">
        <v>11</v>
      </c>
      <c r="AS50" s="1">
        <v>103</v>
      </c>
      <c r="AT50" s="1">
        <v>95</v>
      </c>
      <c r="AU50" s="1">
        <v>28</v>
      </c>
      <c r="AV50" s="1">
        <v>155</v>
      </c>
      <c r="AW50" s="1">
        <v>38</v>
      </c>
      <c r="AX50" s="1">
        <v>17</v>
      </c>
      <c r="AY50" s="1">
        <v>35</v>
      </c>
      <c r="AZ50" s="1">
        <v>30</v>
      </c>
      <c r="BA50" s="1">
        <v>20</v>
      </c>
      <c r="BB50" s="1">
        <v>12</v>
      </c>
      <c r="BC50" s="1">
        <v>3</v>
      </c>
      <c r="BD50" s="1">
        <v>4</v>
      </c>
      <c r="BE50" s="1">
        <v>2</v>
      </c>
      <c r="BF50" s="1">
        <v>3</v>
      </c>
      <c r="BG50" s="1">
        <v>8</v>
      </c>
      <c r="BH50" s="1">
        <v>3</v>
      </c>
      <c r="BI50" s="1">
        <v>2</v>
      </c>
      <c r="BJ50" s="1">
        <v>3</v>
      </c>
      <c r="BK50" s="1">
        <v>7</v>
      </c>
      <c r="BL50" s="1">
        <v>2</v>
      </c>
      <c r="BM50" s="1">
        <v>2</v>
      </c>
      <c r="BN50" s="1">
        <v>0</v>
      </c>
      <c r="BO50" s="1">
        <v>2</v>
      </c>
      <c r="BP50" s="1">
        <v>0</v>
      </c>
      <c r="BQ50" s="1">
        <v>2</v>
      </c>
      <c r="BR50" s="1">
        <v>2</v>
      </c>
      <c r="BS50" s="1">
        <v>2</v>
      </c>
      <c r="BT50" s="1">
        <v>5</v>
      </c>
      <c r="BU50" s="79">
        <v>27</v>
      </c>
    </row>
    <row r="51" spans="1:73" x14ac:dyDescent="0.15">
      <c r="A51" s="1" t="s">
        <v>93</v>
      </c>
      <c r="B51" s="1" t="s">
        <v>312</v>
      </c>
      <c r="C51" s="1" t="s">
        <v>94</v>
      </c>
      <c r="D51" s="41">
        <f>Q51/P51</f>
        <v>4.8848961257720383E-2</v>
      </c>
      <c r="E51" s="43">
        <f>R51/P51</f>
        <v>9.6574957888826501E-2</v>
      </c>
      <c r="F51" s="43">
        <f>S51/P51</f>
        <v>0.72262773722627738</v>
      </c>
      <c r="G51" s="43">
        <f>T51/P51</f>
        <v>9.6013475575519369E-2</v>
      </c>
      <c r="H51" s="43">
        <f>U51/P51</f>
        <v>1.0668163952835485E-2</v>
      </c>
      <c r="I51" s="43">
        <f>V51/P51</f>
        <v>6.7377877596855699E-3</v>
      </c>
      <c r="J51" s="43">
        <f>W51/P51</f>
        <v>1.0106681639528355E-2</v>
      </c>
      <c r="K51" s="44">
        <f>X51/P51</f>
        <v>8.4222346996069616E-3</v>
      </c>
      <c r="L51" s="28">
        <f>Y51/P51</f>
        <v>0</v>
      </c>
      <c r="M51" s="24">
        <f>_xlfn.RANK.EQ(L51,$L$12:$L$97,0)</f>
        <v>56</v>
      </c>
      <c r="N51" s="10"/>
      <c r="O51" s="72" t="s">
        <v>94</v>
      </c>
      <c r="P51" s="67">
        <f>SUM(Q51:X51)</f>
        <v>1781</v>
      </c>
      <c r="Q51" s="13">
        <v>87</v>
      </c>
      <c r="R51" s="34">
        <v>172</v>
      </c>
      <c r="S51" s="34">
        <v>1287</v>
      </c>
      <c r="T51" s="34">
        <v>171</v>
      </c>
      <c r="U51" s="34">
        <v>19</v>
      </c>
      <c r="V51" s="34">
        <v>12</v>
      </c>
      <c r="W51" s="34">
        <v>18</v>
      </c>
      <c r="X51" s="34">
        <v>15</v>
      </c>
      <c r="Y51" s="34">
        <v>0</v>
      </c>
      <c r="Z51" s="72">
        <v>36</v>
      </c>
      <c r="AA51" s="1">
        <v>4</v>
      </c>
      <c r="AB51" s="1">
        <v>2</v>
      </c>
      <c r="AC51" s="1">
        <v>16</v>
      </c>
      <c r="AD51" s="1">
        <v>7</v>
      </c>
      <c r="AE51" s="1">
        <v>15</v>
      </c>
      <c r="AF51" s="1">
        <v>7</v>
      </c>
      <c r="AG51" s="1">
        <v>17</v>
      </c>
      <c r="AH51" s="1">
        <v>19</v>
      </c>
      <c r="AI51" s="1">
        <v>48</v>
      </c>
      <c r="AJ51" s="1">
        <v>18</v>
      </c>
      <c r="AK51" s="1">
        <v>13</v>
      </c>
      <c r="AL51" s="1">
        <v>34</v>
      </c>
      <c r="AM51" s="1">
        <v>23</v>
      </c>
      <c r="AN51" s="1">
        <v>81</v>
      </c>
      <c r="AO51" s="1">
        <v>187</v>
      </c>
      <c r="AP51" s="1">
        <v>484</v>
      </c>
      <c r="AQ51" s="1">
        <v>169</v>
      </c>
      <c r="AR51" s="1">
        <v>8</v>
      </c>
      <c r="AS51" s="1">
        <v>102</v>
      </c>
      <c r="AT51" s="1">
        <v>70</v>
      </c>
      <c r="AU51" s="1">
        <v>63</v>
      </c>
      <c r="AV51" s="1">
        <v>123</v>
      </c>
      <c r="AW51" s="1">
        <v>26</v>
      </c>
      <c r="AX51" s="1">
        <v>37</v>
      </c>
      <c r="AY51" s="1">
        <v>30</v>
      </c>
      <c r="AZ51" s="1">
        <v>27</v>
      </c>
      <c r="BA51" s="1">
        <v>33</v>
      </c>
      <c r="BB51" s="1">
        <v>11</v>
      </c>
      <c r="BC51" s="1">
        <v>7</v>
      </c>
      <c r="BD51" s="1">
        <v>4</v>
      </c>
      <c r="BE51" s="1">
        <v>6</v>
      </c>
      <c r="BF51" s="1">
        <v>4</v>
      </c>
      <c r="BG51" s="1">
        <v>5</v>
      </c>
      <c r="BH51" s="1">
        <v>0</v>
      </c>
      <c r="BI51" s="1">
        <v>4</v>
      </c>
      <c r="BJ51" s="1">
        <v>3</v>
      </c>
      <c r="BK51" s="1">
        <v>5</v>
      </c>
      <c r="BL51" s="1">
        <v>0</v>
      </c>
      <c r="BM51" s="1">
        <v>4</v>
      </c>
      <c r="BN51" s="1">
        <v>0</v>
      </c>
      <c r="BO51" s="1">
        <v>5</v>
      </c>
      <c r="BP51" s="1">
        <v>1</v>
      </c>
      <c r="BQ51" s="1">
        <v>2</v>
      </c>
      <c r="BR51" s="1">
        <v>0</v>
      </c>
      <c r="BS51" s="1">
        <v>2</v>
      </c>
      <c r="BT51" s="1">
        <v>4</v>
      </c>
      <c r="BU51" s="79">
        <v>15</v>
      </c>
    </row>
    <row r="52" spans="1:73" x14ac:dyDescent="0.15">
      <c r="A52" s="21" t="s">
        <v>95</v>
      </c>
      <c r="B52" s="21" t="s">
        <v>314</v>
      </c>
      <c r="C52" s="21" t="s">
        <v>96</v>
      </c>
      <c r="D52" s="61"/>
      <c r="E52" s="62"/>
      <c r="F52" s="62"/>
      <c r="G52" s="62"/>
      <c r="H52" s="62"/>
      <c r="I52" s="62"/>
      <c r="J52" s="62"/>
      <c r="K52" s="63"/>
      <c r="L52" s="33"/>
      <c r="M52" s="25"/>
      <c r="N52" s="10"/>
      <c r="O52" s="73" t="s">
        <v>96</v>
      </c>
      <c r="P52" s="69"/>
      <c r="Q52" s="18"/>
      <c r="R52" s="36"/>
      <c r="S52" s="36"/>
      <c r="T52" s="36"/>
      <c r="U52" s="36"/>
      <c r="V52" s="36"/>
      <c r="W52" s="36"/>
      <c r="X52" s="36"/>
      <c r="Y52" s="36"/>
      <c r="Z52" s="73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83"/>
    </row>
    <row r="53" spans="1:73" x14ac:dyDescent="0.15">
      <c r="A53" s="1" t="s">
        <v>97</v>
      </c>
      <c r="B53" s="1" t="s">
        <v>312</v>
      </c>
      <c r="C53" s="1" t="s">
        <v>98</v>
      </c>
      <c r="D53" s="41">
        <f t="shared" ref="D53:D74" si="14">Q53/P53</f>
        <v>4.5924225028702642E-3</v>
      </c>
      <c r="E53" s="43">
        <f t="shared" ref="E53:E74" si="15">R53/P53</f>
        <v>2.9850746268656716E-2</v>
      </c>
      <c r="F53" s="43">
        <f t="shared" ref="F53:F74" si="16">S53/P53</f>
        <v>0.74856486796785304</v>
      </c>
      <c r="G53" s="43">
        <f t="shared" ref="G53:G74" si="17">T53/P53</f>
        <v>0.19173363949483352</v>
      </c>
      <c r="H53" s="43">
        <f t="shared" ref="H53:H74" si="18">U53/P53</f>
        <v>1.1481056257175661E-2</v>
      </c>
      <c r="I53" s="43">
        <f t="shared" ref="I53:I74" si="19">V53/P53</f>
        <v>2.2962112514351321E-3</v>
      </c>
      <c r="J53" s="43">
        <f t="shared" ref="J53:J74" si="20">W53/P53</f>
        <v>1.148105625717566E-3</v>
      </c>
      <c r="K53" s="44">
        <f t="shared" ref="K53:K74" si="21">X53/P53</f>
        <v>1.0332950631458095E-2</v>
      </c>
      <c r="L53" s="28">
        <f t="shared" ref="L53:L74" si="22">Y53/P53</f>
        <v>0</v>
      </c>
      <c r="M53" s="24">
        <f t="shared" ref="M53:M74" si="23">_xlfn.RANK.EQ(L53,$L$12:$L$97,0)</f>
        <v>56</v>
      </c>
      <c r="N53" s="10"/>
      <c r="O53" s="72" t="s">
        <v>98</v>
      </c>
      <c r="P53" s="67">
        <f t="shared" ref="P53:P74" si="24">SUM(Q53:X53)</f>
        <v>871</v>
      </c>
      <c r="Q53" s="13">
        <v>4</v>
      </c>
      <c r="R53" s="34">
        <v>26</v>
      </c>
      <c r="S53" s="34">
        <v>652</v>
      </c>
      <c r="T53" s="34">
        <v>167</v>
      </c>
      <c r="U53" s="34">
        <v>10</v>
      </c>
      <c r="V53" s="34">
        <v>2</v>
      </c>
      <c r="W53" s="34">
        <v>1</v>
      </c>
      <c r="X53" s="34">
        <v>9</v>
      </c>
      <c r="Y53" s="34">
        <v>0</v>
      </c>
      <c r="Z53" s="72">
        <v>4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2</v>
      </c>
      <c r="AH53" s="1">
        <v>1</v>
      </c>
      <c r="AI53" s="1">
        <v>3</v>
      </c>
      <c r="AJ53" s="1">
        <v>4</v>
      </c>
      <c r="AK53" s="1">
        <v>0</v>
      </c>
      <c r="AL53" s="1">
        <v>10</v>
      </c>
      <c r="AM53" s="1">
        <v>6</v>
      </c>
      <c r="AN53" s="1">
        <v>8</v>
      </c>
      <c r="AO53" s="1">
        <v>23</v>
      </c>
      <c r="AP53" s="1">
        <v>59</v>
      </c>
      <c r="AQ53" s="1">
        <v>276</v>
      </c>
      <c r="AR53" s="1">
        <v>2</v>
      </c>
      <c r="AS53" s="1">
        <v>13</v>
      </c>
      <c r="AT53" s="1">
        <v>51</v>
      </c>
      <c r="AU53" s="1">
        <v>19</v>
      </c>
      <c r="AV53" s="1">
        <v>201</v>
      </c>
      <c r="AW53" s="1">
        <v>44</v>
      </c>
      <c r="AX53" s="1">
        <v>19</v>
      </c>
      <c r="AY53" s="1">
        <v>40</v>
      </c>
      <c r="AZ53" s="1">
        <v>34</v>
      </c>
      <c r="BA53" s="1">
        <v>16</v>
      </c>
      <c r="BB53" s="1">
        <v>9</v>
      </c>
      <c r="BC53" s="1">
        <v>5</v>
      </c>
      <c r="BD53" s="1">
        <v>2</v>
      </c>
      <c r="BE53" s="1">
        <v>2</v>
      </c>
      <c r="BF53" s="1">
        <v>2</v>
      </c>
      <c r="BG53" s="1">
        <v>3</v>
      </c>
      <c r="BH53" s="1">
        <v>1</v>
      </c>
      <c r="BI53" s="1">
        <v>0</v>
      </c>
      <c r="BJ53" s="1">
        <v>2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1</v>
      </c>
      <c r="BR53" s="1">
        <v>0</v>
      </c>
      <c r="BS53" s="1">
        <v>0</v>
      </c>
      <c r="BT53" s="1">
        <v>0</v>
      </c>
      <c r="BU53" s="79">
        <v>9</v>
      </c>
    </row>
    <row r="54" spans="1:73" x14ac:dyDescent="0.15">
      <c r="A54" s="1" t="s">
        <v>99</v>
      </c>
      <c r="B54" s="1" t="s">
        <v>312</v>
      </c>
      <c r="C54" s="1" t="s">
        <v>100</v>
      </c>
      <c r="D54" s="41">
        <f t="shared" si="14"/>
        <v>3.0878859857482184E-2</v>
      </c>
      <c r="E54" s="43">
        <f t="shared" si="15"/>
        <v>0.17814726840855108</v>
      </c>
      <c r="F54" s="43">
        <f t="shared" si="16"/>
        <v>0.66389548693586697</v>
      </c>
      <c r="G54" s="43">
        <f t="shared" si="17"/>
        <v>4.5130641330166268E-2</v>
      </c>
      <c r="H54" s="43">
        <f t="shared" si="18"/>
        <v>1.3064133016627079E-2</v>
      </c>
      <c r="I54" s="43">
        <f t="shared" si="19"/>
        <v>1.0688836104513063E-2</v>
      </c>
      <c r="J54" s="43">
        <f t="shared" si="20"/>
        <v>2.3752969121140142E-2</v>
      </c>
      <c r="K54" s="44">
        <f t="shared" si="21"/>
        <v>3.4441805225653203E-2</v>
      </c>
      <c r="L54" s="28">
        <f t="shared" si="22"/>
        <v>0</v>
      </c>
      <c r="M54" s="24">
        <f t="shared" si="23"/>
        <v>56</v>
      </c>
      <c r="N54" s="10"/>
      <c r="O54" s="72" t="s">
        <v>100</v>
      </c>
      <c r="P54" s="67">
        <f t="shared" si="24"/>
        <v>842</v>
      </c>
      <c r="Q54" s="13">
        <v>26</v>
      </c>
      <c r="R54" s="34">
        <v>150</v>
      </c>
      <c r="S54" s="34">
        <v>559</v>
      </c>
      <c r="T54" s="34">
        <v>38</v>
      </c>
      <c r="U54" s="34">
        <v>11</v>
      </c>
      <c r="V54" s="34">
        <v>9</v>
      </c>
      <c r="W54" s="34">
        <v>20</v>
      </c>
      <c r="X54" s="34">
        <v>29</v>
      </c>
      <c r="Y54" s="34">
        <v>0</v>
      </c>
      <c r="Z54" s="72">
        <v>8</v>
      </c>
      <c r="AA54" s="1">
        <v>2</v>
      </c>
      <c r="AB54" s="1">
        <v>5</v>
      </c>
      <c r="AC54" s="1">
        <v>3</v>
      </c>
      <c r="AD54" s="1">
        <v>1</v>
      </c>
      <c r="AE54" s="1">
        <v>3</v>
      </c>
      <c r="AF54" s="1">
        <v>4</v>
      </c>
      <c r="AG54" s="1">
        <v>8</v>
      </c>
      <c r="AH54" s="1">
        <v>10</v>
      </c>
      <c r="AI54" s="1">
        <v>6</v>
      </c>
      <c r="AJ54" s="1">
        <v>14</v>
      </c>
      <c r="AK54" s="1">
        <v>12</v>
      </c>
      <c r="AL54" s="1">
        <v>75</v>
      </c>
      <c r="AM54" s="1">
        <v>25</v>
      </c>
      <c r="AN54" s="1">
        <v>14</v>
      </c>
      <c r="AO54" s="1">
        <v>11</v>
      </c>
      <c r="AP54" s="1">
        <v>7</v>
      </c>
      <c r="AQ54" s="1">
        <v>3</v>
      </c>
      <c r="AR54" s="1">
        <v>278</v>
      </c>
      <c r="AS54" s="1">
        <v>48</v>
      </c>
      <c r="AT54" s="1">
        <v>14</v>
      </c>
      <c r="AU54" s="1">
        <v>142</v>
      </c>
      <c r="AV54" s="1">
        <v>42</v>
      </c>
      <c r="AW54" s="1">
        <v>11</v>
      </c>
      <c r="AX54" s="1">
        <v>1</v>
      </c>
      <c r="AY54" s="1">
        <v>5</v>
      </c>
      <c r="AZ54" s="1">
        <v>11</v>
      </c>
      <c r="BA54" s="1">
        <v>5</v>
      </c>
      <c r="BB54" s="1">
        <v>1</v>
      </c>
      <c r="BC54" s="1">
        <v>4</v>
      </c>
      <c r="BD54" s="1">
        <v>2</v>
      </c>
      <c r="BE54" s="1">
        <v>1</v>
      </c>
      <c r="BF54" s="1">
        <v>5</v>
      </c>
      <c r="BG54" s="1">
        <v>3</v>
      </c>
      <c r="BH54" s="1">
        <v>0</v>
      </c>
      <c r="BI54" s="1">
        <v>4</v>
      </c>
      <c r="BJ54" s="1">
        <v>3</v>
      </c>
      <c r="BK54" s="1">
        <v>2</v>
      </c>
      <c r="BL54" s="1">
        <v>0</v>
      </c>
      <c r="BM54" s="1">
        <v>2</v>
      </c>
      <c r="BN54" s="1">
        <v>1</v>
      </c>
      <c r="BO54" s="1">
        <v>4</v>
      </c>
      <c r="BP54" s="1">
        <v>3</v>
      </c>
      <c r="BQ54" s="1">
        <v>0</v>
      </c>
      <c r="BR54" s="1">
        <v>2</v>
      </c>
      <c r="BS54" s="1">
        <v>3</v>
      </c>
      <c r="BT54" s="1">
        <v>5</v>
      </c>
      <c r="BU54" s="79">
        <v>29</v>
      </c>
    </row>
    <row r="55" spans="1:73" x14ac:dyDescent="0.15">
      <c r="A55" s="1" t="s">
        <v>101</v>
      </c>
      <c r="B55" s="1" t="s">
        <v>312</v>
      </c>
      <c r="C55" s="1" t="s">
        <v>102</v>
      </c>
      <c r="D55" s="41">
        <f t="shared" si="14"/>
        <v>3.9389463318562287E-2</v>
      </c>
      <c r="E55" s="43">
        <f t="shared" si="15"/>
        <v>0.24273756770064009</v>
      </c>
      <c r="F55" s="43">
        <f t="shared" si="16"/>
        <v>0.5440669620876416</v>
      </c>
      <c r="G55" s="43">
        <f t="shared" si="17"/>
        <v>0.10241260462826195</v>
      </c>
      <c r="H55" s="43">
        <f t="shared" si="18"/>
        <v>1.6248153618906941E-2</v>
      </c>
      <c r="I55" s="43">
        <f t="shared" si="19"/>
        <v>7.385524372230428E-3</v>
      </c>
      <c r="J55" s="43">
        <f t="shared" si="20"/>
        <v>2.2156573116691284E-2</v>
      </c>
      <c r="K55" s="44">
        <f t="shared" si="21"/>
        <v>2.5603151157065487E-2</v>
      </c>
      <c r="L55" s="28">
        <f t="shared" si="22"/>
        <v>9.8473658296405718E-4</v>
      </c>
      <c r="M55" s="24">
        <f t="shared" si="23"/>
        <v>48</v>
      </c>
      <c r="N55" s="10"/>
      <c r="O55" s="72" t="s">
        <v>102</v>
      </c>
      <c r="P55" s="67">
        <f t="shared" si="24"/>
        <v>2031</v>
      </c>
      <c r="Q55" s="13">
        <v>80</v>
      </c>
      <c r="R55" s="34">
        <v>493</v>
      </c>
      <c r="S55" s="34">
        <v>1105</v>
      </c>
      <c r="T55" s="34">
        <v>208</v>
      </c>
      <c r="U55" s="34">
        <v>33</v>
      </c>
      <c r="V55" s="34">
        <v>15</v>
      </c>
      <c r="W55" s="34">
        <v>45</v>
      </c>
      <c r="X55" s="34">
        <v>52</v>
      </c>
      <c r="Y55" s="34">
        <v>2</v>
      </c>
      <c r="Z55" s="72">
        <v>38</v>
      </c>
      <c r="AA55" s="1">
        <v>3</v>
      </c>
      <c r="AB55" s="1">
        <v>8</v>
      </c>
      <c r="AC55" s="1">
        <v>10</v>
      </c>
      <c r="AD55" s="1">
        <v>8</v>
      </c>
      <c r="AE55" s="1">
        <v>5</v>
      </c>
      <c r="AF55" s="1">
        <v>8</v>
      </c>
      <c r="AG55" s="1">
        <v>48</v>
      </c>
      <c r="AH55" s="1">
        <v>30</v>
      </c>
      <c r="AI55" s="1">
        <v>62</v>
      </c>
      <c r="AJ55" s="1">
        <v>77</v>
      </c>
      <c r="AK55" s="1">
        <v>59</v>
      </c>
      <c r="AL55" s="1">
        <v>143</v>
      </c>
      <c r="AM55" s="1">
        <v>74</v>
      </c>
      <c r="AN55" s="1">
        <v>53</v>
      </c>
      <c r="AO55" s="1">
        <v>69</v>
      </c>
      <c r="AP55" s="1">
        <v>28</v>
      </c>
      <c r="AQ55" s="1">
        <v>25</v>
      </c>
      <c r="AR55" s="1">
        <v>70</v>
      </c>
      <c r="AS55" s="1">
        <v>498</v>
      </c>
      <c r="AT55" s="1">
        <v>59</v>
      </c>
      <c r="AU55" s="1">
        <v>98</v>
      </c>
      <c r="AV55" s="1">
        <v>205</v>
      </c>
      <c r="AW55" s="1">
        <v>38</v>
      </c>
      <c r="AX55" s="1">
        <v>14</v>
      </c>
      <c r="AY55" s="1">
        <v>32</v>
      </c>
      <c r="AZ55" s="1">
        <v>46</v>
      </c>
      <c r="BA55" s="1">
        <v>60</v>
      </c>
      <c r="BB55" s="1">
        <v>11</v>
      </c>
      <c r="BC55" s="1">
        <v>7</v>
      </c>
      <c r="BD55" s="1">
        <v>3</v>
      </c>
      <c r="BE55" s="1">
        <v>6</v>
      </c>
      <c r="BF55" s="1">
        <v>10</v>
      </c>
      <c r="BG55" s="1">
        <v>9</v>
      </c>
      <c r="BH55" s="1">
        <v>5</v>
      </c>
      <c r="BI55" s="1">
        <v>4</v>
      </c>
      <c r="BJ55" s="1">
        <v>3</v>
      </c>
      <c r="BK55" s="1">
        <v>6</v>
      </c>
      <c r="BL55" s="1">
        <v>2</v>
      </c>
      <c r="BM55" s="1">
        <v>14</v>
      </c>
      <c r="BN55" s="1">
        <v>5</v>
      </c>
      <c r="BO55" s="1">
        <v>1</v>
      </c>
      <c r="BP55" s="1">
        <v>3</v>
      </c>
      <c r="BQ55" s="1">
        <v>3</v>
      </c>
      <c r="BR55" s="1">
        <v>3</v>
      </c>
      <c r="BS55" s="1">
        <v>6</v>
      </c>
      <c r="BT55" s="1">
        <v>10</v>
      </c>
      <c r="BU55" s="79">
        <v>52</v>
      </c>
    </row>
    <row r="56" spans="1:73" x14ac:dyDescent="0.15">
      <c r="A56" s="1" t="s">
        <v>103</v>
      </c>
      <c r="B56" s="1" t="s">
        <v>312</v>
      </c>
      <c r="C56" s="1" t="s">
        <v>104</v>
      </c>
      <c r="D56" s="41">
        <f t="shared" si="14"/>
        <v>3.9154267815191858E-3</v>
      </c>
      <c r="E56" s="43">
        <f t="shared" si="15"/>
        <v>2.1926389976507438E-2</v>
      </c>
      <c r="F56" s="43">
        <f t="shared" si="16"/>
        <v>0.86922474549725925</v>
      </c>
      <c r="G56" s="43">
        <f t="shared" si="17"/>
        <v>6.8128425998433828E-2</v>
      </c>
      <c r="H56" s="43">
        <f t="shared" si="18"/>
        <v>1.0963194988253719E-2</v>
      </c>
      <c r="I56" s="43">
        <f t="shared" si="19"/>
        <v>6.2646828504306969E-3</v>
      </c>
      <c r="J56" s="43">
        <f t="shared" si="20"/>
        <v>1.1746280344557557E-2</v>
      </c>
      <c r="K56" s="44">
        <f t="shared" si="21"/>
        <v>7.8308535630383716E-3</v>
      </c>
      <c r="L56" s="28">
        <f t="shared" si="22"/>
        <v>7.8308535630383712E-4</v>
      </c>
      <c r="M56" s="24">
        <f t="shared" si="23"/>
        <v>52</v>
      </c>
      <c r="N56" s="10"/>
      <c r="O56" s="72" t="s">
        <v>104</v>
      </c>
      <c r="P56" s="67">
        <f t="shared" si="24"/>
        <v>1277</v>
      </c>
      <c r="Q56" s="13">
        <v>5</v>
      </c>
      <c r="R56" s="34">
        <v>28</v>
      </c>
      <c r="S56" s="34">
        <v>1110</v>
      </c>
      <c r="T56" s="34">
        <v>87</v>
      </c>
      <c r="U56" s="34">
        <v>14</v>
      </c>
      <c r="V56" s="34">
        <v>8</v>
      </c>
      <c r="W56" s="34">
        <v>15</v>
      </c>
      <c r="X56" s="34">
        <v>10</v>
      </c>
      <c r="Y56" s="34">
        <v>1</v>
      </c>
      <c r="Z56" s="72">
        <v>4</v>
      </c>
      <c r="AA56" s="1">
        <v>0</v>
      </c>
      <c r="AB56" s="1">
        <v>0</v>
      </c>
      <c r="AC56" s="1">
        <v>0</v>
      </c>
      <c r="AD56" s="1">
        <v>1</v>
      </c>
      <c r="AE56" s="1">
        <v>0</v>
      </c>
      <c r="AF56" s="1">
        <v>0</v>
      </c>
      <c r="AG56" s="1">
        <v>1</v>
      </c>
      <c r="AH56" s="1">
        <v>2</v>
      </c>
      <c r="AI56" s="1">
        <v>2</v>
      </c>
      <c r="AJ56" s="1">
        <v>1</v>
      </c>
      <c r="AK56" s="1">
        <v>5</v>
      </c>
      <c r="AL56" s="1">
        <v>12</v>
      </c>
      <c r="AM56" s="1">
        <v>5</v>
      </c>
      <c r="AN56" s="1">
        <v>1</v>
      </c>
      <c r="AO56" s="1">
        <v>10</v>
      </c>
      <c r="AP56" s="1">
        <v>3</v>
      </c>
      <c r="AQ56" s="1">
        <v>11</v>
      </c>
      <c r="AR56" s="1">
        <v>1</v>
      </c>
      <c r="AS56" s="1">
        <v>9</v>
      </c>
      <c r="AT56" s="1">
        <v>464</v>
      </c>
      <c r="AU56" s="1">
        <v>17</v>
      </c>
      <c r="AV56" s="1">
        <v>594</v>
      </c>
      <c r="AW56" s="1">
        <v>22</v>
      </c>
      <c r="AX56" s="1">
        <v>18</v>
      </c>
      <c r="AY56" s="1">
        <v>14</v>
      </c>
      <c r="AZ56" s="1">
        <v>16</v>
      </c>
      <c r="BA56" s="1">
        <v>10</v>
      </c>
      <c r="BB56" s="1">
        <v>3</v>
      </c>
      <c r="BC56" s="1">
        <v>4</v>
      </c>
      <c r="BD56" s="1">
        <v>4</v>
      </c>
      <c r="BE56" s="1">
        <v>0</v>
      </c>
      <c r="BF56" s="1">
        <v>2</v>
      </c>
      <c r="BG56" s="1">
        <v>5</v>
      </c>
      <c r="BH56" s="1">
        <v>3</v>
      </c>
      <c r="BI56" s="1">
        <v>2</v>
      </c>
      <c r="BJ56" s="1">
        <v>0</v>
      </c>
      <c r="BK56" s="1">
        <v>5</v>
      </c>
      <c r="BL56" s="1">
        <v>1</v>
      </c>
      <c r="BM56" s="1">
        <v>4</v>
      </c>
      <c r="BN56" s="1">
        <v>2</v>
      </c>
      <c r="BO56" s="1">
        <v>1</v>
      </c>
      <c r="BP56" s="1">
        <v>1</v>
      </c>
      <c r="BQ56" s="1">
        <v>1</v>
      </c>
      <c r="BR56" s="1">
        <v>2</v>
      </c>
      <c r="BS56" s="1">
        <v>1</v>
      </c>
      <c r="BT56" s="1">
        <v>3</v>
      </c>
      <c r="BU56" s="79">
        <v>10</v>
      </c>
    </row>
    <row r="57" spans="1:73" x14ac:dyDescent="0.15">
      <c r="A57" s="1" t="s">
        <v>105</v>
      </c>
      <c r="B57" s="1" t="s">
        <v>313</v>
      </c>
      <c r="C57" s="1" t="s">
        <v>106</v>
      </c>
      <c r="D57" s="41">
        <f t="shared" si="14"/>
        <v>4.6882793017456362E-2</v>
      </c>
      <c r="E57" s="43">
        <f t="shared" si="15"/>
        <v>9.5760598503740649E-2</v>
      </c>
      <c r="F57" s="43">
        <f t="shared" si="16"/>
        <v>0.66384039900249381</v>
      </c>
      <c r="G57" s="43">
        <f t="shared" si="17"/>
        <v>0.10174563591022444</v>
      </c>
      <c r="H57" s="43">
        <f t="shared" si="18"/>
        <v>2.8927680798004989E-2</v>
      </c>
      <c r="I57" s="43">
        <f t="shared" si="19"/>
        <v>2.7930174563591023E-2</v>
      </c>
      <c r="J57" s="43">
        <f t="shared" si="20"/>
        <v>2.5935162094763091E-2</v>
      </c>
      <c r="K57" s="44">
        <f t="shared" si="21"/>
        <v>8.9775561097256863E-3</v>
      </c>
      <c r="L57" s="28">
        <f t="shared" si="22"/>
        <v>2.4937655860349127E-3</v>
      </c>
      <c r="M57" s="24">
        <f t="shared" si="23"/>
        <v>30</v>
      </c>
      <c r="N57" s="10"/>
      <c r="O57" s="72" t="s">
        <v>106</v>
      </c>
      <c r="P57" s="67">
        <f t="shared" si="24"/>
        <v>2005</v>
      </c>
      <c r="Q57" s="13">
        <v>94</v>
      </c>
      <c r="R57" s="34">
        <v>192</v>
      </c>
      <c r="S57" s="34">
        <v>1331</v>
      </c>
      <c r="T57" s="34">
        <v>204</v>
      </c>
      <c r="U57" s="34">
        <v>58</v>
      </c>
      <c r="V57" s="34">
        <v>56</v>
      </c>
      <c r="W57" s="34">
        <v>52</v>
      </c>
      <c r="X57" s="34">
        <v>18</v>
      </c>
      <c r="Y57" s="34">
        <v>5</v>
      </c>
      <c r="Z57" s="72">
        <v>45</v>
      </c>
      <c r="AA57" s="1">
        <v>4</v>
      </c>
      <c r="AB57" s="1">
        <v>13</v>
      </c>
      <c r="AC57" s="1">
        <v>11</v>
      </c>
      <c r="AD57" s="1">
        <v>2</v>
      </c>
      <c r="AE57" s="1">
        <v>7</v>
      </c>
      <c r="AF57" s="1">
        <v>12</v>
      </c>
      <c r="AG57" s="1">
        <v>22</v>
      </c>
      <c r="AH57" s="1">
        <v>20</v>
      </c>
      <c r="AI57" s="1">
        <v>24</v>
      </c>
      <c r="AJ57" s="1">
        <v>18</v>
      </c>
      <c r="AK57" s="1">
        <v>20</v>
      </c>
      <c r="AL57" s="1">
        <v>44</v>
      </c>
      <c r="AM57" s="1">
        <v>44</v>
      </c>
      <c r="AN57" s="1">
        <v>13</v>
      </c>
      <c r="AO57" s="1">
        <v>21</v>
      </c>
      <c r="AP57" s="1">
        <v>10</v>
      </c>
      <c r="AQ57" s="1">
        <v>34</v>
      </c>
      <c r="AR57" s="1">
        <v>45</v>
      </c>
      <c r="AS57" s="1">
        <v>34</v>
      </c>
      <c r="AT57" s="1">
        <v>94</v>
      </c>
      <c r="AU57" s="1">
        <v>681</v>
      </c>
      <c r="AV57" s="1">
        <v>399</v>
      </c>
      <c r="AW57" s="1">
        <v>61</v>
      </c>
      <c r="AX57" s="1">
        <v>19</v>
      </c>
      <c r="AY57" s="1">
        <v>25</v>
      </c>
      <c r="AZ57" s="1">
        <v>36</v>
      </c>
      <c r="BA57" s="1">
        <v>38</v>
      </c>
      <c r="BB57" s="1">
        <v>11</v>
      </c>
      <c r="BC57" s="1">
        <v>14</v>
      </c>
      <c r="BD57" s="1">
        <v>8</v>
      </c>
      <c r="BE57" s="1">
        <v>16</v>
      </c>
      <c r="BF57" s="1">
        <v>19</v>
      </c>
      <c r="BG57" s="1">
        <v>10</v>
      </c>
      <c r="BH57" s="1">
        <v>5</v>
      </c>
      <c r="BI57" s="1">
        <v>12</v>
      </c>
      <c r="BJ57" s="1">
        <v>13</v>
      </c>
      <c r="BK57" s="1">
        <v>26</v>
      </c>
      <c r="BL57" s="1">
        <v>5</v>
      </c>
      <c r="BM57" s="1">
        <v>14</v>
      </c>
      <c r="BN57" s="1">
        <v>5</v>
      </c>
      <c r="BO57" s="1">
        <v>7</v>
      </c>
      <c r="BP57" s="1">
        <v>0</v>
      </c>
      <c r="BQ57" s="1">
        <v>3</v>
      </c>
      <c r="BR57" s="1">
        <v>6</v>
      </c>
      <c r="BS57" s="1">
        <v>5</v>
      </c>
      <c r="BT57" s="1">
        <v>12</v>
      </c>
      <c r="BU57" s="79">
        <v>18</v>
      </c>
    </row>
    <row r="58" spans="1:73" x14ac:dyDescent="0.15">
      <c r="A58" s="1" t="s">
        <v>107</v>
      </c>
      <c r="B58" s="1" t="s">
        <v>311</v>
      </c>
      <c r="C58" s="1" t="s">
        <v>108</v>
      </c>
      <c r="D58" s="41">
        <f t="shared" si="14"/>
        <v>1.1494252873563218E-2</v>
      </c>
      <c r="E58" s="43">
        <f t="shared" si="15"/>
        <v>0.19540229885057472</v>
      </c>
      <c r="F58" s="43">
        <f t="shared" si="16"/>
        <v>0.72413793103448276</v>
      </c>
      <c r="G58" s="43">
        <f t="shared" si="17"/>
        <v>4.0229885057471264E-2</v>
      </c>
      <c r="H58" s="43">
        <f t="shared" si="18"/>
        <v>5.7471264367816091E-3</v>
      </c>
      <c r="I58" s="43">
        <f t="shared" si="19"/>
        <v>1.7241379310344827E-2</v>
      </c>
      <c r="J58" s="43">
        <f t="shared" si="20"/>
        <v>5.7471264367816091E-3</v>
      </c>
      <c r="K58" s="44">
        <f t="shared" si="21"/>
        <v>0</v>
      </c>
      <c r="L58" s="28">
        <f t="shared" si="22"/>
        <v>0</v>
      </c>
      <c r="M58" s="24">
        <f t="shared" si="23"/>
        <v>56</v>
      </c>
      <c r="N58" s="10"/>
      <c r="O58" s="72" t="s">
        <v>108</v>
      </c>
      <c r="P58" s="67">
        <f t="shared" si="24"/>
        <v>174</v>
      </c>
      <c r="Q58" s="13">
        <v>2</v>
      </c>
      <c r="R58" s="34">
        <v>34</v>
      </c>
      <c r="S58" s="34">
        <v>126</v>
      </c>
      <c r="T58" s="34">
        <v>7</v>
      </c>
      <c r="U58" s="34">
        <v>1</v>
      </c>
      <c r="V58" s="34">
        <v>3</v>
      </c>
      <c r="W58" s="34">
        <v>1</v>
      </c>
      <c r="X58" s="34">
        <v>0</v>
      </c>
      <c r="Y58" s="34">
        <v>0</v>
      </c>
      <c r="Z58" s="72">
        <v>2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1</v>
      </c>
      <c r="AH58" s="1">
        <v>0</v>
      </c>
      <c r="AI58" s="1">
        <v>1</v>
      </c>
      <c r="AJ58" s="1">
        <v>1</v>
      </c>
      <c r="AK58" s="1">
        <v>5</v>
      </c>
      <c r="AL58" s="1">
        <v>14</v>
      </c>
      <c r="AM58" s="1">
        <v>12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1</v>
      </c>
      <c r="AT58" s="1">
        <v>3</v>
      </c>
      <c r="AU58" s="1">
        <v>81</v>
      </c>
      <c r="AV58" s="1">
        <v>41</v>
      </c>
      <c r="AW58" s="1">
        <v>0</v>
      </c>
      <c r="AX58" s="1">
        <v>0</v>
      </c>
      <c r="AY58" s="1">
        <v>3</v>
      </c>
      <c r="AZ58" s="1">
        <v>2</v>
      </c>
      <c r="BA58" s="1">
        <v>2</v>
      </c>
      <c r="BB58" s="1">
        <v>0</v>
      </c>
      <c r="BC58" s="1">
        <v>0</v>
      </c>
      <c r="BD58" s="1">
        <v>1</v>
      </c>
      <c r="BE58" s="1">
        <v>0</v>
      </c>
      <c r="BF58" s="1">
        <v>0</v>
      </c>
      <c r="BG58" s="1">
        <v>0</v>
      </c>
      <c r="BH58" s="1">
        <v>0</v>
      </c>
      <c r="BI58" s="1">
        <v>1</v>
      </c>
      <c r="BJ58" s="1">
        <v>1</v>
      </c>
      <c r="BK58" s="1">
        <v>1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0</v>
      </c>
      <c r="BS58" s="1">
        <v>0</v>
      </c>
      <c r="BT58" s="1">
        <v>1</v>
      </c>
      <c r="BU58" s="79">
        <v>0</v>
      </c>
    </row>
    <row r="59" spans="1:73" x14ac:dyDescent="0.15">
      <c r="A59" s="1" t="s">
        <v>109</v>
      </c>
      <c r="B59" s="1" t="s">
        <v>307</v>
      </c>
      <c r="C59" s="1" t="s">
        <v>110</v>
      </c>
      <c r="D59" s="41">
        <f t="shared" si="14"/>
        <v>1.1034482758620689E-2</v>
      </c>
      <c r="E59" s="43">
        <f t="shared" si="15"/>
        <v>6.1609195402298852E-2</v>
      </c>
      <c r="F59" s="43">
        <f t="shared" si="16"/>
        <v>0.73241379310344823</v>
      </c>
      <c r="G59" s="43">
        <f t="shared" si="17"/>
        <v>0.11954022988505747</v>
      </c>
      <c r="H59" s="43">
        <f t="shared" si="18"/>
        <v>2.7126436781609194E-2</v>
      </c>
      <c r="I59" s="43">
        <f t="shared" si="19"/>
        <v>1.7011494252873564E-2</v>
      </c>
      <c r="J59" s="43">
        <f t="shared" si="20"/>
        <v>1.6551724137931035E-2</v>
      </c>
      <c r="K59" s="44">
        <f t="shared" si="21"/>
        <v>1.4712643678160919E-2</v>
      </c>
      <c r="L59" s="28">
        <f t="shared" si="22"/>
        <v>2.7586206896551722E-3</v>
      </c>
      <c r="M59" s="24">
        <f t="shared" si="23"/>
        <v>27</v>
      </c>
      <c r="N59" s="10"/>
      <c r="O59" s="72" t="s">
        <v>110</v>
      </c>
      <c r="P59" s="67">
        <f t="shared" si="24"/>
        <v>2175</v>
      </c>
      <c r="Q59" s="13">
        <v>24</v>
      </c>
      <c r="R59" s="34">
        <v>134</v>
      </c>
      <c r="S59" s="34">
        <v>1593</v>
      </c>
      <c r="T59" s="34">
        <v>260</v>
      </c>
      <c r="U59" s="34">
        <v>59</v>
      </c>
      <c r="V59" s="34">
        <v>37</v>
      </c>
      <c r="W59" s="34">
        <v>36</v>
      </c>
      <c r="X59" s="34">
        <v>32</v>
      </c>
      <c r="Y59" s="34">
        <v>6</v>
      </c>
      <c r="Z59" s="72">
        <v>17</v>
      </c>
      <c r="AA59" s="1">
        <v>0</v>
      </c>
      <c r="AB59" s="1">
        <v>1</v>
      </c>
      <c r="AC59" s="1">
        <v>3</v>
      </c>
      <c r="AD59" s="1">
        <v>1</v>
      </c>
      <c r="AE59" s="1">
        <v>1</v>
      </c>
      <c r="AF59" s="1">
        <v>1</v>
      </c>
      <c r="AG59" s="1">
        <v>13</v>
      </c>
      <c r="AH59" s="1">
        <v>9</v>
      </c>
      <c r="AI59" s="1">
        <v>10</v>
      </c>
      <c r="AJ59" s="1">
        <v>18</v>
      </c>
      <c r="AK59" s="1">
        <v>22</v>
      </c>
      <c r="AL59" s="1">
        <v>37</v>
      </c>
      <c r="AM59" s="1">
        <v>25</v>
      </c>
      <c r="AN59" s="1">
        <v>8</v>
      </c>
      <c r="AO59" s="1">
        <v>34</v>
      </c>
      <c r="AP59" s="1">
        <v>29</v>
      </c>
      <c r="AQ59" s="1">
        <v>43</v>
      </c>
      <c r="AR59" s="1">
        <v>10</v>
      </c>
      <c r="AS59" s="1">
        <v>45</v>
      </c>
      <c r="AT59" s="1">
        <v>172</v>
      </c>
      <c r="AU59" s="1">
        <v>159</v>
      </c>
      <c r="AV59" s="1">
        <v>1093</v>
      </c>
      <c r="AW59" s="1">
        <v>119</v>
      </c>
      <c r="AX59" s="1">
        <v>20</v>
      </c>
      <c r="AY59" s="1">
        <v>25</v>
      </c>
      <c r="AZ59" s="1">
        <v>26</v>
      </c>
      <c r="BA59" s="1">
        <v>34</v>
      </c>
      <c r="BB59" s="1">
        <v>22</v>
      </c>
      <c r="BC59" s="1">
        <v>14</v>
      </c>
      <c r="BD59" s="1">
        <v>5</v>
      </c>
      <c r="BE59" s="1">
        <v>4</v>
      </c>
      <c r="BF59" s="1">
        <v>24</v>
      </c>
      <c r="BG59" s="1">
        <v>20</v>
      </c>
      <c r="BH59" s="1">
        <v>6</v>
      </c>
      <c r="BI59" s="1">
        <v>13</v>
      </c>
      <c r="BJ59" s="1">
        <v>7</v>
      </c>
      <c r="BK59" s="1">
        <v>11</v>
      </c>
      <c r="BL59" s="1">
        <v>6</v>
      </c>
      <c r="BM59" s="1">
        <v>14</v>
      </c>
      <c r="BN59" s="1">
        <v>3</v>
      </c>
      <c r="BO59" s="1">
        <v>3</v>
      </c>
      <c r="BP59" s="1">
        <v>6</v>
      </c>
      <c r="BQ59" s="1">
        <v>0</v>
      </c>
      <c r="BR59" s="1">
        <v>6</v>
      </c>
      <c r="BS59" s="1">
        <v>4</v>
      </c>
      <c r="BT59" s="1">
        <v>0</v>
      </c>
      <c r="BU59" s="79">
        <v>32</v>
      </c>
    </row>
    <row r="60" spans="1:73" x14ac:dyDescent="0.15">
      <c r="A60" s="1" t="s">
        <v>111</v>
      </c>
      <c r="B60" s="1" t="s">
        <v>309</v>
      </c>
      <c r="C60" s="1" t="s">
        <v>112</v>
      </c>
      <c r="D60" s="41">
        <f t="shared" si="14"/>
        <v>7.3375262054507341E-3</v>
      </c>
      <c r="E60" s="43">
        <f t="shared" si="15"/>
        <v>1.9916142557651992E-2</v>
      </c>
      <c r="F60" s="43">
        <f t="shared" si="16"/>
        <v>0.77672955974842772</v>
      </c>
      <c r="G60" s="43">
        <f t="shared" si="17"/>
        <v>0.12893081761006289</v>
      </c>
      <c r="H60" s="43">
        <f t="shared" si="18"/>
        <v>2.4109014675052411E-2</v>
      </c>
      <c r="I60" s="43">
        <f t="shared" si="19"/>
        <v>1.0482180293501049E-2</v>
      </c>
      <c r="J60" s="43">
        <f t="shared" si="20"/>
        <v>9.433962264150943E-3</v>
      </c>
      <c r="K60" s="44">
        <f t="shared" si="21"/>
        <v>2.3060796645702306E-2</v>
      </c>
      <c r="L60" s="28">
        <f t="shared" si="22"/>
        <v>1.0482180293501049E-3</v>
      </c>
      <c r="M60" s="24">
        <f t="shared" si="23"/>
        <v>47</v>
      </c>
      <c r="N60" s="10"/>
      <c r="O60" s="72" t="s">
        <v>112</v>
      </c>
      <c r="P60" s="67">
        <f t="shared" si="24"/>
        <v>954</v>
      </c>
      <c r="Q60" s="13">
        <v>7</v>
      </c>
      <c r="R60" s="34">
        <v>19</v>
      </c>
      <c r="S60" s="34">
        <v>741</v>
      </c>
      <c r="T60" s="34">
        <v>123</v>
      </c>
      <c r="U60" s="34">
        <v>23</v>
      </c>
      <c r="V60" s="34">
        <v>10</v>
      </c>
      <c r="W60" s="34">
        <v>9</v>
      </c>
      <c r="X60" s="34">
        <v>22</v>
      </c>
      <c r="Y60" s="34">
        <v>1</v>
      </c>
      <c r="Z60" s="72">
        <v>2</v>
      </c>
      <c r="AA60" s="1">
        <v>0</v>
      </c>
      <c r="AB60" s="1">
        <v>1</v>
      </c>
      <c r="AC60" s="1">
        <v>3</v>
      </c>
      <c r="AD60" s="1">
        <v>0</v>
      </c>
      <c r="AE60" s="1">
        <v>0</v>
      </c>
      <c r="AF60" s="1">
        <v>1</v>
      </c>
      <c r="AG60" s="1">
        <v>4</v>
      </c>
      <c r="AH60" s="1">
        <v>0</v>
      </c>
      <c r="AI60" s="1">
        <v>2</v>
      </c>
      <c r="AJ60" s="1">
        <v>3</v>
      </c>
      <c r="AK60" s="1">
        <v>3</v>
      </c>
      <c r="AL60" s="1">
        <v>1</v>
      </c>
      <c r="AM60" s="1">
        <v>6</v>
      </c>
      <c r="AN60" s="1">
        <v>3</v>
      </c>
      <c r="AO60" s="1">
        <v>7</v>
      </c>
      <c r="AP60" s="1">
        <v>6</v>
      </c>
      <c r="AQ60" s="1">
        <v>6</v>
      </c>
      <c r="AR60" s="1">
        <v>0</v>
      </c>
      <c r="AS60" s="1">
        <v>9</v>
      </c>
      <c r="AT60" s="1">
        <v>99</v>
      </c>
      <c r="AU60" s="1">
        <v>31</v>
      </c>
      <c r="AV60" s="1">
        <v>580</v>
      </c>
      <c r="AW60" s="1">
        <v>64</v>
      </c>
      <c r="AX60" s="1">
        <v>9</v>
      </c>
      <c r="AY60" s="1">
        <v>7</v>
      </c>
      <c r="AZ60" s="1">
        <v>15</v>
      </c>
      <c r="BA60" s="1">
        <v>18</v>
      </c>
      <c r="BB60" s="1">
        <v>3</v>
      </c>
      <c r="BC60" s="1">
        <v>7</v>
      </c>
      <c r="BD60" s="1">
        <v>2</v>
      </c>
      <c r="BE60" s="1">
        <v>1</v>
      </c>
      <c r="BF60" s="1">
        <v>8</v>
      </c>
      <c r="BG60" s="1">
        <v>10</v>
      </c>
      <c r="BH60" s="1">
        <v>2</v>
      </c>
      <c r="BI60" s="1">
        <v>2</v>
      </c>
      <c r="BJ60" s="1">
        <v>4</v>
      </c>
      <c r="BK60" s="1">
        <v>3</v>
      </c>
      <c r="BL60" s="1">
        <v>1</v>
      </c>
      <c r="BM60" s="1">
        <v>0</v>
      </c>
      <c r="BN60" s="1">
        <v>2</v>
      </c>
      <c r="BO60" s="1">
        <v>1</v>
      </c>
      <c r="BP60" s="1">
        <v>2</v>
      </c>
      <c r="BQ60" s="1">
        <v>2</v>
      </c>
      <c r="BR60" s="1">
        <v>0</v>
      </c>
      <c r="BS60" s="1">
        <v>1</v>
      </c>
      <c r="BT60" s="1">
        <v>1</v>
      </c>
      <c r="BU60" s="79">
        <v>22</v>
      </c>
    </row>
    <row r="61" spans="1:73" x14ac:dyDescent="0.15">
      <c r="A61" s="1" t="s">
        <v>113</v>
      </c>
      <c r="B61" s="1" t="s">
        <v>308</v>
      </c>
      <c r="C61" s="1" t="s">
        <v>114</v>
      </c>
      <c r="D61" s="41">
        <f t="shared" si="14"/>
        <v>1.1025358324145535E-3</v>
      </c>
      <c r="E61" s="43">
        <f t="shared" si="15"/>
        <v>9.9228224917309819E-3</v>
      </c>
      <c r="F61" s="43">
        <f t="shared" si="16"/>
        <v>0.9206174200661521</v>
      </c>
      <c r="G61" s="43">
        <f t="shared" si="17"/>
        <v>4.0793825799338476E-2</v>
      </c>
      <c r="H61" s="43">
        <f t="shared" si="18"/>
        <v>8.8202866593164279E-3</v>
      </c>
      <c r="I61" s="43">
        <f t="shared" si="19"/>
        <v>6.615214994487321E-3</v>
      </c>
      <c r="J61" s="43">
        <f t="shared" si="20"/>
        <v>9.9228224917309819E-3</v>
      </c>
      <c r="K61" s="44">
        <f t="shared" si="21"/>
        <v>2.205071664829107E-3</v>
      </c>
      <c r="L61" s="28">
        <f t="shared" si="22"/>
        <v>1.1025358324145535E-3</v>
      </c>
      <c r="M61" s="24">
        <f t="shared" si="23"/>
        <v>44</v>
      </c>
      <c r="N61" s="10"/>
      <c r="O61" s="72" t="s">
        <v>114</v>
      </c>
      <c r="P61" s="67">
        <f t="shared" si="24"/>
        <v>907</v>
      </c>
      <c r="Q61" s="13">
        <v>1</v>
      </c>
      <c r="R61" s="34">
        <v>9</v>
      </c>
      <c r="S61" s="34">
        <v>835</v>
      </c>
      <c r="T61" s="34">
        <v>37</v>
      </c>
      <c r="U61" s="34">
        <v>8</v>
      </c>
      <c r="V61" s="34">
        <v>6</v>
      </c>
      <c r="W61" s="34">
        <v>9</v>
      </c>
      <c r="X61" s="34">
        <v>2</v>
      </c>
      <c r="Y61" s="34">
        <v>1</v>
      </c>
      <c r="Z61" s="72">
        <v>1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1</v>
      </c>
      <c r="AH61" s="1">
        <v>2</v>
      </c>
      <c r="AI61" s="1">
        <v>0</v>
      </c>
      <c r="AJ61" s="1">
        <v>1</v>
      </c>
      <c r="AK61" s="1">
        <v>1</v>
      </c>
      <c r="AL61" s="1">
        <v>3</v>
      </c>
      <c r="AM61" s="1">
        <v>1</v>
      </c>
      <c r="AN61" s="1">
        <v>1</v>
      </c>
      <c r="AO61" s="1">
        <v>5</v>
      </c>
      <c r="AP61" s="1">
        <v>5</v>
      </c>
      <c r="AQ61" s="1">
        <v>6</v>
      </c>
      <c r="AR61" s="1">
        <v>3</v>
      </c>
      <c r="AS61" s="1">
        <v>9</v>
      </c>
      <c r="AT61" s="1">
        <v>31</v>
      </c>
      <c r="AU61" s="1">
        <v>34</v>
      </c>
      <c r="AV61" s="1">
        <v>741</v>
      </c>
      <c r="AW61" s="1">
        <v>26</v>
      </c>
      <c r="AX61" s="1">
        <v>2</v>
      </c>
      <c r="AY61" s="1">
        <v>1</v>
      </c>
      <c r="AZ61" s="1">
        <v>1</v>
      </c>
      <c r="BA61" s="1">
        <v>5</v>
      </c>
      <c r="BB61" s="1">
        <v>1</v>
      </c>
      <c r="BC61" s="1">
        <v>1</v>
      </c>
      <c r="BD61" s="1">
        <v>2</v>
      </c>
      <c r="BE61" s="1">
        <v>1</v>
      </c>
      <c r="BF61" s="1">
        <v>2</v>
      </c>
      <c r="BG61" s="1">
        <v>2</v>
      </c>
      <c r="BH61" s="1">
        <v>1</v>
      </c>
      <c r="BI61" s="1">
        <v>3</v>
      </c>
      <c r="BJ61" s="1">
        <v>0</v>
      </c>
      <c r="BK61" s="1">
        <v>2</v>
      </c>
      <c r="BL61" s="1">
        <v>1</v>
      </c>
      <c r="BM61" s="1">
        <v>3</v>
      </c>
      <c r="BN61" s="1">
        <v>1</v>
      </c>
      <c r="BO61" s="1">
        <v>1</v>
      </c>
      <c r="BP61" s="1">
        <v>2</v>
      </c>
      <c r="BQ61" s="1">
        <v>0</v>
      </c>
      <c r="BR61" s="1">
        <v>0</v>
      </c>
      <c r="BS61" s="1">
        <v>1</v>
      </c>
      <c r="BT61" s="1">
        <v>1</v>
      </c>
      <c r="BU61" s="79">
        <v>2</v>
      </c>
    </row>
    <row r="62" spans="1:73" x14ac:dyDescent="0.15">
      <c r="A62" s="1" t="s">
        <v>115</v>
      </c>
      <c r="B62" s="1" t="s">
        <v>309</v>
      </c>
      <c r="C62" s="1" t="s">
        <v>116</v>
      </c>
      <c r="D62" s="41">
        <f t="shared" si="14"/>
        <v>1.2195121951219513E-2</v>
      </c>
      <c r="E62" s="43">
        <f t="shared" si="15"/>
        <v>3.6585365853658534E-2</v>
      </c>
      <c r="F62" s="43">
        <f t="shared" si="16"/>
        <v>0.71951219512195119</v>
      </c>
      <c r="G62" s="43">
        <f t="shared" si="17"/>
        <v>7.3170731707317069E-2</v>
      </c>
      <c r="H62" s="43">
        <f t="shared" si="18"/>
        <v>1.2195121951219513E-2</v>
      </c>
      <c r="I62" s="43">
        <f t="shared" si="19"/>
        <v>2.4390243902439025E-2</v>
      </c>
      <c r="J62" s="43">
        <f t="shared" si="20"/>
        <v>0</v>
      </c>
      <c r="K62" s="44">
        <f t="shared" si="21"/>
        <v>0.12195121951219512</v>
      </c>
      <c r="L62" s="28">
        <f t="shared" si="22"/>
        <v>0</v>
      </c>
      <c r="M62" s="24">
        <f t="shared" si="23"/>
        <v>56</v>
      </c>
      <c r="N62" s="10"/>
      <c r="O62" s="72" t="s">
        <v>116</v>
      </c>
      <c r="P62" s="67">
        <f t="shared" si="24"/>
        <v>82</v>
      </c>
      <c r="Q62" s="13">
        <v>1</v>
      </c>
      <c r="R62" s="34">
        <v>3</v>
      </c>
      <c r="S62" s="34">
        <v>59</v>
      </c>
      <c r="T62" s="34">
        <v>6</v>
      </c>
      <c r="U62" s="34">
        <v>1</v>
      </c>
      <c r="V62" s="34">
        <v>2</v>
      </c>
      <c r="W62" s="34">
        <v>0</v>
      </c>
      <c r="X62" s="34">
        <v>10</v>
      </c>
      <c r="Y62" s="34">
        <v>0</v>
      </c>
      <c r="Z62" s="72">
        <v>0</v>
      </c>
      <c r="AA62" s="1">
        <v>0</v>
      </c>
      <c r="AB62" s="1">
        <v>1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1</v>
      </c>
      <c r="AK62" s="1">
        <v>0</v>
      </c>
      <c r="AL62" s="1">
        <v>1</v>
      </c>
      <c r="AM62" s="1">
        <v>1</v>
      </c>
      <c r="AN62" s="1">
        <v>0</v>
      </c>
      <c r="AO62" s="1">
        <v>0</v>
      </c>
      <c r="AP62" s="1">
        <v>0</v>
      </c>
      <c r="AQ62" s="1">
        <v>1</v>
      </c>
      <c r="AR62" s="1">
        <v>0</v>
      </c>
      <c r="AS62" s="1">
        <v>2</v>
      </c>
      <c r="AT62" s="1">
        <v>3</v>
      </c>
      <c r="AU62" s="1">
        <v>10</v>
      </c>
      <c r="AV62" s="1">
        <v>43</v>
      </c>
      <c r="AW62" s="1">
        <v>0</v>
      </c>
      <c r="AX62" s="1">
        <v>1</v>
      </c>
      <c r="AY62" s="1">
        <v>1</v>
      </c>
      <c r="AZ62" s="1">
        <v>2</v>
      </c>
      <c r="BA62" s="1">
        <v>2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1</v>
      </c>
      <c r="BI62" s="1">
        <v>2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1">
        <v>0</v>
      </c>
      <c r="BS62" s="1">
        <v>0</v>
      </c>
      <c r="BT62" s="1">
        <v>0</v>
      </c>
      <c r="BU62" s="79">
        <v>10</v>
      </c>
    </row>
    <row r="63" spans="1:73" x14ac:dyDescent="0.15">
      <c r="A63" s="1" t="s">
        <v>117</v>
      </c>
      <c r="B63" s="1" t="s">
        <v>312</v>
      </c>
      <c r="C63" s="1" t="s">
        <v>118</v>
      </c>
      <c r="D63" s="41">
        <f t="shared" si="14"/>
        <v>8.9552238805970154E-3</v>
      </c>
      <c r="E63" s="43">
        <f t="shared" si="15"/>
        <v>1.7910447761194031E-2</v>
      </c>
      <c r="F63" s="43">
        <f t="shared" si="16"/>
        <v>0.4</v>
      </c>
      <c r="G63" s="43">
        <f t="shared" si="17"/>
        <v>0.53880597014925369</v>
      </c>
      <c r="H63" s="43">
        <f t="shared" si="18"/>
        <v>8.9552238805970154E-3</v>
      </c>
      <c r="I63" s="43">
        <f t="shared" si="19"/>
        <v>1.0447761194029851E-2</v>
      </c>
      <c r="J63" s="43">
        <f t="shared" si="20"/>
        <v>9.7014925373134324E-3</v>
      </c>
      <c r="K63" s="44">
        <f t="shared" si="21"/>
        <v>5.2238805970149255E-3</v>
      </c>
      <c r="L63" s="28">
        <f t="shared" si="22"/>
        <v>7.4626865671641792E-4</v>
      </c>
      <c r="M63" s="24">
        <f t="shared" si="23"/>
        <v>53</v>
      </c>
      <c r="N63" s="10"/>
      <c r="O63" s="72" t="s">
        <v>118</v>
      </c>
      <c r="P63" s="67">
        <f t="shared" si="24"/>
        <v>1340</v>
      </c>
      <c r="Q63" s="13">
        <v>12</v>
      </c>
      <c r="R63" s="34">
        <v>24</v>
      </c>
      <c r="S63" s="34">
        <v>536</v>
      </c>
      <c r="T63" s="34">
        <v>722</v>
      </c>
      <c r="U63" s="34">
        <v>12</v>
      </c>
      <c r="V63" s="34">
        <v>14</v>
      </c>
      <c r="W63" s="34">
        <v>13</v>
      </c>
      <c r="X63" s="34">
        <v>7</v>
      </c>
      <c r="Y63" s="34">
        <v>1</v>
      </c>
      <c r="Z63" s="72">
        <v>7</v>
      </c>
      <c r="AA63" s="1">
        <v>0</v>
      </c>
      <c r="AB63" s="1">
        <v>0</v>
      </c>
      <c r="AC63" s="1">
        <v>0</v>
      </c>
      <c r="AD63" s="1">
        <v>1</v>
      </c>
      <c r="AE63" s="1">
        <v>1</v>
      </c>
      <c r="AF63" s="1">
        <v>3</v>
      </c>
      <c r="AG63" s="1">
        <v>1</v>
      </c>
      <c r="AH63" s="1">
        <v>4</v>
      </c>
      <c r="AI63" s="1">
        <v>2</v>
      </c>
      <c r="AJ63" s="1">
        <v>1</v>
      </c>
      <c r="AK63" s="1">
        <v>2</v>
      </c>
      <c r="AL63" s="1">
        <v>10</v>
      </c>
      <c r="AM63" s="1">
        <v>4</v>
      </c>
      <c r="AN63" s="1">
        <v>1</v>
      </c>
      <c r="AO63" s="1">
        <v>4</v>
      </c>
      <c r="AP63" s="1">
        <v>6</v>
      </c>
      <c r="AQ63" s="1">
        <v>6</v>
      </c>
      <c r="AR63" s="1">
        <v>1</v>
      </c>
      <c r="AS63" s="1">
        <v>8</v>
      </c>
      <c r="AT63" s="1">
        <v>42</v>
      </c>
      <c r="AU63" s="1">
        <v>35</v>
      </c>
      <c r="AV63" s="1">
        <v>433</v>
      </c>
      <c r="AW63" s="1">
        <v>529</v>
      </c>
      <c r="AX63" s="1">
        <v>18</v>
      </c>
      <c r="AY63" s="1">
        <v>23</v>
      </c>
      <c r="AZ63" s="1">
        <v>62</v>
      </c>
      <c r="BA63" s="1">
        <v>31</v>
      </c>
      <c r="BB63" s="1">
        <v>37</v>
      </c>
      <c r="BC63" s="1">
        <v>22</v>
      </c>
      <c r="BD63" s="1">
        <v>1</v>
      </c>
      <c r="BE63" s="1">
        <v>1</v>
      </c>
      <c r="BF63" s="1">
        <v>3</v>
      </c>
      <c r="BG63" s="1">
        <v>3</v>
      </c>
      <c r="BH63" s="1">
        <v>4</v>
      </c>
      <c r="BI63" s="1">
        <v>3</v>
      </c>
      <c r="BJ63" s="1">
        <v>4</v>
      </c>
      <c r="BK63" s="1">
        <v>6</v>
      </c>
      <c r="BL63" s="1">
        <v>1</v>
      </c>
      <c r="BM63" s="1">
        <v>3</v>
      </c>
      <c r="BN63" s="1">
        <v>1</v>
      </c>
      <c r="BO63" s="1">
        <v>0</v>
      </c>
      <c r="BP63" s="1">
        <v>0</v>
      </c>
      <c r="BQ63" s="1">
        <v>0</v>
      </c>
      <c r="BR63" s="1">
        <v>0</v>
      </c>
      <c r="BS63" s="1">
        <v>3</v>
      </c>
      <c r="BT63" s="1">
        <v>6</v>
      </c>
      <c r="BU63" s="79">
        <v>7</v>
      </c>
    </row>
    <row r="64" spans="1:73" x14ac:dyDescent="0.15">
      <c r="A64" s="1" t="s">
        <v>119</v>
      </c>
      <c r="B64" s="1" t="s">
        <v>310</v>
      </c>
      <c r="C64" s="1" t="s">
        <v>120</v>
      </c>
      <c r="D64" s="41">
        <f t="shared" si="14"/>
        <v>7.481296758104738E-3</v>
      </c>
      <c r="E64" s="43">
        <f t="shared" si="15"/>
        <v>3.117206982543641E-2</v>
      </c>
      <c r="F64" s="43">
        <f t="shared" si="16"/>
        <v>0.20947630922693267</v>
      </c>
      <c r="G64" s="43">
        <f t="shared" si="17"/>
        <v>0.63216957605985036</v>
      </c>
      <c r="H64" s="43">
        <f t="shared" si="18"/>
        <v>4.1147132169576058E-2</v>
      </c>
      <c r="I64" s="43">
        <f t="shared" si="19"/>
        <v>2.119700748129676E-2</v>
      </c>
      <c r="J64" s="43">
        <f t="shared" si="20"/>
        <v>3.4912718204488775E-2</v>
      </c>
      <c r="K64" s="44">
        <f t="shared" si="21"/>
        <v>2.2443890274314215E-2</v>
      </c>
      <c r="L64" s="28">
        <f t="shared" si="22"/>
        <v>2.4937655860349127E-3</v>
      </c>
      <c r="M64" s="24">
        <f t="shared" si="23"/>
        <v>30</v>
      </c>
      <c r="N64" s="10"/>
      <c r="O64" s="72" t="s">
        <v>120</v>
      </c>
      <c r="P64" s="67">
        <f t="shared" si="24"/>
        <v>802</v>
      </c>
      <c r="Q64" s="13">
        <v>6</v>
      </c>
      <c r="R64" s="34">
        <v>25</v>
      </c>
      <c r="S64" s="34">
        <v>168</v>
      </c>
      <c r="T64" s="34">
        <v>507</v>
      </c>
      <c r="U64" s="34">
        <v>33</v>
      </c>
      <c r="V64" s="34">
        <v>17</v>
      </c>
      <c r="W64" s="34">
        <v>28</v>
      </c>
      <c r="X64" s="34">
        <v>18</v>
      </c>
      <c r="Y64" s="34">
        <v>2</v>
      </c>
      <c r="Z64" s="72">
        <v>3</v>
      </c>
      <c r="AA64" s="1">
        <v>1</v>
      </c>
      <c r="AB64" s="1">
        <v>0</v>
      </c>
      <c r="AC64" s="1">
        <v>1</v>
      </c>
      <c r="AD64" s="1">
        <v>0</v>
      </c>
      <c r="AE64" s="1">
        <v>0</v>
      </c>
      <c r="AF64" s="1">
        <v>1</v>
      </c>
      <c r="AG64" s="1">
        <v>2</v>
      </c>
      <c r="AH64" s="1">
        <v>2</v>
      </c>
      <c r="AI64" s="1">
        <v>2</v>
      </c>
      <c r="AJ64" s="1">
        <v>6</v>
      </c>
      <c r="AK64" s="1">
        <v>1</v>
      </c>
      <c r="AL64" s="1">
        <v>8</v>
      </c>
      <c r="AM64" s="1">
        <v>4</v>
      </c>
      <c r="AN64" s="1">
        <v>1</v>
      </c>
      <c r="AO64" s="1">
        <v>8</v>
      </c>
      <c r="AP64" s="1">
        <v>10</v>
      </c>
      <c r="AQ64" s="1">
        <v>22</v>
      </c>
      <c r="AR64" s="1">
        <v>0</v>
      </c>
      <c r="AS64" s="1">
        <v>5</v>
      </c>
      <c r="AT64" s="1">
        <v>30</v>
      </c>
      <c r="AU64" s="1">
        <v>14</v>
      </c>
      <c r="AV64" s="1">
        <v>78</v>
      </c>
      <c r="AW64" s="1">
        <v>21</v>
      </c>
      <c r="AX64" s="1">
        <v>167</v>
      </c>
      <c r="AY64" s="1">
        <v>120</v>
      </c>
      <c r="AZ64" s="1">
        <v>84</v>
      </c>
      <c r="BA64" s="1">
        <v>81</v>
      </c>
      <c r="BB64" s="1">
        <v>26</v>
      </c>
      <c r="BC64" s="1">
        <v>8</v>
      </c>
      <c r="BD64" s="1">
        <v>6</v>
      </c>
      <c r="BE64" s="1">
        <v>5</v>
      </c>
      <c r="BF64" s="1">
        <v>10</v>
      </c>
      <c r="BG64" s="1">
        <v>11</v>
      </c>
      <c r="BH64" s="1">
        <v>1</v>
      </c>
      <c r="BI64" s="1">
        <v>2</v>
      </c>
      <c r="BJ64" s="1">
        <v>7</v>
      </c>
      <c r="BK64" s="1">
        <v>6</v>
      </c>
      <c r="BL64" s="1">
        <v>2</v>
      </c>
      <c r="BM64" s="1">
        <v>5</v>
      </c>
      <c r="BN64" s="1">
        <v>0</v>
      </c>
      <c r="BO64" s="1">
        <v>3</v>
      </c>
      <c r="BP64" s="1">
        <v>3</v>
      </c>
      <c r="BQ64" s="1">
        <v>1</v>
      </c>
      <c r="BR64" s="1">
        <v>4</v>
      </c>
      <c r="BS64" s="1">
        <v>7</v>
      </c>
      <c r="BT64" s="1">
        <v>5</v>
      </c>
      <c r="BU64" s="79">
        <v>18</v>
      </c>
    </row>
    <row r="65" spans="1:73" x14ac:dyDescent="0.15">
      <c r="A65" s="1" t="s">
        <v>121</v>
      </c>
      <c r="B65" s="1" t="s">
        <v>311</v>
      </c>
      <c r="C65" s="1" t="s">
        <v>122</v>
      </c>
      <c r="D65" s="41">
        <f t="shared" si="14"/>
        <v>6.4516129032258064E-3</v>
      </c>
      <c r="E65" s="43">
        <f t="shared" si="15"/>
        <v>3.870967741935484E-2</v>
      </c>
      <c r="F65" s="43">
        <f t="shared" si="16"/>
        <v>4.5161290322580643E-2</v>
      </c>
      <c r="G65" s="43">
        <f t="shared" si="17"/>
        <v>0.88387096774193552</v>
      </c>
      <c r="H65" s="43">
        <f t="shared" si="18"/>
        <v>6.4516129032258064E-3</v>
      </c>
      <c r="I65" s="43">
        <f t="shared" si="19"/>
        <v>0</v>
      </c>
      <c r="J65" s="43">
        <f t="shared" si="20"/>
        <v>6.4516129032258064E-3</v>
      </c>
      <c r="K65" s="44">
        <f t="shared" si="21"/>
        <v>1.2903225806451613E-2</v>
      </c>
      <c r="L65" s="28">
        <f t="shared" si="22"/>
        <v>0</v>
      </c>
      <c r="M65" s="24">
        <f t="shared" si="23"/>
        <v>56</v>
      </c>
      <c r="N65" s="10"/>
      <c r="O65" s="72" t="s">
        <v>122</v>
      </c>
      <c r="P65" s="67">
        <f t="shared" si="24"/>
        <v>155</v>
      </c>
      <c r="Q65" s="13">
        <v>1</v>
      </c>
      <c r="R65" s="34">
        <v>6</v>
      </c>
      <c r="S65" s="34">
        <v>7</v>
      </c>
      <c r="T65" s="34">
        <v>137</v>
      </c>
      <c r="U65" s="34">
        <v>1</v>
      </c>
      <c r="V65" s="34">
        <v>0</v>
      </c>
      <c r="W65" s="34">
        <v>1</v>
      </c>
      <c r="X65" s="34">
        <v>2</v>
      </c>
      <c r="Y65" s="34">
        <v>0</v>
      </c>
      <c r="Z65" s="72">
        <v>0</v>
      </c>
      <c r="AA65" s="1">
        <v>0</v>
      </c>
      <c r="AB65" s="1">
        <v>0</v>
      </c>
      <c r="AC65" s="1">
        <v>1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1</v>
      </c>
      <c r="AJ65" s="1">
        <v>0</v>
      </c>
      <c r="AK65" s="1">
        <v>1</v>
      </c>
      <c r="AL65" s="1">
        <v>1</v>
      </c>
      <c r="AM65" s="1">
        <v>3</v>
      </c>
      <c r="AN65" s="1">
        <v>0</v>
      </c>
      <c r="AO65" s="1">
        <v>0</v>
      </c>
      <c r="AP65" s="1">
        <v>1</v>
      </c>
      <c r="AQ65" s="1">
        <v>1</v>
      </c>
      <c r="AR65" s="1">
        <v>0</v>
      </c>
      <c r="AS65" s="1">
        <v>0</v>
      </c>
      <c r="AT65" s="1">
        <v>1</v>
      </c>
      <c r="AU65" s="1">
        <v>1</v>
      </c>
      <c r="AV65" s="1">
        <v>3</v>
      </c>
      <c r="AW65" s="1">
        <v>1</v>
      </c>
      <c r="AX65" s="1">
        <v>51</v>
      </c>
      <c r="AY65" s="1">
        <v>46</v>
      </c>
      <c r="AZ65" s="1">
        <v>25</v>
      </c>
      <c r="BA65" s="1">
        <v>11</v>
      </c>
      <c r="BB65" s="1">
        <v>1</v>
      </c>
      <c r="BC65" s="1">
        <v>2</v>
      </c>
      <c r="BD65" s="1">
        <v>0</v>
      </c>
      <c r="BE65" s="1">
        <v>0</v>
      </c>
      <c r="BF65" s="1">
        <v>0</v>
      </c>
      <c r="BG65" s="1">
        <v>1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>
        <v>0</v>
      </c>
      <c r="BQ65" s="1">
        <v>0</v>
      </c>
      <c r="BR65" s="1">
        <v>1</v>
      </c>
      <c r="BS65" s="1">
        <v>0</v>
      </c>
      <c r="BT65" s="1">
        <v>0</v>
      </c>
      <c r="BU65" s="79">
        <v>2</v>
      </c>
    </row>
    <row r="66" spans="1:73" x14ac:dyDescent="0.15">
      <c r="A66" s="1" t="s">
        <v>123</v>
      </c>
      <c r="B66" s="1" t="s">
        <v>307</v>
      </c>
      <c r="C66" s="1" t="s">
        <v>124</v>
      </c>
      <c r="D66" s="41">
        <f t="shared" si="14"/>
        <v>2.5429553264604811E-2</v>
      </c>
      <c r="E66" s="43">
        <f t="shared" si="15"/>
        <v>0.14639175257731959</v>
      </c>
      <c r="F66" s="43">
        <f t="shared" si="16"/>
        <v>0.1604810996563574</v>
      </c>
      <c r="G66" s="43">
        <f t="shared" si="17"/>
        <v>0.50962199312714773</v>
      </c>
      <c r="H66" s="43">
        <f t="shared" si="18"/>
        <v>4.7422680412371132E-2</v>
      </c>
      <c r="I66" s="43">
        <f t="shared" si="19"/>
        <v>2.5773195876288658E-2</v>
      </c>
      <c r="J66" s="43">
        <f t="shared" si="20"/>
        <v>6.0824742268041236E-2</v>
      </c>
      <c r="K66" s="44">
        <f t="shared" si="21"/>
        <v>2.4054982817869417E-2</v>
      </c>
      <c r="L66" s="28">
        <f t="shared" si="22"/>
        <v>3.7800687285223368E-3</v>
      </c>
      <c r="M66" s="24">
        <f t="shared" si="23"/>
        <v>21</v>
      </c>
      <c r="N66" s="10"/>
      <c r="O66" s="72" t="s">
        <v>124</v>
      </c>
      <c r="P66" s="67">
        <f t="shared" si="24"/>
        <v>2910</v>
      </c>
      <c r="Q66" s="13">
        <v>74</v>
      </c>
      <c r="R66" s="34">
        <v>426</v>
      </c>
      <c r="S66" s="34">
        <v>467</v>
      </c>
      <c r="T66" s="34">
        <v>1483</v>
      </c>
      <c r="U66" s="34">
        <v>138</v>
      </c>
      <c r="V66" s="34">
        <v>75</v>
      </c>
      <c r="W66" s="34">
        <v>177</v>
      </c>
      <c r="X66" s="34">
        <v>70</v>
      </c>
      <c r="Y66" s="34">
        <v>11</v>
      </c>
      <c r="Z66" s="72">
        <v>43</v>
      </c>
      <c r="AA66" s="1">
        <v>4</v>
      </c>
      <c r="AB66" s="1">
        <v>3</v>
      </c>
      <c r="AC66" s="1">
        <v>15</v>
      </c>
      <c r="AD66" s="1">
        <v>4</v>
      </c>
      <c r="AE66" s="1">
        <v>3</v>
      </c>
      <c r="AF66" s="1">
        <v>2</v>
      </c>
      <c r="AG66" s="1">
        <v>25</v>
      </c>
      <c r="AH66" s="1">
        <v>17</v>
      </c>
      <c r="AI66" s="1">
        <v>19</v>
      </c>
      <c r="AJ66" s="1">
        <v>23</v>
      </c>
      <c r="AK66" s="1">
        <v>49</v>
      </c>
      <c r="AL66" s="1">
        <v>216</v>
      </c>
      <c r="AM66" s="1">
        <v>77</v>
      </c>
      <c r="AN66" s="1">
        <v>16</v>
      </c>
      <c r="AO66" s="1">
        <v>16</v>
      </c>
      <c r="AP66" s="1">
        <v>35</v>
      </c>
      <c r="AQ66" s="1">
        <v>28</v>
      </c>
      <c r="AR66" s="1">
        <v>2</v>
      </c>
      <c r="AS66" s="1">
        <v>22</v>
      </c>
      <c r="AT66" s="1">
        <v>32</v>
      </c>
      <c r="AU66" s="1">
        <v>57</v>
      </c>
      <c r="AV66" s="1">
        <v>259</v>
      </c>
      <c r="AW66" s="1">
        <v>38</v>
      </c>
      <c r="AX66" s="1">
        <v>80</v>
      </c>
      <c r="AY66" s="1">
        <v>274</v>
      </c>
      <c r="AZ66" s="1">
        <v>482</v>
      </c>
      <c r="BA66" s="1">
        <v>372</v>
      </c>
      <c r="BB66" s="1">
        <v>215</v>
      </c>
      <c r="BC66" s="1">
        <v>22</v>
      </c>
      <c r="BD66" s="1">
        <v>9</v>
      </c>
      <c r="BE66" s="1">
        <v>10</v>
      </c>
      <c r="BF66" s="1">
        <v>36</v>
      </c>
      <c r="BG66" s="1">
        <v>69</v>
      </c>
      <c r="BH66" s="1">
        <v>14</v>
      </c>
      <c r="BI66" s="1">
        <v>9</v>
      </c>
      <c r="BJ66" s="1">
        <v>36</v>
      </c>
      <c r="BK66" s="1">
        <v>19</v>
      </c>
      <c r="BL66" s="1">
        <v>11</v>
      </c>
      <c r="BM66" s="1">
        <v>89</v>
      </c>
      <c r="BN66" s="1">
        <v>8</v>
      </c>
      <c r="BO66" s="1">
        <v>9</v>
      </c>
      <c r="BP66" s="1">
        <v>15</v>
      </c>
      <c r="BQ66" s="1">
        <v>7</v>
      </c>
      <c r="BR66" s="1">
        <v>15</v>
      </c>
      <c r="BS66" s="1">
        <v>21</v>
      </c>
      <c r="BT66" s="1">
        <v>13</v>
      </c>
      <c r="BU66" s="79">
        <v>70</v>
      </c>
    </row>
    <row r="67" spans="1:73" x14ac:dyDescent="0.15">
      <c r="A67" s="1" t="s">
        <v>125</v>
      </c>
      <c r="B67" s="1" t="s">
        <v>308</v>
      </c>
      <c r="C67" s="1" t="s">
        <v>126</v>
      </c>
      <c r="D67" s="41">
        <f t="shared" si="14"/>
        <v>3.0959752321981426E-3</v>
      </c>
      <c r="E67" s="43">
        <f t="shared" si="15"/>
        <v>3.0959752321981426E-3</v>
      </c>
      <c r="F67" s="43">
        <f t="shared" si="16"/>
        <v>6.8111455108359129E-2</v>
      </c>
      <c r="G67" s="43">
        <f t="shared" si="17"/>
        <v>0.7678018575851393</v>
      </c>
      <c r="H67" s="43">
        <f t="shared" si="18"/>
        <v>7.1207430340557279E-2</v>
      </c>
      <c r="I67" s="43">
        <f t="shared" si="19"/>
        <v>5.5727554179566562E-2</v>
      </c>
      <c r="J67" s="43">
        <f t="shared" si="20"/>
        <v>3.0959752321981424E-2</v>
      </c>
      <c r="K67" s="44">
        <f t="shared" si="21"/>
        <v>0</v>
      </c>
      <c r="L67" s="28">
        <f t="shared" si="22"/>
        <v>3.0959752321981426E-3</v>
      </c>
      <c r="M67" s="24">
        <f t="shared" si="23"/>
        <v>26</v>
      </c>
      <c r="N67" s="10"/>
      <c r="O67" s="72" t="s">
        <v>126</v>
      </c>
      <c r="P67" s="67">
        <f t="shared" si="24"/>
        <v>323</v>
      </c>
      <c r="Q67" s="13">
        <v>1</v>
      </c>
      <c r="R67" s="34">
        <v>1</v>
      </c>
      <c r="S67" s="34">
        <v>22</v>
      </c>
      <c r="T67" s="34">
        <v>248</v>
      </c>
      <c r="U67" s="34">
        <v>23</v>
      </c>
      <c r="V67" s="34">
        <v>18</v>
      </c>
      <c r="W67" s="34">
        <v>10</v>
      </c>
      <c r="X67" s="34">
        <v>0</v>
      </c>
      <c r="Y67" s="34">
        <v>1</v>
      </c>
      <c r="Z67" s="72">
        <v>0</v>
      </c>
      <c r="AA67" s="1">
        <v>0</v>
      </c>
      <c r="AB67" s="1">
        <v>0</v>
      </c>
      <c r="AC67" s="1">
        <v>1</v>
      </c>
      <c r="AD67" s="1">
        <v>0</v>
      </c>
      <c r="AE67" s="1">
        <v>0</v>
      </c>
      <c r="AF67" s="1">
        <v>0</v>
      </c>
      <c r="AG67" s="1">
        <v>0</v>
      </c>
      <c r="AH67" s="1">
        <v>1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1</v>
      </c>
      <c r="AO67" s="1">
        <v>1</v>
      </c>
      <c r="AP67" s="1">
        <v>2</v>
      </c>
      <c r="AQ67" s="1">
        <v>8</v>
      </c>
      <c r="AR67" s="1">
        <v>0</v>
      </c>
      <c r="AS67" s="1">
        <v>1</v>
      </c>
      <c r="AT67" s="1">
        <v>3</v>
      </c>
      <c r="AU67" s="1">
        <v>4</v>
      </c>
      <c r="AV67" s="1">
        <v>2</v>
      </c>
      <c r="AW67" s="1">
        <v>3</v>
      </c>
      <c r="AX67" s="1">
        <v>31</v>
      </c>
      <c r="AY67" s="1">
        <v>135</v>
      </c>
      <c r="AZ67" s="1">
        <v>45</v>
      </c>
      <c r="BA67" s="1">
        <v>23</v>
      </c>
      <c r="BB67" s="1">
        <v>6</v>
      </c>
      <c r="BC67" s="1">
        <v>5</v>
      </c>
      <c r="BD67" s="1">
        <v>4</v>
      </c>
      <c r="BE67" s="1">
        <v>1</v>
      </c>
      <c r="BF67" s="1">
        <v>6</v>
      </c>
      <c r="BG67" s="1">
        <v>9</v>
      </c>
      <c r="BH67" s="1">
        <v>3</v>
      </c>
      <c r="BI67" s="1">
        <v>5</v>
      </c>
      <c r="BJ67" s="1">
        <v>6</v>
      </c>
      <c r="BK67" s="1">
        <v>6</v>
      </c>
      <c r="BL67" s="1">
        <v>1</v>
      </c>
      <c r="BM67" s="1">
        <v>2</v>
      </c>
      <c r="BN67" s="1">
        <v>1</v>
      </c>
      <c r="BO67" s="1">
        <v>0</v>
      </c>
      <c r="BP67" s="1">
        <v>0</v>
      </c>
      <c r="BQ67" s="1">
        <v>0</v>
      </c>
      <c r="BR67" s="1">
        <v>0</v>
      </c>
      <c r="BS67" s="1">
        <v>3</v>
      </c>
      <c r="BT67" s="1">
        <v>4</v>
      </c>
      <c r="BU67" s="79">
        <v>0</v>
      </c>
    </row>
    <row r="68" spans="1:73" x14ac:dyDescent="0.15">
      <c r="A68" s="1" t="s">
        <v>127</v>
      </c>
      <c r="B68" s="1" t="s">
        <v>309</v>
      </c>
      <c r="C68" s="1" t="s">
        <v>128</v>
      </c>
      <c r="D68" s="41">
        <f t="shared" si="14"/>
        <v>1.3445378151260505E-2</v>
      </c>
      <c r="E68" s="43">
        <f t="shared" si="15"/>
        <v>3.8655462184873951E-2</v>
      </c>
      <c r="F68" s="43">
        <f t="shared" si="16"/>
        <v>5.378151260504202E-2</v>
      </c>
      <c r="G68" s="43">
        <f t="shared" si="17"/>
        <v>0.81512605042016806</v>
      </c>
      <c r="H68" s="43">
        <f t="shared" si="18"/>
        <v>2.5210084033613446E-2</v>
      </c>
      <c r="I68" s="43">
        <f t="shared" si="19"/>
        <v>8.4033613445378148E-3</v>
      </c>
      <c r="J68" s="43">
        <f t="shared" si="20"/>
        <v>2.0168067226890758E-2</v>
      </c>
      <c r="K68" s="44">
        <f t="shared" si="21"/>
        <v>2.5210084033613446E-2</v>
      </c>
      <c r="L68" s="28">
        <f t="shared" si="22"/>
        <v>1.6806722689075631E-3</v>
      </c>
      <c r="M68" s="24">
        <f t="shared" si="23"/>
        <v>39</v>
      </c>
      <c r="N68" s="10"/>
      <c r="O68" s="72" t="s">
        <v>128</v>
      </c>
      <c r="P68" s="67">
        <f t="shared" si="24"/>
        <v>595</v>
      </c>
      <c r="Q68" s="13">
        <v>8</v>
      </c>
      <c r="R68" s="34">
        <v>23</v>
      </c>
      <c r="S68" s="34">
        <v>32</v>
      </c>
      <c r="T68" s="34">
        <v>485</v>
      </c>
      <c r="U68" s="34">
        <v>15</v>
      </c>
      <c r="V68" s="34">
        <v>5</v>
      </c>
      <c r="W68" s="34">
        <v>12</v>
      </c>
      <c r="X68" s="34">
        <v>15</v>
      </c>
      <c r="Y68" s="34">
        <v>1</v>
      </c>
      <c r="Z68" s="72">
        <v>4</v>
      </c>
      <c r="AA68" s="1">
        <v>0</v>
      </c>
      <c r="AB68" s="1">
        <v>2</v>
      </c>
      <c r="AC68" s="1">
        <v>1</v>
      </c>
      <c r="AD68" s="1">
        <v>1</v>
      </c>
      <c r="AE68" s="1">
        <v>0</v>
      </c>
      <c r="AF68" s="1">
        <v>0</v>
      </c>
      <c r="AG68" s="1">
        <v>0</v>
      </c>
      <c r="AH68" s="1">
        <v>0</v>
      </c>
      <c r="AI68" s="1">
        <v>2</v>
      </c>
      <c r="AJ68" s="1">
        <v>1</v>
      </c>
      <c r="AK68" s="1">
        <v>4</v>
      </c>
      <c r="AL68" s="1">
        <v>8</v>
      </c>
      <c r="AM68" s="1">
        <v>8</v>
      </c>
      <c r="AN68" s="1">
        <v>2</v>
      </c>
      <c r="AO68" s="1">
        <v>1</v>
      </c>
      <c r="AP68" s="1">
        <v>8</v>
      </c>
      <c r="AQ68" s="1">
        <v>3</v>
      </c>
      <c r="AR68" s="1">
        <v>0</v>
      </c>
      <c r="AS68" s="1">
        <v>3</v>
      </c>
      <c r="AT68" s="1">
        <v>2</v>
      </c>
      <c r="AU68" s="1">
        <v>7</v>
      </c>
      <c r="AV68" s="1">
        <v>6</v>
      </c>
      <c r="AW68" s="1">
        <v>6</v>
      </c>
      <c r="AX68" s="1">
        <v>63</v>
      </c>
      <c r="AY68" s="1">
        <v>179</v>
      </c>
      <c r="AZ68" s="1">
        <v>137</v>
      </c>
      <c r="BA68" s="1">
        <v>57</v>
      </c>
      <c r="BB68" s="1">
        <v>34</v>
      </c>
      <c r="BC68" s="1">
        <v>9</v>
      </c>
      <c r="BD68" s="1">
        <v>1</v>
      </c>
      <c r="BE68" s="1">
        <v>2</v>
      </c>
      <c r="BF68" s="1">
        <v>8</v>
      </c>
      <c r="BG68" s="1">
        <v>2</v>
      </c>
      <c r="BH68" s="1">
        <v>2</v>
      </c>
      <c r="BI68" s="1">
        <v>0</v>
      </c>
      <c r="BJ68" s="1">
        <v>4</v>
      </c>
      <c r="BK68" s="1">
        <v>0</v>
      </c>
      <c r="BL68" s="1">
        <v>1</v>
      </c>
      <c r="BM68" s="1">
        <v>5</v>
      </c>
      <c r="BN68" s="1">
        <v>1</v>
      </c>
      <c r="BO68" s="1">
        <v>3</v>
      </c>
      <c r="BP68" s="1">
        <v>0</v>
      </c>
      <c r="BQ68" s="1">
        <v>1</v>
      </c>
      <c r="BR68" s="1">
        <v>1</v>
      </c>
      <c r="BS68" s="1">
        <v>0</v>
      </c>
      <c r="BT68" s="1">
        <v>1</v>
      </c>
      <c r="BU68" s="79">
        <v>15</v>
      </c>
    </row>
    <row r="69" spans="1:73" x14ac:dyDescent="0.15">
      <c r="A69" s="1" t="s">
        <v>129</v>
      </c>
      <c r="B69" s="1" t="s">
        <v>307</v>
      </c>
      <c r="C69" s="1" t="s">
        <v>130</v>
      </c>
      <c r="D69" s="41">
        <f t="shared" si="14"/>
        <v>2.1263851452530697E-2</v>
      </c>
      <c r="E69" s="43">
        <f t="shared" si="15"/>
        <v>6.7385444743935305E-2</v>
      </c>
      <c r="F69" s="43">
        <f t="shared" si="16"/>
        <v>0.11230907457322552</v>
      </c>
      <c r="G69" s="43">
        <f t="shared" si="17"/>
        <v>0.55465708295896976</v>
      </c>
      <c r="H69" s="43">
        <f t="shared" si="18"/>
        <v>7.8766097634022161E-2</v>
      </c>
      <c r="I69" s="43">
        <f t="shared" si="19"/>
        <v>5.0913447139862233E-2</v>
      </c>
      <c r="J69" s="43">
        <f t="shared" si="20"/>
        <v>8.9547768793051818E-2</v>
      </c>
      <c r="K69" s="44">
        <f t="shared" si="21"/>
        <v>2.5157232704402517E-2</v>
      </c>
      <c r="L69" s="28">
        <f t="shared" si="22"/>
        <v>7.4872716382150348E-3</v>
      </c>
      <c r="M69" s="24">
        <f t="shared" si="23"/>
        <v>9</v>
      </c>
      <c r="N69" s="10"/>
      <c r="O69" s="72" t="s">
        <v>130</v>
      </c>
      <c r="P69" s="67">
        <f t="shared" si="24"/>
        <v>3339</v>
      </c>
      <c r="Q69" s="13">
        <v>71</v>
      </c>
      <c r="R69" s="34">
        <v>225</v>
      </c>
      <c r="S69" s="34">
        <v>375</v>
      </c>
      <c r="T69" s="34">
        <v>1852</v>
      </c>
      <c r="U69" s="34">
        <v>263</v>
      </c>
      <c r="V69" s="34">
        <v>170</v>
      </c>
      <c r="W69" s="34">
        <v>299</v>
      </c>
      <c r="X69" s="34">
        <v>84</v>
      </c>
      <c r="Y69" s="34">
        <v>25</v>
      </c>
      <c r="Z69" s="72">
        <v>48</v>
      </c>
      <c r="AA69" s="1">
        <v>7</v>
      </c>
      <c r="AB69" s="1">
        <v>1</v>
      </c>
      <c r="AC69" s="1">
        <v>8</v>
      </c>
      <c r="AD69" s="1">
        <v>3</v>
      </c>
      <c r="AE69" s="1">
        <v>1</v>
      </c>
      <c r="AF69" s="1">
        <v>3</v>
      </c>
      <c r="AG69" s="1">
        <v>25</v>
      </c>
      <c r="AH69" s="1">
        <v>10</v>
      </c>
      <c r="AI69" s="1">
        <v>16</v>
      </c>
      <c r="AJ69" s="1">
        <v>23</v>
      </c>
      <c r="AK69" s="1">
        <v>34</v>
      </c>
      <c r="AL69" s="1">
        <v>78</v>
      </c>
      <c r="AM69" s="1">
        <v>39</v>
      </c>
      <c r="AN69" s="1">
        <v>9</v>
      </c>
      <c r="AO69" s="1">
        <v>38</v>
      </c>
      <c r="AP69" s="1">
        <v>52</v>
      </c>
      <c r="AQ69" s="1">
        <v>34</v>
      </c>
      <c r="AR69" s="1">
        <v>3</v>
      </c>
      <c r="AS69" s="1">
        <v>16</v>
      </c>
      <c r="AT69" s="1">
        <v>24</v>
      </c>
      <c r="AU69" s="1">
        <v>49</v>
      </c>
      <c r="AV69" s="1">
        <v>150</v>
      </c>
      <c r="AW69" s="1">
        <v>39</v>
      </c>
      <c r="AX69" s="1">
        <v>80</v>
      </c>
      <c r="AY69" s="1">
        <v>177</v>
      </c>
      <c r="AZ69" s="1">
        <v>810</v>
      </c>
      <c r="BA69" s="1">
        <v>496</v>
      </c>
      <c r="BB69" s="1">
        <v>192</v>
      </c>
      <c r="BC69" s="1">
        <v>58</v>
      </c>
      <c r="BD69" s="1">
        <v>15</v>
      </c>
      <c r="BE69" s="1">
        <v>15</v>
      </c>
      <c r="BF69" s="1">
        <v>75</v>
      </c>
      <c r="BG69" s="1">
        <v>123</v>
      </c>
      <c r="BH69" s="1">
        <v>35</v>
      </c>
      <c r="BI69" s="1">
        <v>33</v>
      </c>
      <c r="BJ69" s="1">
        <v>53</v>
      </c>
      <c r="BK69" s="1">
        <v>59</v>
      </c>
      <c r="BL69" s="1">
        <v>25</v>
      </c>
      <c r="BM69" s="1">
        <v>107</v>
      </c>
      <c r="BN69" s="1">
        <v>10</v>
      </c>
      <c r="BO69" s="1">
        <v>33</v>
      </c>
      <c r="BP69" s="1">
        <v>40</v>
      </c>
      <c r="BQ69" s="1">
        <v>41</v>
      </c>
      <c r="BR69" s="1">
        <v>21</v>
      </c>
      <c r="BS69" s="1">
        <v>32</v>
      </c>
      <c r="BT69" s="1">
        <v>15</v>
      </c>
      <c r="BU69" s="79">
        <v>84</v>
      </c>
    </row>
    <row r="70" spans="1:73" x14ac:dyDescent="0.15">
      <c r="A70" s="1" t="s">
        <v>131</v>
      </c>
      <c r="B70" s="1" t="s">
        <v>308</v>
      </c>
      <c r="C70" s="1" t="s">
        <v>132</v>
      </c>
      <c r="D70" s="41">
        <f t="shared" si="14"/>
        <v>6.5217391304347823E-3</v>
      </c>
      <c r="E70" s="43">
        <f t="shared" si="15"/>
        <v>8.6956521739130436E-3</v>
      </c>
      <c r="F70" s="43">
        <f t="shared" si="16"/>
        <v>3.9130434782608699E-2</v>
      </c>
      <c r="G70" s="43">
        <f t="shared" si="17"/>
        <v>0.7847826086956522</v>
      </c>
      <c r="H70" s="43">
        <f t="shared" si="18"/>
        <v>5.9782608695652176E-2</v>
      </c>
      <c r="I70" s="43">
        <f t="shared" si="19"/>
        <v>2.8260869565217391E-2</v>
      </c>
      <c r="J70" s="43">
        <f t="shared" si="20"/>
        <v>2.717391304347826E-2</v>
      </c>
      <c r="K70" s="44">
        <f t="shared" si="21"/>
        <v>4.5652173913043478E-2</v>
      </c>
      <c r="L70" s="28">
        <f t="shared" si="22"/>
        <v>3.2608695652173911E-3</v>
      </c>
      <c r="M70" s="24">
        <f t="shared" si="23"/>
        <v>24</v>
      </c>
      <c r="N70" s="10"/>
      <c r="O70" s="72" t="s">
        <v>132</v>
      </c>
      <c r="P70" s="67">
        <f t="shared" si="24"/>
        <v>920</v>
      </c>
      <c r="Q70" s="13">
        <v>6</v>
      </c>
      <c r="R70" s="34">
        <v>8</v>
      </c>
      <c r="S70" s="34">
        <v>36</v>
      </c>
      <c r="T70" s="34">
        <v>722</v>
      </c>
      <c r="U70" s="34">
        <v>55</v>
      </c>
      <c r="V70" s="34">
        <v>26</v>
      </c>
      <c r="W70" s="34">
        <v>25</v>
      </c>
      <c r="X70" s="34">
        <v>42</v>
      </c>
      <c r="Y70" s="34">
        <v>3</v>
      </c>
      <c r="Z70" s="72">
        <v>4</v>
      </c>
      <c r="AA70" s="1">
        <v>1</v>
      </c>
      <c r="AB70" s="1">
        <v>0</v>
      </c>
      <c r="AC70" s="1">
        <v>1</v>
      </c>
      <c r="AD70" s="1">
        <v>0</v>
      </c>
      <c r="AE70" s="1">
        <v>0</v>
      </c>
      <c r="AF70" s="1">
        <v>0</v>
      </c>
      <c r="AG70" s="1">
        <v>1</v>
      </c>
      <c r="AH70" s="1">
        <v>0</v>
      </c>
      <c r="AI70" s="1">
        <v>0</v>
      </c>
      <c r="AJ70" s="1">
        <v>2</v>
      </c>
      <c r="AK70" s="1">
        <v>1</v>
      </c>
      <c r="AL70" s="1">
        <v>2</v>
      </c>
      <c r="AM70" s="1">
        <v>2</v>
      </c>
      <c r="AN70" s="1">
        <v>1</v>
      </c>
      <c r="AO70" s="1">
        <v>3</v>
      </c>
      <c r="AP70" s="1">
        <v>8</v>
      </c>
      <c r="AQ70" s="1">
        <v>9</v>
      </c>
      <c r="AR70" s="1">
        <v>0</v>
      </c>
      <c r="AS70" s="1">
        <v>0</v>
      </c>
      <c r="AT70" s="1">
        <v>4</v>
      </c>
      <c r="AU70" s="1">
        <v>3</v>
      </c>
      <c r="AV70" s="1">
        <v>8</v>
      </c>
      <c r="AW70" s="1">
        <v>10</v>
      </c>
      <c r="AX70" s="1">
        <v>7</v>
      </c>
      <c r="AY70" s="1">
        <v>22</v>
      </c>
      <c r="AZ70" s="1">
        <v>414</v>
      </c>
      <c r="BA70" s="1">
        <v>162</v>
      </c>
      <c r="BB70" s="1">
        <v>85</v>
      </c>
      <c r="BC70" s="1">
        <v>22</v>
      </c>
      <c r="BD70" s="1">
        <v>8</v>
      </c>
      <c r="BE70" s="1">
        <v>6</v>
      </c>
      <c r="BF70" s="1">
        <v>11</v>
      </c>
      <c r="BG70" s="1">
        <v>30</v>
      </c>
      <c r="BH70" s="1">
        <v>0</v>
      </c>
      <c r="BI70" s="1">
        <v>6</v>
      </c>
      <c r="BJ70" s="1">
        <v>9</v>
      </c>
      <c r="BK70" s="1">
        <v>8</v>
      </c>
      <c r="BL70" s="1">
        <v>3</v>
      </c>
      <c r="BM70" s="1">
        <v>4</v>
      </c>
      <c r="BN70" s="1">
        <v>2</v>
      </c>
      <c r="BO70" s="1">
        <v>6</v>
      </c>
      <c r="BP70" s="1">
        <v>4</v>
      </c>
      <c r="BQ70" s="1">
        <v>2</v>
      </c>
      <c r="BR70" s="1">
        <v>2</v>
      </c>
      <c r="BS70" s="1">
        <v>1</v>
      </c>
      <c r="BT70" s="1">
        <v>4</v>
      </c>
      <c r="BU70" s="79">
        <v>42</v>
      </c>
    </row>
    <row r="71" spans="1:73" x14ac:dyDescent="0.15">
      <c r="A71" s="1" t="s">
        <v>133</v>
      </c>
      <c r="B71" s="1" t="s">
        <v>307</v>
      </c>
      <c r="C71" s="1" t="s">
        <v>134</v>
      </c>
      <c r="D71" s="41">
        <f t="shared" si="14"/>
        <v>1.0752688172043012E-2</v>
      </c>
      <c r="E71" s="43">
        <f t="shared" si="15"/>
        <v>3.0721966205837174E-2</v>
      </c>
      <c r="F71" s="43">
        <f t="shared" si="16"/>
        <v>0.10944700460829493</v>
      </c>
      <c r="G71" s="43">
        <f t="shared" si="17"/>
        <v>0.67357910906298002</v>
      </c>
      <c r="H71" s="43">
        <f t="shared" si="18"/>
        <v>7.4884792626728106E-2</v>
      </c>
      <c r="I71" s="43">
        <f t="shared" si="19"/>
        <v>4.3394777265745005E-2</v>
      </c>
      <c r="J71" s="43">
        <f t="shared" si="20"/>
        <v>4.6082949308755762E-2</v>
      </c>
      <c r="K71" s="44">
        <f t="shared" si="21"/>
        <v>1.1136712749615975E-2</v>
      </c>
      <c r="L71" s="28">
        <f t="shared" si="22"/>
        <v>5.7603686635944703E-3</v>
      </c>
      <c r="M71" s="24">
        <f t="shared" si="23"/>
        <v>14</v>
      </c>
      <c r="N71" s="10"/>
      <c r="O71" s="72" t="s">
        <v>134</v>
      </c>
      <c r="P71" s="67">
        <f t="shared" si="24"/>
        <v>2604</v>
      </c>
      <c r="Q71" s="13">
        <v>28</v>
      </c>
      <c r="R71" s="34">
        <v>80</v>
      </c>
      <c r="S71" s="34">
        <v>285</v>
      </c>
      <c r="T71" s="34">
        <v>1754</v>
      </c>
      <c r="U71" s="34">
        <v>195</v>
      </c>
      <c r="V71" s="34">
        <v>113</v>
      </c>
      <c r="W71" s="34">
        <v>120</v>
      </c>
      <c r="X71" s="34">
        <v>29</v>
      </c>
      <c r="Y71" s="34">
        <v>15</v>
      </c>
      <c r="Z71" s="72">
        <v>22</v>
      </c>
      <c r="AA71" s="1">
        <v>0</v>
      </c>
      <c r="AB71" s="1">
        <v>0</v>
      </c>
      <c r="AC71" s="1">
        <v>3</v>
      </c>
      <c r="AD71" s="1">
        <v>2</v>
      </c>
      <c r="AE71" s="1">
        <v>0</v>
      </c>
      <c r="AF71" s="1">
        <v>1</v>
      </c>
      <c r="AG71" s="1">
        <v>7</v>
      </c>
      <c r="AH71" s="1">
        <v>2</v>
      </c>
      <c r="AI71" s="1">
        <v>6</v>
      </c>
      <c r="AJ71" s="1">
        <v>6</v>
      </c>
      <c r="AK71" s="1">
        <v>6</v>
      </c>
      <c r="AL71" s="1">
        <v>33</v>
      </c>
      <c r="AM71" s="1">
        <v>20</v>
      </c>
      <c r="AN71" s="1">
        <v>8</v>
      </c>
      <c r="AO71" s="1">
        <v>19</v>
      </c>
      <c r="AP71" s="1">
        <v>53</v>
      </c>
      <c r="AQ71" s="1">
        <v>26</v>
      </c>
      <c r="AR71" s="1">
        <v>1</v>
      </c>
      <c r="AS71" s="1">
        <v>6</v>
      </c>
      <c r="AT71" s="1">
        <v>27</v>
      </c>
      <c r="AU71" s="1">
        <v>28</v>
      </c>
      <c r="AV71" s="1">
        <v>117</v>
      </c>
      <c r="AW71" s="1">
        <v>34</v>
      </c>
      <c r="AX71" s="1">
        <v>83</v>
      </c>
      <c r="AY71" s="1">
        <v>179</v>
      </c>
      <c r="AZ71" s="1">
        <v>643</v>
      </c>
      <c r="BA71" s="1">
        <v>604</v>
      </c>
      <c r="BB71" s="1">
        <v>165</v>
      </c>
      <c r="BC71" s="1">
        <v>46</v>
      </c>
      <c r="BD71" s="1">
        <v>13</v>
      </c>
      <c r="BE71" s="1">
        <v>19</v>
      </c>
      <c r="BF71" s="1">
        <v>43</v>
      </c>
      <c r="BG71" s="1">
        <v>91</v>
      </c>
      <c r="BH71" s="1">
        <v>29</v>
      </c>
      <c r="BI71" s="1">
        <v>30</v>
      </c>
      <c r="BJ71" s="1">
        <v>36</v>
      </c>
      <c r="BK71" s="1">
        <v>32</v>
      </c>
      <c r="BL71" s="1">
        <v>15</v>
      </c>
      <c r="BM71" s="1">
        <v>44</v>
      </c>
      <c r="BN71" s="1">
        <v>6</v>
      </c>
      <c r="BO71" s="1">
        <v>13</v>
      </c>
      <c r="BP71" s="1">
        <v>18</v>
      </c>
      <c r="BQ71" s="1">
        <v>15</v>
      </c>
      <c r="BR71" s="1">
        <v>5</v>
      </c>
      <c r="BS71" s="1">
        <v>8</v>
      </c>
      <c r="BT71" s="1">
        <v>11</v>
      </c>
      <c r="BU71" s="79">
        <v>29</v>
      </c>
    </row>
    <row r="72" spans="1:73" x14ac:dyDescent="0.15">
      <c r="A72" s="1" t="s">
        <v>135</v>
      </c>
      <c r="B72" s="1" t="s">
        <v>308</v>
      </c>
      <c r="C72" s="1" t="s">
        <v>136</v>
      </c>
      <c r="D72" s="41">
        <f t="shared" si="14"/>
        <v>0</v>
      </c>
      <c r="E72" s="43">
        <f t="shared" si="15"/>
        <v>1.1976047904191617E-2</v>
      </c>
      <c r="F72" s="43">
        <f t="shared" si="16"/>
        <v>3.5928143712574849E-2</v>
      </c>
      <c r="G72" s="43">
        <f t="shared" si="17"/>
        <v>0.82634730538922152</v>
      </c>
      <c r="H72" s="43">
        <f t="shared" si="18"/>
        <v>7.1856287425149698E-2</v>
      </c>
      <c r="I72" s="43">
        <f t="shared" si="19"/>
        <v>4.1916167664670656E-2</v>
      </c>
      <c r="J72" s="43">
        <f t="shared" si="20"/>
        <v>1.1976047904191617E-2</v>
      </c>
      <c r="K72" s="44">
        <f t="shared" si="21"/>
        <v>0</v>
      </c>
      <c r="L72" s="28">
        <f t="shared" si="22"/>
        <v>5.9880239520958087E-3</v>
      </c>
      <c r="M72" s="24">
        <f t="shared" si="23"/>
        <v>12</v>
      </c>
      <c r="N72" s="10"/>
      <c r="O72" s="72" t="s">
        <v>136</v>
      </c>
      <c r="P72" s="67">
        <f t="shared" si="24"/>
        <v>167</v>
      </c>
      <c r="Q72" s="13">
        <v>0</v>
      </c>
      <c r="R72" s="34">
        <v>2</v>
      </c>
      <c r="S72" s="34">
        <v>6</v>
      </c>
      <c r="T72" s="34">
        <v>138</v>
      </c>
      <c r="U72" s="34">
        <v>12</v>
      </c>
      <c r="V72" s="34">
        <v>7</v>
      </c>
      <c r="W72" s="34">
        <v>2</v>
      </c>
      <c r="X72" s="34">
        <v>0</v>
      </c>
      <c r="Y72" s="34">
        <v>1</v>
      </c>
      <c r="Z72" s="72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1</v>
      </c>
      <c r="AK72" s="1">
        <v>0</v>
      </c>
      <c r="AL72" s="1">
        <v>1</v>
      </c>
      <c r="AM72" s="1">
        <v>0</v>
      </c>
      <c r="AN72" s="1">
        <v>0</v>
      </c>
      <c r="AO72" s="1">
        <v>1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3</v>
      </c>
      <c r="AV72" s="1">
        <v>2</v>
      </c>
      <c r="AW72" s="1">
        <v>0</v>
      </c>
      <c r="AX72" s="1">
        <v>2</v>
      </c>
      <c r="AY72" s="1">
        <v>4</v>
      </c>
      <c r="AZ72" s="1">
        <v>9</v>
      </c>
      <c r="BA72" s="1">
        <v>116</v>
      </c>
      <c r="BB72" s="1">
        <v>3</v>
      </c>
      <c r="BC72" s="1">
        <v>4</v>
      </c>
      <c r="BD72" s="1">
        <v>1</v>
      </c>
      <c r="BE72" s="1">
        <v>2</v>
      </c>
      <c r="BF72" s="1">
        <v>4</v>
      </c>
      <c r="BG72" s="1">
        <v>2</v>
      </c>
      <c r="BH72" s="1">
        <v>3</v>
      </c>
      <c r="BI72" s="1">
        <v>2</v>
      </c>
      <c r="BJ72" s="1">
        <v>4</v>
      </c>
      <c r="BK72" s="1">
        <v>0</v>
      </c>
      <c r="BL72" s="1">
        <v>1</v>
      </c>
      <c r="BM72" s="1">
        <v>1</v>
      </c>
      <c r="BN72" s="1">
        <v>0</v>
      </c>
      <c r="BO72" s="1">
        <v>0</v>
      </c>
      <c r="BP72" s="1">
        <v>0</v>
      </c>
      <c r="BQ72" s="1">
        <v>0</v>
      </c>
      <c r="BR72" s="1">
        <v>1</v>
      </c>
      <c r="BS72" s="1">
        <v>0</v>
      </c>
      <c r="BT72" s="1">
        <v>0</v>
      </c>
      <c r="BU72" s="79">
        <v>0</v>
      </c>
    </row>
    <row r="73" spans="1:73" x14ac:dyDescent="0.15">
      <c r="A73" s="1" t="s">
        <v>137</v>
      </c>
      <c r="B73" s="1" t="s">
        <v>308</v>
      </c>
      <c r="C73" s="1" t="s">
        <v>138</v>
      </c>
      <c r="D73" s="41">
        <f t="shared" si="14"/>
        <v>7.5471698113207548E-3</v>
      </c>
      <c r="E73" s="43">
        <f t="shared" si="15"/>
        <v>1.1320754716981131E-2</v>
      </c>
      <c r="F73" s="43">
        <f t="shared" si="16"/>
        <v>9.056603773584905E-2</v>
      </c>
      <c r="G73" s="43">
        <f t="shared" si="17"/>
        <v>0.80377358490566042</v>
      </c>
      <c r="H73" s="43">
        <f t="shared" si="18"/>
        <v>3.0188679245283019E-2</v>
      </c>
      <c r="I73" s="43">
        <f t="shared" si="19"/>
        <v>3.0188679245283019E-2</v>
      </c>
      <c r="J73" s="43">
        <f t="shared" si="20"/>
        <v>2.2641509433962263E-2</v>
      </c>
      <c r="K73" s="44">
        <f t="shared" si="21"/>
        <v>3.7735849056603774E-3</v>
      </c>
      <c r="L73" s="28">
        <f t="shared" si="22"/>
        <v>3.7735849056603774E-3</v>
      </c>
      <c r="M73" s="24">
        <f t="shared" si="23"/>
        <v>22</v>
      </c>
      <c r="N73" s="10"/>
      <c r="O73" s="72" t="s">
        <v>138</v>
      </c>
      <c r="P73" s="67">
        <f t="shared" si="24"/>
        <v>265</v>
      </c>
      <c r="Q73" s="13">
        <v>2</v>
      </c>
      <c r="R73" s="34">
        <v>3</v>
      </c>
      <c r="S73" s="34">
        <v>24</v>
      </c>
      <c r="T73" s="34">
        <v>213</v>
      </c>
      <c r="U73" s="34">
        <v>8</v>
      </c>
      <c r="V73" s="34">
        <v>8</v>
      </c>
      <c r="W73" s="34">
        <v>6</v>
      </c>
      <c r="X73" s="34">
        <v>1</v>
      </c>
      <c r="Y73" s="34">
        <v>1</v>
      </c>
      <c r="Z73" s="72">
        <v>1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1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3</v>
      </c>
      <c r="AM73" s="1">
        <v>0</v>
      </c>
      <c r="AN73" s="1">
        <v>1</v>
      </c>
      <c r="AO73" s="1">
        <v>1</v>
      </c>
      <c r="AP73" s="1">
        <v>1</v>
      </c>
      <c r="AQ73" s="1">
        <v>2</v>
      </c>
      <c r="AR73" s="1">
        <v>1</v>
      </c>
      <c r="AS73" s="1">
        <v>2</v>
      </c>
      <c r="AT73" s="1">
        <v>2</v>
      </c>
      <c r="AU73" s="1">
        <v>3</v>
      </c>
      <c r="AV73" s="1">
        <v>11</v>
      </c>
      <c r="AW73" s="1">
        <v>5</v>
      </c>
      <c r="AX73" s="1">
        <v>8</v>
      </c>
      <c r="AY73" s="1">
        <v>24</v>
      </c>
      <c r="AZ73" s="1">
        <v>78</v>
      </c>
      <c r="BA73" s="1">
        <v>21</v>
      </c>
      <c r="BB73" s="1">
        <v>75</v>
      </c>
      <c r="BC73" s="1">
        <v>2</v>
      </c>
      <c r="BD73" s="1">
        <v>1</v>
      </c>
      <c r="BE73" s="1">
        <v>1</v>
      </c>
      <c r="BF73" s="1">
        <v>2</v>
      </c>
      <c r="BG73" s="1">
        <v>4</v>
      </c>
      <c r="BH73" s="1">
        <v>0</v>
      </c>
      <c r="BI73" s="1">
        <v>1</v>
      </c>
      <c r="BJ73" s="1">
        <v>5</v>
      </c>
      <c r="BK73" s="1">
        <v>1</v>
      </c>
      <c r="BL73" s="1">
        <v>1</v>
      </c>
      <c r="BM73" s="1">
        <v>1</v>
      </c>
      <c r="BN73" s="1">
        <v>0</v>
      </c>
      <c r="BO73" s="1">
        <v>1</v>
      </c>
      <c r="BP73" s="1">
        <v>0</v>
      </c>
      <c r="BQ73" s="1">
        <v>2</v>
      </c>
      <c r="BR73" s="1">
        <v>0</v>
      </c>
      <c r="BS73" s="1">
        <v>1</v>
      </c>
      <c r="BT73" s="1">
        <v>1</v>
      </c>
      <c r="BU73" s="79">
        <v>1</v>
      </c>
    </row>
    <row r="74" spans="1:73" x14ac:dyDescent="0.15">
      <c r="A74" s="1" t="s">
        <v>139</v>
      </c>
      <c r="B74" s="1" t="s">
        <v>313</v>
      </c>
      <c r="C74" s="1" t="s">
        <v>140</v>
      </c>
      <c r="D74" s="41">
        <f t="shared" si="14"/>
        <v>2.4048096192384769E-2</v>
      </c>
      <c r="E74" s="43">
        <f t="shared" si="15"/>
        <v>5.2104208416833664E-2</v>
      </c>
      <c r="F74" s="43">
        <f t="shared" si="16"/>
        <v>0.23647294589178355</v>
      </c>
      <c r="G74" s="43">
        <f t="shared" si="17"/>
        <v>0.52104208416833664</v>
      </c>
      <c r="H74" s="43">
        <f t="shared" si="18"/>
        <v>5.6112224448897796E-2</v>
      </c>
      <c r="I74" s="43">
        <f t="shared" si="19"/>
        <v>4.4088176352705413E-2</v>
      </c>
      <c r="J74" s="43">
        <f t="shared" si="20"/>
        <v>4.2084168336673347E-2</v>
      </c>
      <c r="K74" s="44">
        <f t="shared" si="21"/>
        <v>2.4048096192384769E-2</v>
      </c>
      <c r="L74" s="28">
        <f t="shared" si="22"/>
        <v>4.0080160320641279E-3</v>
      </c>
      <c r="M74" s="24">
        <f t="shared" si="23"/>
        <v>18</v>
      </c>
      <c r="N74" s="10"/>
      <c r="O74" s="72" t="s">
        <v>140</v>
      </c>
      <c r="P74" s="67">
        <f t="shared" si="24"/>
        <v>499</v>
      </c>
      <c r="Q74" s="13">
        <v>12</v>
      </c>
      <c r="R74" s="34">
        <v>26</v>
      </c>
      <c r="S74" s="34">
        <v>118</v>
      </c>
      <c r="T74" s="34">
        <v>260</v>
      </c>
      <c r="U74" s="34">
        <v>28</v>
      </c>
      <c r="V74" s="34">
        <v>22</v>
      </c>
      <c r="W74" s="34">
        <v>21</v>
      </c>
      <c r="X74" s="34">
        <v>12</v>
      </c>
      <c r="Y74" s="34">
        <v>2</v>
      </c>
      <c r="Z74" s="72">
        <v>6</v>
      </c>
      <c r="AA74" s="1">
        <v>1</v>
      </c>
      <c r="AB74" s="1">
        <v>1</v>
      </c>
      <c r="AC74" s="1">
        <v>3</v>
      </c>
      <c r="AD74" s="1">
        <v>0</v>
      </c>
      <c r="AE74" s="1">
        <v>1</v>
      </c>
      <c r="AF74" s="1">
        <v>0</v>
      </c>
      <c r="AG74" s="1">
        <v>4</v>
      </c>
      <c r="AH74" s="1">
        <v>1</v>
      </c>
      <c r="AI74" s="1">
        <v>3</v>
      </c>
      <c r="AJ74" s="1">
        <v>5</v>
      </c>
      <c r="AK74" s="1">
        <v>2</v>
      </c>
      <c r="AL74" s="1">
        <v>7</v>
      </c>
      <c r="AM74" s="1">
        <v>4</v>
      </c>
      <c r="AN74" s="1">
        <v>4</v>
      </c>
      <c r="AO74" s="1">
        <v>18</v>
      </c>
      <c r="AP74" s="1">
        <v>11</v>
      </c>
      <c r="AQ74" s="1">
        <v>5</v>
      </c>
      <c r="AR74" s="1">
        <v>4</v>
      </c>
      <c r="AS74" s="1">
        <v>6</v>
      </c>
      <c r="AT74" s="1">
        <v>8</v>
      </c>
      <c r="AU74" s="1">
        <v>22</v>
      </c>
      <c r="AV74" s="1">
        <v>40</v>
      </c>
      <c r="AW74" s="1">
        <v>9</v>
      </c>
      <c r="AX74" s="1">
        <v>10</v>
      </c>
      <c r="AY74" s="1">
        <v>43</v>
      </c>
      <c r="AZ74" s="1">
        <v>95</v>
      </c>
      <c r="BA74" s="1">
        <v>52</v>
      </c>
      <c r="BB74" s="1">
        <v>38</v>
      </c>
      <c r="BC74" s="1">
        <v>13</v>
      </c>
      <c r="BD74" s="1">
        <v>7</v>
      </c>
      <c r="BE74" s="1">
        <v>3</v>
      </c>
      <c r="BF74" s="1">
        <v>9</v>
      </c>
      <c r="BG74" s="1">
        <v>6</v>
      </c>
      <c r="BH74" s="1">
        <v>3</v>
      </c>
      <c r="BI74" s="1">
        <v>8</v>
      </c>
      <c r="BJ74" s="1">
        <v>6</v>
      </c>
      <c r="BK74" s="1">
        <v>6</v>
      </c>
      <c r="BL74" s="1">
        <v>2</v>
      </c>
      <c r="BM74" s="1">
        <v>6</v>
      </c>
      <c r="BN74" s="1">
        <v>1</v>
      </c>
      <c r="BO74" s="1">
        <v>1</v>
      </c>
      <c r="BP74" s="1">
        <v>2</v>
      </c>
      <c r="BQ74" s="1">
        <v>2</v>
      </c>
      <c r="BR74" s="1">
        <v>6</v>
      </c>
      <c r="BS74" s="1">
        <v>2</v>
      </c>
      <c r="BT74" s="1">
        <v>1</v>
      </c>
      <c r="BU74" s="79">
        <v>12</v>
      </c>
    </row>
    <row r="75" spans="1:73" x14ac:dyDescent="0.15">
      <c r="A75" s="21" t="s">
        <v>141</v>
      </c>
      <c r="B75" s="21" t="s">
        <v>314</v>
      </c>
      <c r="C75" s="21" t="s">
        <v>142</v>
      </c>
      <c r="D75" s="61"/>
      <c r="E75" s="62"/>
      <c r="F75" s="62"/>
      <c r="G75" s="62"/>
      <c r="H75" s="62"/>
      <c r="I75" s="62"/>
      <c r="J75" s="62"/>
      <c r="K75" s="63"/>
      <c r="L75" s="33"/>
      <c r="M75" s="25"/>
      <c r="N75" s="10"/>
      <c r="O75" s="73" t="s">
        <v>142</v>
      </c>
      <c r="P75" s="69"/>
      <c r="Q75" s="18"/>
      <c r="R75" s="36"/>
      <c r="S75" s="36"/>
      <c r="T75" s="36"/>
      <c r="U75" s="36"/>
      <c r="V75" s="36"/>
      <c r="W75" s="36"/>
      <c r="X75" s="36"/>
      <c r="Y75" s="36"/>
      <c r="Z75" s="73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83"/>
    </row>
    <row r="76" spans="1:73" x14ac:dyDescent="0.15">
      <c r="A76" s="1" t="s">
        <v>143</v>
      </c>
      <c r="B76" s="1" t="s">
        <v>313</v>
      </c>
      <c r="C76" s="1" t="s">
        <v>144</v>
      </c>
      <c r="D76" s="41">
        <f t="shared" ref="D76:D97" si="25">Q76/P76</f>
        <v>6.6225165562913907E-3</v>
      </c>
      <c r="E76" s="43">
        <f t="shared" ref="E76:E97" si="26">R76/P76</f>
        <v>1.5452538631346579E-2</v>
      </c>
      <c r="F76" s="43">
        <f t="shared" ref="F76:F97" si="27">S76/P76</f>
        <v>2.2075055187637971E-2</v>
      </c>
      <c r="G76" s="43">
        <f t="shared" ref="G76:G97" si="28">T76/P76</f>
        <v>0.88189845474613682</v>
      </c>
      <c r="H76" s="43">
        <f t="shared" ref="H76:H97" si="29">U76/P76</f>
        <v>2.5386313465783666E-2</v>
      </c>
      <c r="I76" s="43">
        <f t="shared" ref="I76:I97" si="30">V76/P76</f>
        <v>2.097130242825607E-2</v>
      </c>
      <c r="J76" s="43">
        <f t="shared" ref="J76:J97" si="31">W76/P76</f>
        <v>1.2141280353200883E-2</v>
      </c>
      <c r="K76" s="44">
        <f t="shared" ref="K76:K97" si="32">X76/P76</f>
        <v>1.5452538631346579E-2</v>
      </c>
      <c r="L76" s="28">
        <f t="shared" ref="L76:L97" si="33">Y76/P76</f>
        <v>3.3112582781456954E-3</v>
      </c>
      <c r="M76" s="24">
        <f t="shared" ref="M76:M97" si="34">_xlfn.RANK.EQ(L76,$L$12:$L$97,0)</f>
        <v>23</v>
      </c>
      <c r="N76" s="10"/>
      <c r="O76" s="72" t="s">
        <v>144</v>
      </c>
      <c r="P76" s="67">
        <f t="shared" ref="P76:P97" si="35">SUM(Q76:X76)</f>
        <v>906</v>
      </c>
      <c r="Q76" s="13">
        <v>6</v>
      </c>
      <c r="R76" s="34">
        <v>14</v>
      </c>
      <c r="S76" s="34">
        <v>20</v>
      </c>
      <c r="T76" s="34">
        <v>799</v>
      </c>
      <c r="U76" s="34">
        <v>23</v>
      </c>
      <c r="V76" s="34">
        <v>19</v>
      </c>
      <c r="W76" s="34">
        <v>11</v>
      </c>
      <c r="X76" s="34">
        <v>14</v>
      </c>
      <c r="Y76" s="34">
        <v>3</v>
      </c>
      <c r="Z76" s="72">
        <v>6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2</v>
      </c>
      <c r="AH76" s="1">
        <v>0</v>
      </c>
      <c r="AI76" s="1">
        <v>0</v>
      </c>
      <c r="AJ76" s="1">
        <v>2</v>
      </c>
      <c r="AK76" s="1">
        <v>0</v>
      </c>
      <c r="AL76" s="1">
        <v>5</v>
      </c>
      <c r="AM76" s="1">
        <v>5</v>
      </c>
      <c r="AN76" s="1">
        <v>1</v>
      </c>
      <c r="AO76" s="1">
        <v>0</v>
      </c>
      <c r="AP76" s="1">
        <v>2</v>
      </c>
      <c r="AQ76" s="1">
        <v>5</v>
      </c>
      <c r="AR76" s="1">
        <v>0</v>
      </c>
      <c r="AS76" s="1">
        <v>0</v>
      </c>
      <c r="AT76" s="1">
        <v>4</v>
      </c>
      <c r="AU76" s="1">
        <v>2</v>
      </c>
      <c r="AV76" s="1">
        <v>6</v>
      </c>
      <c r="AW76" s="1">
        <v>4</v>
      </c>
      <c r="AX76" s="1">
        <v>7</v>
      </c>
      <c r="AY76" s="1">
        <v>10</v>
      </c>
      <c r="AZ76" s="1">
        <v>445</v>
      </c>
      <c r="BA76" s="1">
        <v>52</v>
      </c>
      <c r="BB76" s="1">
        <v>27</v>
      </c>
      <c r="BC76" s="1">
        <v>254</v>
      </c>
      <c r="BD76" s="1">
        <v>6</v>
      </c>
      <c r="BE76" s="1">
        <v>2</v>
      </c>
      <c r="BF76" s="1">
        <v>7</v>
      </c>
      <c r="BG76" s="1">
        <v>6</v>
      </c>
      <c r="BH76" s="1">
        <v>2</v>
      </c>
      <c r="BI76" s="1">
        <v>4</v>
      </c>
      <c r="BJ76" s="1">
        <v>6</v>
      </c>
      <c r="BK76" s="1">
        <v>6</v>
      </c>
      <c r="BL76" s="1">
        <v>3</v>
      </c>
      <c r="BM76" s="1">
        <v>1</v>
      </c>
      <c r="BN76" s="1">
        <v>1</v>
      </c>
      <c r="BO76" s="1">
        <v>2</v>
      </c>
      <c r="BP76" s="1">
        <v>0</v>
      </c>
      <c r="BQ76" s="1">
        <v>1</v>
      </c>
      <c r="BR76" s="1">
        <v>2</v>
      </c>
      <c r="BS76" s="1">
        <v>2</v>
      </c>
      <c r="BT76" s="1">
        <v>2</v>
      </c>
      <c r="BU76" s="79">
        <v>14</v>
      </c>
    </row>
    <row r="77" spans="1:73" x14ac:dyDescent="0.15">
      <c r="A77" s="1" t="s">
        <v>145</v>
      </c>
      <c r="B77" s="1" t="s">
        <v>312</v>
      </c>
      <c r="C77" s="1" t="s">
        <v>146</v>
      </c>
      <c r="D77" s="41">
        <f t="shared" si="25"/>
        <v>1.102629346904156E-2</v>
      </c>
      <c r="E77" s="43">
        <f t="shared" si="26"/>
        <v>3.0534351145038167E-2</v>
      </c>
      <c r="F77" s="43">
        <f t="shared" si="27"/>
        <v>8.6513994910941472E-2</v>
      </c>
      <c r="G77" s="43">
        <f t="shared" si="28"/>
        <v>0.40627650551314676</v>
      </c>
      <c r="H77" s="43">
        <f t="shared" si="29"/>
        <v>0.38761662425784565</v>
      </c>
      <c r="I77" s="43">
        <f t="shared" si="30"/>
        <v>2.9686174724342665E-2</v>
      </c>
      <c r="J77" s="43">
        <f t="shared" si="31"/>
        <v>4.4105173876166241E-2</v>
      </c>
      <c r="K77" s="44">
        <f t="shared" si="32"/>
        <v>4.2408821034775231E-3</v>
      </c>
      <c r="L77" s="28">
        <f t="shared" si="33"/>
        <v>2.5445292620865142E-3</v>
      </c>
      <c r="M77" s="24">
        <f t="shared" si="34"/>
        <v>29</v>
      </c>
      <c r="N77" s="10"/>
      <c r="O77" s="72" t="s">
        <v>146</v>
      </c>
      <c r="P77" s="67">
        <f t="shared" si="35"/>
        <v>1179</v>
      </c>
      <c r="Q77" s="13">
        <v>13</v>
      </c>
      <c r="R77" s="34">
        <v>36</v>
      </c>
      <c r="S77" s="34">
        <v>102</v>
      </c>
      <c r="T77" s="34">
        <v>479</v>
      </c>
      <c r="U77" s="34">
        <v>457</v>
      </c>
      <c r="V77" s="34">
        <v>35</v>
      </c>
      <c r="W77" s="34">
        <v>52</v>
      </c>
      <c r="X77" s="34">
        <v>5</v>
      </c>
      <c r="Y77" s="34">
        <v>3</v>
      </c>
      <c r="Z77" s="72">
        <v>8</v>
      </c>
      <c r="AA77" s="1">
        <v>0</v>
      </c>
      <c r="AB77" s="1">
        <v>1</v>
      </c>
      <c r="AC77" s="1">
        <v>2</v>
      </c>
      <c r="AD77" s="1">
        <v>0</v>
      </c>
      <c r="AE77" s="1">
        <v>1</v>
      </c>
      <c r="AF77" s="1">
        <v>1</v>
      </c>
      <c r="AG77" s="1">
        <v>4</v>
      </c>
      <c r="AH77" s="1">
        <v>2</v>
      </c>
      <c r="AI77" s="1">
        <v>4</v>
      </c>
      <c r="AJ77" s="1">
        <v>1</v>
      </c>
      <c r="AK77" s="1">
        <v>2</v>
      </c>
      <c r="AL77" s="1">
        <v>18</v>
      </c>
      <c r="AM77" s="1">
        <v>5</v>
      </c>
      <c r="AN77" s="1">
        <v>1</v>
      </c>
      <c r="AO77" s="1">
        <v>6</v>
      </c>
      <c r="AP77" s="1">
        <v>8</v>
      </c>
      <c r="AQ77" s="1">
        <v>12</v>
      </c>
      <c r="AR77" s="1">
        <v>0</v>
      </c>
      <c r="AS77" s="1">
        <v>2</v>
      </c>
      <c r="AT77" s="1">
        <v>15</v>
      </c>
      <c r="AU77" s="1">
        <v>19</v>
      </c>
      <c r="AV77" s="1">
        <v>39</v>
      </c>
      <c r="AW77" s="1">
        <v>15</v>
      </c>
      <c r="AX77" s="1">
        <v>11</v>
      </c>
      <c r="AY77" s="1">
        <v>65</v>
      </c>
      <c r="AZ77" s="1">
        <v>94</v>
      </c>
      <c r="BA77" s="1">
        <v>256</v>
      </c>
      <c r="BB77" s="1">
        <v>16</v>
      </c>
      <c r="BC77" s="1">
        <v>22</v>
      </c>
      <c r="BD77" s="1">
        <v>216</v>
      </c>
      <c r="BE77" s="1">
        <v>71</v>
      </c>
      <c r="BF77" s="1">
        <v>98</v>
      </c>
      <c r="BG77" s="1">
        <v>61</v>
      </c>
      <c r="BH77" s="1">
        <v>11</v>
      </c>
      <c r="BI77" s="1">
        <v>5</v>
      </c>
      <c r="BJ77" s="1">
        <v>13</v>
      </c>
      <c r="BK77" s="1">
        <v>14</v>
      </c>
      <c r="BL77" s="1">
        <v>3</v>
      </c>
      <c r="BM77" s="1">
        <v>11</v>
      </c>
      <c r="BN77" s="1">
        <v>5</v>
      </c>
      <c r="BO77" s="1">
        <v>10</v>
      </c>
      <c r="BP77" s="1">
        <v>6</v>
      </c>
      <c r="BQ77" s="1">
        <v>9</v>
      </c>
      <c r="BR77" s="1">
        <v>0</v>
      </c>
      <c r="BS77" s="1">
        <v>4</v>
      </c>
      <c r="BT77" s="1">
        <v>7</v>
      </c>
      <c r="BU77" s="79">
        <v>5</v>
      </c>
    </row>
    <row r="78" spans="1:73" x14ac:dyDescent="0.15">
      <c r="A78" s="1" t="s">
        <v>147</v>
      </c>
      <c r="B78" s="1" t="s">
        <v>312</v>
      </c>
      <c r="C78" s="1" t="s">
        <v>148</v>
      </c>
      <c r="D78" s="41">
        <f t="shared" si="25"/>
        <v>4.9586776859504135E-3</v>
      </c>
      <c r="E78" s="43">
        <f t="shared" si="26"/>
        <v>3.0578512396694214E-2</v>
      </c>
      <c r="F78" s="43">
        <f t="shared" si="27"/>
        <v>6.363636363636363E-2</v>
      </c>
      <c r="G78" s="43">
        <f t="shared" si="28"/>
        <v>0.20661157024793389</v>
      </c>
      <c r="H78" s="43">
        <f t="shared" si="29"/>
        <v>0.55123966942148761</v>
      </c>
      <c r="I78" s="43">
        <f t="shared" si="30"/>
        <v>4.3801652892561986E-2</v>
      </c>
      <c r="J78" s="43">
        <f t="shared" si="31"/>
        <v>6.9421487603305784E-2</v>
      </c>
      <c r="K78" s="44">
        <f t="shared" si="32"/>
        <v>2.9752066115702479E-2</v>
      </c>
      <c r="L78" s="28">
        <f t="shared" si="33"/>
        <v>5.7851239669421484E-3</v>
      </c>
      <c r="M78" s="24">
        <f t="shared" si="34"/>
        <v>13</v>
      </c>
      <c r="N78" s="10"/>
      <c r="O78" s="72" t="s">
        <v>148</v>
      </c>
      <c r="P78" s="67">
        <f t="shared" si="35"/>
        <v>1210</v>
      </c>
      <c r="Q78" s="13">
        <v>6</v>
      </c>
      <c r="R78" s="34">
        <v>37</v>
      </c>
      <c r="S78" s="34">
        <v>77</v>
      </c>
      <c r="T78" s="34">
        <v>250</v>
      </c>
      <c r="U78" s="34">
        <v>667</v>
      </c>
      <c r="V78" s="34">
        <v>53</v>
      </c>
      <c r="W78" s="34">
        <v>84</v>
      </c>
      <c r="X78" s="34">
        <v>36</v>
      </c>
      <c r="Y78" s="34">
        <v>7</v>
      </c>
      <c r="Z78" s="72">
        <v>4</v>
      </c>
      <c r="AA78" s="1">
        <v>1</v>
      </c>
      <c r="AB78" s="1">
        <v>1</v>
      </c>
      <c r="AC78" s="1">
        <v>0</v>
      </c>
      <c r="AD78" s="1">
        <v>0</v>
      </c>
      <c r="AE78" s="1">
        <v>0</v>
      </c>
      <c r="AF78" s="1">
        <v>0</v>
      </c>
      <c r="AG78" s="1">
        <v>2</v>
      </c>
      <c r="AH78" s="1">
        <v>2</v>
      </c>
      <c r="AI78" s="1">
        <v>2</v>
      </c>
      <c r="AJ78" s="1">
        <v>6</v>
      </c>
      <c r="AK78" s="1">
        <v>6</v>
      </c>
      <c r="AL78" s="1">
        <v>13</v>
      </c>
      <c r="AM78" s="1">
        <v>6</v>
      </c>
      <c r="AN78" s="1">
        <v>4</v>
      </c>
      <c r="AO78" s="1">
        <v>2</v>
      </c>
      <c r="AP78" s="1">
        <v>9</v>
      </c>
      <c r="AQ78" s="1">
        <v>6</v>
      </c>
      <c r="AR78" s="1">
        <v>3</v>
      </c>
      <c r="AS78" s="1">
        <v>8</v>
      </c>
      <c r="AT78" s="1">
        <v>11</v>
      </c>
      <c r="AU78" s="1">
        <v>11</v>
      </c>
      <c r="AV78" s="1">
        <v>23</v>
      </c>
      <c r="AW78" s="1">
        <v>12</v>
      </c>
      <c r="AX78" s="1">
        <v>3</v>
      </c>
      <c r="AY78" s="1">
        <v>39</v>
      </c>
      <c r="AZ78" s="1">
        <v>52</v>
      </c>
      <c r="BA78" s="1">
        <v>116</v>
      </c>
      <c r="BB78" s="1">
        <v>10</v>
      </c>
      <c r="BC78" s="1">
        <v>18</v>
      </c>
      <c r="BD78" s="1">
        <v>126</v>
      </c>
      <c r="BE78" s="1">
        <v>249</v>
      </c>
      <c r="BF78" s="1">
        <v>124</v>
      </c>
      <c r="BG78" s="1">
        <v>147</v>
      </c>
      <c r="BH78" s="1">
        <v>21</v>
      </c>
      <c r="BI78" s="1">
        <v>8</v>
      </c>
      <c r="BJ78" s="1">
        <v>19</v>
      </c>
      <c r="BK78" s="1">
        <v>19</v>
      </c>
      <c r="BL78" s="1">
        <v>7</v>
      </c>
      <c r="BM78" s="1">
        <v>25</v>
      </c>
      <c r="BN78" s="1">
        <v>4</v>
      </c>
      <c r="BO78" s="1">
        <v>13</v>
      </c>
      <c r="BP78" s="1">
        <v>7</v>
      </c>
      <c r="BQ78" s="1">
        <v>14</v>
      </c>
      <c r="BR78" s="1">
        <v>7</v>
      </c>
      <c r="BS78" s="1">
        <v>5</v>
      </c>
      <c r="BT78" s="1">
        <v>9</v>
      </c>
      <c r="BU78" s="79">
        <v>36</v>
      </c>
    </row>
    <row r="79" spans="1:73" x14ac:dyDescent="0.15">
      <c r="A79" s="1" t="s">
        <v>149</v>
      </c>
      <c r="B79" s="1" t="s">
        <v>307</v>
      </c>
      <c r="C79" s="1" t="s">
        <v>150</v>
      </c>
      <c r="D79" s="41">
        <f t="shared" si="25"/>
        <v>5.7344508160564623E-3</v>
      </c>
      <c r="E79" s="43">
        <f t="shared" si="26"/>
        <v>1.2351124834583149E-2</v>
      </c>
      <c r="F79" s="43">
        <f t="shared" si="27"/>
        <v>2.9995588883987651E-2</v>
      </c>
      <c r="G79" s="43">
        <f t="shared" si="28"/>
        <v>0.2651080723423026</v>
      </c>
      <c r="H79" s="43">
        <f t="shared" si="29"/>
        <v>0.4446404940449934</v>
      </c>
      <c r="I79" s="43">
        <f t="shared" si="30"/>
        <v>0.17600352889280987</v>
      </c>
      <c r="J79" s="43">
        <f t="shared" si="31"/>
        <v>5.0727834142037936E-2</v>
      </c>
      <c r="K79" s="44">
        <f t="shared" si="32"/>
        <v>1.5438906043228937E-2</v>
      </c>
      <c r="L79" s="28">
        <f t="shared" si="33"/>
        <v>2.1614468460520512E-2</v>
      </c>
      <c r="M79" s="24">
        <f t="shared" si="34"/>
        <v>4</v>
      </c>
      <c r="N79" s="10"/>
      <c r="O79" s="72" t="s">
        <v>150</v>
      </c>
      <c r="P79" s="67">
        <f t="shared" si="35"/>
        <v>2267</v>
      </c>
      <c r="Q79" s="13">
        <v>13</v>
      </c>
      <c r="R79" s="34">
        <v>28</v>
      </c>
      <c r="S79" s="34">
        <v>68</v>
      </c>
      <c r="T79" s="34">
        <v>601</v>
      </c>
      <c r="U79" s="34">
        <v>1008</v>
      </c>
      <c r="V79" s="34">
        <v>399</v>
      </c>
      <c r="W79" s="34">
        <v>115</v>
      </c>
      <c r="X79" s="34">
        <v>35</v>
      </c>
      <c r="Y79" s="34">
        <v>49</v>
      </c>
      <c r="Z79" s="72">
        <v>8</v>
      </c>
      <c r="AA79" s="1">
        <v>0</v>
      </c>
      <c r="AB79" s="1">
        <v>0</v>
      </c>
      <c r="AC79" s="1">
        <v>3</v>
      </c>
      <c r="AD79" s="1">
        <v>0</v>
      </c>
      <c r="AE79" s="1">
        <v>1</v>
      </c>
      <c r="AF79" s="1">
        <v>1</v>
      </c>
      <c r="AG79" s="1">
        <v>1</v>
      </c>
      <c r="AH79" s="1">
        <v>3</v>
      </c>
      <c r="AI79" s="1">
        <v>4</v>
      </c>
      <c r="AJ79" s="1">
        <v>3</v>
      </c>
      <c r="AK79" s="1">
        <v>2</v>
      </c>
      <c r="AL79" s="1">
        <v>12</v>
      </c>
      <c r="AM79" s="1">
        <v>3</v>
      </c>
      <c r="AN79" s="1">
        <v>3</v>
      </c>
      <c r="AO79" s="1">
        <v>3</v>
      </c>
      <c r="AP79" s="1">
        <v>3</v>
      </c>
      <c r="AQ79" s="1">
        <v>12</v>
      </c>
      <c r="AR79" s="1">
        <v>1</v>
      </c>
      <c r="AS79" s="1">
        <v>7</v>
      </c>
      <c r="AT79" s="1">
        <v>9</v>
      </c>
      <c r="AU79" s="1">
        <v>14</v>
      </c>
      <c r="AV79" s="1">
        <v>16</v>
      </c>
      <c r="AW79" s="1">
        <v>16</v>
      </c>
      <c r="AX79" s="1">
        <v>14</v>
      </c>
      <c r="AY79" s="1">
        <v>45</v>
      </c>
      <c r="AZ79" s="1">
        <v>73</v>
      </c>
      <c r="BA79" s="1">
        <v>404</v>
      </c>
      <c r="BB79" s="1">
        <v>19</v>
      </c>
      <c r="BC79" s="1">
        <v>30</v>
      </c>
      <c r="BD79" s="1">
        <v>63</v>
      </c>
      <c r="BE79" s="1">
        <v>49</v>
      </c>
      <c r="BF79" s="1">
        <v>641</v>
      </c>
      <c r="BG79" s="1">
        <v>169</v>
      </c>
      <c r="BH79" s="1">
        <v>86</v>
      </c>
      <c r="BI79" s="1">
        <v>62</v>
      </c>
      <c r="BJ79" s="1">
        <v>159</v>
      </c>
      <c r="BK79" s="1">
        <v>129</v>
      </c>
      <c r="BL79" s="1">
        <v>49</v>
      </c>
      <c r="BM79" s="1">
        <v>32</v>
      </c>
      <c r="BN79" s="1">
        <v>11</v>
      </c>
      <c r="BO79" s="1">
        <v>22</v>
      </c>
      <c r="BP79" s="1">
        <v>7</v>
      </c>
      <c r="BQ79" s="1">
        <v>18</v>
      </c>
      <c r="BR79" s="1">
        <v>8</v>
      </c>
      <c r="BS79" s="1">
        <v>10</v>
      </c>
      <c r="BT79" s="1">
        <v>7</v>
      </c>
      <c r="BU79" s="79">
        <v>35</v>
      </c>
    </row>
    <row r="80" spans="1:73" x14ac:dyDescent="0.15">
      <c r="A80" s="1" t="s">
        <v>151</v>
      </c>
      <c r="B80" s="1" t="s">
        <v>307</v>
      </c>
      <c r="C80" s="1" t="s">
        <v>152</v>
      </c>
      <c r="D80" s="41">
        <f t="shared" si="25"/>
        <v>9.5119933829611245E-3</v>
      </c>
      <c r="E80" s="43">
        <f t="shared" si="26"/>
        <v>3.9702233250620347E-2</v>
      </c>
      <c r="F80" s="43">
        <f t="shared" si="27"/>
        <v>8.8916459884201826E-2</v>
      </c>
      <c r="G80" s="43">
        <f t="shared" si="28"/>
        <v>0.16335814722911496</v>
      </c>
      <c r="H80" s="43">
        <f t="shared" si="29"/>
        <v>0.39164598842018195</v>
      </c>
      <c r="I80" s="43">
        <f t="shared" si="30"/>
        <v>8.8089330024813894E-2</v>
      </c>
      <c r="J80" s="43">
        <f t="shared" si="31"/>
        <v>0.20181968569065342</v>
      </c>
      <c r="K80" s="44">
        <f t="shared" si="32"/>
        <v>1.695616211745244E-2</v>
      </c>
      <c r="L80" s="28">
        <f t="shared" si="33"/>
        <v>7.0306038047973536E-3</v>
      </c>
      <c r="M80" s="24">
        <f t="shared" si="34"/>
        <v>10</v>
      </c>
      <c r="N80" s="10"/>
      <c r="O80" s="72" t="s">
        <v>152</v>
      </c>
      <c r="P80" s="67">
        <f t="shared" si="35"/>
        <v>2418</v>
      </c>
      <c r="Q80" s="13">
        <v>23</v>
      </c>
      <c r="R80" s="34">
        <v>96</v>
      </c>
      <c r="S80" s="34">
        <v>215</v>
      </c>
      <c r="T80" s="34">
        <v>395</v>
      </c>
      <c r="U80" s="34">
        <v>947</v>
      </c>
      <c r="V80" s="34">
        <v>213</v>
      </c>
      <c r="W80" s="34">
        <v>488</v>
      </c>
      <c r="X80" s="34">
        <v>41</v>
      </c>
      <c r="Y80" s="34">
        <v>17</v>
      </c>
      <c r="Z80" s="72">
        <v>14</v>
      </c>
      <c r="AA80" s="1">
        <v>0</v>
      </c>
      <c r="AB80" s="1">
        <v>1</v>
      </c>
      <c r="AC80" s="1">
        <v>1</v>
      </c>
      <c r="AD80" s="1">
        <v>4</v>
      </c>
      <c r="AE80" s="1">
        <v>1</v>
      </c>
      <c r="AF80" s="1">
        <v>2</v>
      </c>
      <c r="AG80" s="1">
        <v>9</v>
      </c>
      <c r="AH80" s="1">
        <v>4</v>
      </c>
      <c r="AI80" s="1">
        <v>5</v>
      </c>
      <c r="AJ80" s="1">
        <v>14</v>
      </c>
      <c r="AK80" s="1">
        <v>14</v>
      </c>
      <c r="AL80" s="1">
        <v>39</v>
      </c>
      <c r="AM80" s="1">
        <v>11</v>
      </c>
      <c r="AN80" s="1">
        <v>5</v>
      </c>
      <c r="AO80" s="1">
        <v>10</v>
      </c>
      <c r="AP80" s="1">
        <v>14</v>
      </c>
      <c r="AQ80" s="1">
        <v>19</v>
      </c>
      <c r="AR80" s="1">
        <v>6</v>
      </c>
      <c r="AS80" s="1">
        <v>9</v>
      </c>
      <c r="AT80" s="1">
        <v>28</v>
      </c>
      <c r="AU80" s="1">
        <v>41</v>
      </c>
      <c r="AV80" s="1">
        <v>83</v>
      </c>
      <c r="AW80" s="1">
        <v>30</v>
      </c>
      <c r="AX80" s="1">
        <v>34</v>
      </c>
      <c r="AY80" s="1">
        <v>46</v>
      </c>
      <c r="AZ80" s="1">
        <v>89</v>
      </c>
      <c r="BA80" s="1">
        <v>140</v>
      </c>
      <c r="BB80" s="1">
        <v>22</v>
      </c>
      <c r="BC80" s="1">
        <v>34</v>
      </c>
      <c r="BD80" s="1">
        <v>44</v>
      </c>
      <c r="BE80" s="1">
        <v>46</v>
      </c>
      <c r="BF80" s="1">
        <v>96</v>
      </c>
      <c r="BG80" s="1">
        <v>668</v>
      </c>
      <c r="BH80" s="1">
        <v>93</v>
      </c>
      <c r="BI80" s="1">
        <v>39</v>
      </c>
      <c r="BJ80" s="1">
        <v>81</v>
      </c>
      <c r="BK80" s="1">
        <v>76</v>
      </c>
      <c r="BL80" s="1">
        <v>17</v>
      </c>
      <c r="BM80" s="1">
        <v>148</v>
      </c>
      <c r="BN80" s="1">
        <v>35</v>
      </c>
      <c r="BO80" s="1">
        <v>70</v>
      </c>
      <c r="BP80" s="1">
        <v>53</v>
      </c>
      <c r="BQ80" s="1">
        <v>62</v>
      </c>
      <c r="BR80" s="1">
        <v>36</v>
      </c>
      <c r="BS80" s="1">
        <v>64</v>
      </c>
      <c r="BT80" s="1">
        <v>20</v>
      </c>
      <c r="BU80" s="79">
        <v>41</v>
      </c>
    </row>
    <row r="81" spans="1:73" x14ac:dyDescent="0.15">
      <c r="A81" s="1" t="s">
        <v>153</v>
      </c>
      <c r="B81" s="1" t="s">
        <v>312</v>
      </c>
      <c r="C81" s="1" t="s">
        <v>154</v>
      </c>
      <c r="D81" s="41">
        <f t="shared" si="25"/>
        <v>7.1465033180193975E-3</v>
      </c>
      <c r="E81" s="43">
        <f t="shared" si="26"/>
        <v>1.9908116385911178E-2</v>
      </c>
      <c r="F81" s="43">
        <f t="shared" si="27"/>
        <v>2.9606942317508933E-2</v>
      </c>
      <c r="G81" s="43">
        <f t="shared" si="28"/>
        <v>9.3925472179683514E-2</v>
      </c>
      <c r="H81" s="43">
        <f t="shared" si="29"/>
        <v>0.53445635528330782</v>
      </c>
      <c r="I81" s="43">
        <f t="shared" si="30"/>
        <v>3.1648800408371619E-2</v>
      </c>
      <c r="J81" s="43">
        <f t="shared" si="31"/>
        <v>0.27258805513016843</v>
      </c>
      <c r="K81" s="44">
        <f t="shared" si="32"/>
        <v>1.0719754977029096E-2</v>
      </c>
      <c r="L81" s="28">
        <f t="shared" si="33"/>
        <v>2.0418580908626851E-3</v>
      </c>
      <c r="M81" s="24">
        <f t="shared" si="34"/>
        <v>34</v>
      </c>
      <c r="N81" s="10"/>
      <c r="O81" s="72" t="s">
        <v>154</v>
      </c>
      <c r="P81" s="67">
        <f t="shared" si="35"/>
        <v>1959</v>
      </c>
      <c r="Q81" s="13">
        <v>14</v>
      </c>
      <c r="R81" s="34">
        <v>39</v>
      </c>
      <c r="S81" s="34">
        <v>58</v>
      </c>
      <c r="T81" s="34">
        <v>184</v>
      </c>
      <c r="U81" s="34">
        <v>1047</v>
      </c>
      <c r="V81" s="34">
        <v>62</v>
      </c>
      <c r="W81" s="34">
        <v>534</v>
      </c>
      <c r="X81" s="34">
        <v>21</v>
      </c>
      <c r="Y81" s="34">
        <v>4</v>
      </c>
      <c r="Z81" s="72">
        <v>13</v>
      </c>
      <c r="AA81" s="1">
        <v>0</v>
      </c>
      <c r="AB81" s="1">
        <v>0</v>
      </c>
      <c r="AC81" s="1">
        <v>1</v>
      </c>
      <c r="AD81" s="1">
        <v>0</v>
      </c>
      <c r="AE81" s="1">
        <v>0</v>
      </c>
      <c r="AF81" s="1">
        <v>0</v>
      </c>
      <c r="AG81" s="1">
        <v>2</v>
      </c>
      <c r="AH81" s="1">
        <v>0</v>
      </c>
      <c r="AI81" s="1">
        <v>2</v>
      </c>
      <c r="AJ81" s="1">
        <v>5</v>
      </c>
      <c r="AK81" s="1">
        <v>5</v>
      </c>
      <c r="AL81" s="1">
        <v>13</v>
      </c>
      <c r="AM81" s="1">
        <v>12</v>
      </c>
      <c r="AN81" s="1">
        <v>2</v>
      </c>
      <c r="AO81" s="1">
        <v>2</v>
      </c>
      <c r="AP81" s="1">
        <v>0</v>
      </c>
      <c r="AQ81" s="1">
        <v>3</v>
      </c>
      <c r="AR81" s="1">
        <v>1</v>
      </c>
      <c r="AS81" s="1">
        <v>3</v>
      </c>
      <c r="AT81" s="1">
        <v>4</v>
      </c>
      <c r="AU81" s="1">
        <v>19</v>
      </c>
      <c r="AV81" s="1">
        <v>24</v>
      </c>
      <c r="AW81" s="1">
        <v>19</v>
      </c>
      <c r="AX81" s="1">
        <v>10</v>
      </c>
      <c r="AY81" s="1">
        <v>19</v>
      </c>
      <c r="AZ81" s="1">
        <v>50</v>
      </c>
      <c r="BA81" s="1">
        <v>73</v>
      </c>
      <c r="BB81" s="1">
        <v>6</v>
      </c>
      <c r="BC81" s="1">
        <v>7</v>
      </c>
      <c r="BD81" s="1">
        <v>25</v>
      </c>
      <c r="BE81" s="1">
        <v>51</v>
      </c>
      <c r="BF81" s="1">
        <v>87</v>
      </c>
      <c r="BG81" s="1">
        <v>335</v>
      </c>
      <c r="BH81" s="1">
        <v>549</v>
      </c>
      <c r="BI81" s="1">
        <v>11</v>
      </c>
      <c r="BJ81" s="1">
        <v>17</v>
      </c>
      <c r="BK81" s="1">
        <v>30</v>
      </c>
      <c r="BL81" s="1">
        <v>4</v>
      </c>
      <c r="BM81" s="1">
        <v>256</v>
      </c>
      <c r="BN81" s="1">
        <v>31</v>
      </c>
      <c r="BO81" s="1">
        <v>71</v>
      </c>
      <c r="BP81" s="1">
        <v>33</v>
      </c>
      <c r="BQ81" s="1">
        <v>47</v>
      </c>
      <c r="BR81" s="1">
        <v>38</v>
      </c>
      <c r="BS81" s="1">
        <v>42</v>
      </c>
      <c r="BT81" s="1">
        <v>16</v>
      </c>
      <c r="BU81" s="79">
        <v>21</v>
      </c>
    </row>
    <row r="82" spans="1:73" x14ac:dyDescent="0.15">
      <c r="A82" s="1" t="s">
        <v>155</v>
      </c>
      <c r="B82" s="1" t="s">
        <v>312</v>
      </c>
      <c r="C82" s="1" t="s">
        <v>156</v>
      </c>
      <c r="D82" s="41">
        <f t="shared" si="25"/>
        <v>3.8402457757296467E-3</v>
      </c>
      <c r="E82" s="43">
        <f t="shared" si="26"/>
        <v>1.8433179723502304E-2</v>
      </c>
      <c r="F82" s="43">
        <f t="shared" si="27"/>
        <v>4.2242703533026116E-2</v>
      </c>
      <c r="G82" s="43">
        <f t="shared" si="28"/>
        <v>0.36098310291858676</v>
      </c>
      <c r="H82" s="43">
        <f t="shared" si="29"/>
        <v>9.6774193548387094E-2</v>
      </c>
      <c r="I82" s="43">
        <f t="shared" si="30"/>
        <v>0.43701996927803377</v>
      </c>
      <c r="J82" s="43">
        <f t="shared" si="31"/>
        <v>3.2258064516129031E-2</v>
      </c>
      <c r="K82" s="44">
        <f t="shared" si="32"/>
        <v>8.4485407066052232E-3</v>
      </c>
      <c r="L82" s="28">
        <f t="shared" si="33"/>
        <v>1.2288786482334869E-2</v>
      </c>
      <c r="M82" s="24">
        <f t="shared" si="34"/>
        <v>6</v>
      </c>
      <c r="N82" s="10"/>
      <c r="O82" s="72" t="s">
        <v>156</v>
      </c>
      <c r="P82" s="67">
        <f t="shared" si="35"/>
        <v>1302</v>
      </c>
      <c r="Q82" s="13">
        <v>5</v>
      </c>
      <c r="R82" s="34">
        <v>24</v>
      </c>
      <c r="S82" s="34">
        <v>55</v>
      </c>
      <c r="T82" s="34">
        <v>470</v>
      </c>
      <c r="U82" s="34">
        <v>126</v>
      </c>
      <c r="V82" s="34">
        <v>569</v>
      </c>
      <c r="W82" s="34">
        <v>42</v>
      </c>
      <c r="X82" s="34">
        <v>11</v>
      </c>
      <c r="Y82" s="34">
        <v>16</v>
      </c>
      <c r="Z82" s="72">
        <v>4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1</v>
      </c>
      <c r="AG82" s="1">
        <v>5</v>
      </c>
      <c r="AH82" s="1">
        <v>1</v>
      </c>
      <c r="AI82" s="1">
        <v>1</v>
      </c>
      <c r="AJ82" s="1">
        <v>2</v>
      </c>
      <c r="AK82" s="1">
        <v>2</v>
      </c>
      <c r="AL82" s="1">
        <v>8</v>
      </c>
      <c r="AM82" s="1">
        <v>5</v>
      </c>
      <c r="AN82" s="1">
        <v>0</v>
      </c>
      <c r="AO82" s="1">
        <v>0</v>
      </c>
      <c r="AP82" s="1">
        <v>4</v>
      </c>
      <c r="AQ82" s="1">
        <v>6</v>
      </c>
      <c r="AR82" s="1">
        <v>1</v>
      </c>
      <c r="AS82" s="1">
        <v>1</v>
      </c>
      <c r="AT82" s="1">
        <v>14</v>
      </c>
      <c r="AU82" s="1">
        <v>14</v>
      </c>
      <c r="AV82" s="1">
        <v>15</v>
      </c>
      <c r="AW82" s="1">
        <v>19</v>
      </c>
      <c r="AX82" s="1">
        <v>8</v>
      </c>
      <c r="AY82" s="1">
        <v>37</v>
      </c>
      <c r="AZ82" s="1">
        <v>119</v>
      </c>
      <c r="BA82" s="1">
        <v>216</v>
      </c>
      <c r="BB82" s="1">
        <v>23</v>
      </c>
      <c r="BC82" s="1">
        <v>48</v>
      </c>
      <c r="BD82" s="1">
        <v>9</v>
      </c>
      <c r="BE82" s="1">
        <v>11</v>
      </c>
      <c r="BF82" s="1">
        <v>79</v>
      </c>
      <c r="BG82" s="1">
        <v>26</v>
      </c>
      <c r="BH82" s="1">
        <v>1</v>
      </c>
      <c r="BI82" s="1">
        <v>415</v>
      </c>
      <c r="BJ82" s="1">
        <v>86</v>
      </c>
      <c r="BK82" s="1">
        <v>52</v>
      </c>
      <c r="BL82" s="1">
        <v>16</v>
      </c>
      <c r="BM82" s="1">
        <v>11</v>
      </c>
      <c r="BN82" s="1">
        <v>3</v>
      </c>
      <c r="BO82" s="1">
        <v>5</v>
      </c>
      <c r="BP82" s="1">
        <v>0</v>
      </c>
      <c r="BQ82" s="1">
        <v>7</v>
      </c>
      <c r="BR82" s="1">
        <v>5</v>
      </c>
      <c r="BS82" s="1">
        <v>3</v>
      </c>
      <c r="BT82" s="1">
        <v>8</v>
      </c>
      <c r="BU82" s="79">
        <v>11</v>
      </c>
    </row>
    <row r="83" spans="1:73" x14ac:dyDescent="0.15">
      <c r="A83" s="1" t="s">
        <v>157</v>
      </c>
      <c r="B83" s="1" t="s">
        <v>308</v>
      </c>
      <c r="C83" s="1" t="s">
        <v>158</v>
      </c>
      <c r="D83" s="41">
        <f t="shared" si="25"/>
        <v>0</v>
      </c>
      <c r="E83" s="43">
        <f t="shared" si="26"/>
        <v>2.7027027027027029E-2</v>
      </c>
      <c r="F83" s="43">
        <f t="shared" si="27"/>
        <v>0.10810810810810811</v>
      </c>
      <c r="G83" s="43">
        <f t="shared" si="28"/>
        <v>0.42342342342342343</v>
      </c>
      <c r="H83" s="43">
        <f t="shared" si="29"/>
        <v>6.3063063063063057E-2</v>
      </c>
      <c r="I83" s="43">
        <f t="shared" si="30"/>
        <v>0.35135135135135137</v>
      </c>
      <c r="J83" s="43">
        <f t="shared" si="31"/>
        <v>2.7027027027027029E-2</v>
      </c>
      <c r="K83" s="44">
        <f t="shared" si="32"/>
        <v>0</v>
      </c>
      <c r="L83" s="28">
        <f t="shared" si="33"/>
        <v>1.8018018018018018E-2</v>
      </c>
      <c r="M83" s="24">
        <f t="shared" si="34"/>
        <v>5</v>
      </c>
      <c r="N83" s="10"/>
      <c r="O83" s="72" t="s">
        <v>158</v>
      </c>
      <c r="P83" s="67">
        <f t="shared" si="35"/>
        <v>111</v>
      </c>
      <c r="Q83" s="13">
        <v>0</v>
      </c>
      <c r="R83" s="34">
        <v>3</v>
      </c>
      <c r="S83" s="34">
        <v>12</v>
      </c>
      <c r="T83" s="34">
        <v>47</v>
      </c>
      <c r="U83" s="34">
        <v>7</v>
      </c>
      <c r="V83" s="34">
        <v>39</v>
      </c>
      <c r="W83" s="34">
        <v>3</v>
      </c>
      <c r="X83" s="34">
        <v>0</v>
      </c>
      <c r="Y83" s="34">
        <v>2</v>
      </c>
      <c r="Z83" s="72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1</v>
      </c>
      <c r="AJ83" s="1">
        <v>0</v>
      </c>
      <c r="AK83" s="1">
        <v>0</v>
      </c>
      <c r="AL83" s="1">
        <v>1</v>
      </c>
      <c r="AM83" s="1">
        <v>1</v>
      </c>
      <c r="AN83" s="1">
        <v>0</v>
      </c>
      <c r="AO83" s="1">
        <v>1</v>
      </c>
      <c r="AP83" s="1">
        <v>1</v>
      </c>
      <c r="AQ83" s="1">
        <v>0</v>
      </c>
      <c r="AR83" s="1">
        <v>0</v>
      </c>
      <c r="AS83" s="1">
        <v>0</v>
      </c>
      <c r="AT83" s="1">
        <v>2</v>
      </c>
      <c r="AU83" s="1">
        <v>4</v>
      </c>
      <c r="AV83" s="1">
        <v>4</v>
      </c>
      <c r="AW83" s="1">
        <v>1</v>
      </c>
      <c r="AX83" s="1">
        <v>1</v>
      </c>
      <c r="AY83" s="1">
        <v>5</v>
      </c>
      <c r="AZ83" s="1">
        <v>6</v>
      </c>
      <c r="BA83" s="1">
        <v>27</v>
      </c>
      <c r="BB83" s="1">
        <v>2</v>
      </c>
      <c r="BC83" s="1">
        <v>5</v>
      </c>
      <c r="BD83" s="1">
        <v>0</v>
      </c>
      <c r="BE83" s="1">
        <v>0</v>
      </c>
      <c r="BF83" s="1">
        <v>4</v>
      </c>
      <c r="BG83" s="1">
        <v>3</v>
      </c>
      <c r="BH83" s="1">
        <v>0</v>
      </c>
      <c r="BI83" s="1">
        <v>31</v>
      </c>
      <c r="BJ83" s="1">
        <v>4</v>
      </c>
      <c r="BK83" s="1">
        <v>2</v>
      </c>
      <c r="BL83" s="1">
        <v>2</v>
      </c>
      <c r="BM83" s="1">
        <v>1</v>
      </c>
      <c r="BN83" s="1">
        <v>0</v>
      </c>
      <c r="BO83" s="1">
        <v>2</v>
      </c>
      <c r="BP83" s="1">
        <v>0</v>
      </c>
      <c r="BQ83" s="1">
        <v>0</v>
      </c>
      <c r="BR83" s="1">
        <v>0</v>
      </c>
      <c r="BS83" s="1">
        <v>0</v>
      </c>
      <c r="BT83" s="1">
        <v>0</v>
      </c>
      <c r="BU83" s="79">
        <v>0</v>
      </c>
    </row>
    <row r="84" spans="1:73" x14ac:dyDescent="0.15">
      <c r="A84" s="1" t="s">
        <v>159</v>
      </c>
      <c r="B84" s="1" t="s">
        <v>312</v>
      </c>
      <c r="C84" s="1" t="s">
        <v>160</v>
      </c>
      <c r="D84" s="41">
        <f t="shared" si="25"/>
        <v>4.7505938242280287E-3</v>
      </c>
      <c r="E84" s="43">
        <f t="shared" si="26"/>
        <v>1.5043547110055424E-2</v>
      </c>
      <c r="F84" s="43">
        <f t="shared" si="27"/>
        <v>3.3254156769596199E-2</v>
      </c>
      <c r="G84" s="43">
        <f t="shared" si="28"/>
        <v>0.16785431512272367</v>
      </c>
      <c r="H84" s="43">
        <f t="shared" si="29"/>
        <v>0.30007917656373712</v>
      </c>
      <c r="I84" s="43">
        <f t="shared" si="30"/>
        <v>0.43784639746634996</v>
      </c>
      <c r="J84" s="43">
        <f t="shared" si="31"/>
        <v>3.0878859857482184E-2</v>
      </c>
      <c r="K84" s="44">
        <f t="shared" si="32"/>
        <v>1.0292953285827395E-2</v>
      </c>
      <c r="L84" s="28">
        <f t="shared" si="33"/>
        <v>2.4544734758511481E-2</v>
      </c>
      <c r="M84" s="24">
        <f t="shared" si="34"/>
        <v>3</v>
      </c>
      <c r="N84" s="10"/>
      <c r="O84" s="72" t="s">
        <v>160</v>
      </c>
      <c r="P84" s="67">
        <f t="shared" si="35"/>
        <v>1263</v>
      </c>
      <c r="Q84" s="13">
        <v>6</v>
      </c>
      <c r="R84" s="34">
        <v>19</v>
      </c>
      <c r="S84" s="34">
        <v>42</v>
      </c>
      <c r="T84" s="34">
        <v>212</v>
      </c>
      <c r="U84" s="34">
        <v>379</v>
      </c>
      <c r="V84" s="34">
        <v>553</v>
      </c>
      <c r="W84" s="34">
        <v>39</v>
      </c>
      <c r="X84" s="34">
        <v>13</v>
      </c>
      <c r="Y84" s="34">
        <v>31</v>
      </c>
      <c r="Z84" s="72">
        <v>4</v>
      </c>
      <c r="AA84" s="1">
        <v>0</v>
      </c>
      <c r="AB84" s="1">
        <v>0</v>
      </c>
      <c r="AC84" s="1">
        <v>0</v>
      </c>
      <c r="AD84" s="1">
        <v>0</v>
      </c>
      <c r="AE84" s="1">
        <v>1</v>
      </c>
      <c r="AF84" s="1">
        <v>1</v>
      </c>
      <c r="AG84" s="1">
        <v>1</v>
      </c>
      <c r="AH84" s="1">
        <v>2</v>
      </c>
      <c r="AI84" s="1">
        <v>0</v>
      </c>
      <c r="AJ84" s="1">
        <v>0</v>
      </c>
      <c r="AK84" s="1">
        <v>4</v>
      </c>
      <c r="AL84" s="1">
        <v>6</v>
      </c>
      <c r="AM84" s="1">
        <v>6</v>
      </c>
      <c r="AN84" s="1">
        <v>1</v>
      </c>
      <c r="AO84" s="1">
        <v>3</v>
      </c>
      <c r="AP84" s="1">
        <v>2</v>
      </c>
      <c r="AQ84" s="1">
        <v>4</v>
      </c>
      <c r="AR84" s="1">
        <v>0</v>
      </c>
      <c r="AS84" s="1">
        <v>4</v>
      </c>
      <c r="AT84" s="1">
        <v>7</v>
      </c>
      <c r="AU84" s="1">
        <v>6</v>
      </c>
      <c r="AV84" s="1">
        <v>15</v>
      </c>
      <c r="AW84" s="1">
        <v>16</v>
      </c>
      <c r="AX84" s="1">
        <v>10</v>
      </c>
      <c r="AY84" s="1">
        <v>14</v>
      </c>
      <c r="AZ84" s="1">
        <v>51</v>
      </c>
      <c r="BA84" s="1">
        <v>104</v>
      </c>
      <c r="BB84" s="1">
        <v>7</v>
      </c>
      <c r="BC84" s="1">
        <v>10</v>
      </c>
      <c r="BD84" s="1">
        <v>16</v>
      </c>
      <c r="BE84" s="1">
        <v>11</v>
      </c>
      <c r="BF84" s="1">
        <v>289</v>
      </c>
      <c r="BG84" s="1">
        <v>58</v>
      </c>
      <c r="BH84" s="1">
        <v>5</v>
      </c>
      <c r="BI84" s="1">
        <v>79</v>
      </c>
      <c r="BJ84" s="1">
        <v>360</v>
      </c>
      <c r="BK84" s="1">
        <v>83</v>
      </c>
      <c r="BL84" s="1">
        <v>31</v>
      </c>
      <c r="BM84" s="1">
        <v>6</v>
      </c>
      <c r="BN84" s="1">
        <v>4</v>
      </c>
      <c r="BO84" s="1">
        <v>7</v>
      </c>
      <c r="BP84" s="1">
        <v>4</v>
      </c>
      <c r="BQ84" s="1">
        <v>5</v>
      </c>
      <c r="BR84" s="1">
        <v>7</v>
      </c>
      <c r="BS84" s="1">
        <v>5</v>
      </c>
      <c r="BT84" s="1">
        <v>1</v>
      </c>
      <c r="BU84" s="79">
        <v>13</v>
      </c>
    </row>
    <row r="85" spans="1:73" x14ac:dyDescent="0.15">
      <c r="A85" s="1" t="s">
        <v>161</v>
      </c>
      <c r="B85" s="1" t="s">
        <v>312</v>
      </c>
      <c r="C85" s="1" t="s">
        <v>162</v>
      </c>
      <c r="D85" s="41">
        <f t="shared" si="25"/>
        <v>5.4644808743169399E-3</v>
      </c>
      <c r="E85" s="43">
        <f t="shared" si="26"/>
        <v>1.6939890710382512E-2</v>
      </c>
      <c r="F85" s="43">
        <f t="shared" si="27"/>
        <v>2.6229508196721311E-2</v>
      </c>
      <c r="G85" s="43">
        <f t="shared" si="28"/>
        <v>0.11092896174863388</v>
      </c>
      <c r="H85" s="43">
        <f t="shared" si="29"/>
        <v>0.30054644808743169</v>
      </c>
      <c r="I85" s="43">
        <f t="shared" si="30"/>
        <v>0.48743169398907105</v>
      </c>
      <c r="J85" s="43">
        <f t="shared" si="31"/>
        <v>4.2622950819672129E-2</v>
      </c>
      <c r="K85" s="44">
        <f t="shared" si="32"/>
        <v>9.8360655737704927E-3</v>
      </c>
      <c r="L85" s="28">
        <f t="shared" si="33"/>
        <v>3.0054644808743168E-2</v>
      </c>
      <c r="M85" s="24">
        <f t="shared" si="34"/>
        <v>2</v>
      </c>
      <c r="N85" s="10"/>
      <c r="O85" s="72" t="s">
        <v>162</v>
      </c>
      <c r="P85" s="67">
        <f t="shared" si="35"/>
        <v>1830</v>
      </c>
      <c r="Q85" s="13">
        <v>10</v>
      </c>
      <c r="R85" s="34">
        <v>31</v>
      </c>
      <c r="S85" s="34">
        <v>48</v>
      </c>
      <c r="T85" s="34">
        <v>203</v>
      </c>
      <c r="U85" s="34">
        <v>550</v>
      </c>
      <c r="V85" s="34">
        <v>892</v>
      </c>
      <c r="W85" s="34">
        <v>78</v>
      </c>
      <c r="X85" s="34">
        <v>18</v>
      </c>
      <c r="Y85" s="34">
        <v>55</v>
      </c>
      <c r="Z85" s="72">
        <v>8</v>
      </c>
      <c r="AA85" s="1">
        <v>1</v>
      </c>
      <c r="AB85" s="1">
        <v>0</v>
      </c>
      <c r="AC85" s="1">
        <v>0</v>
      </c>
      <c r="AD85" s="1">
        <v>0</v>
      </c>
      <c r="AE85" s="1">
        <v>0</v>
      </c>
      <c r="AF85" s="1">
        <v>1</v>
      </c>
      <c r="AG85" s="1">
        <v>8</v>
      </c>
      <c r="AH85" s="1">
        <v>0</v>
      </c>
      <c r="AI85" s="1">
        <v>0</v>
      </c>
      <c r="AJ85" s="1">
        <v>3</v>
      </c>
      <c r="AK85" s="1">
        <v>5</v>
      </c>
      <c r="AL85" s="1">
        <v>12</v>
      </c>
      <c r="AM85" s="1">
        <v>3</v>
      </c>
      <c r="AN85" s="1">
        <v>1</v>
      </c>
      <c r="AO85" s="1">
        <v>4</v>
      </c>
      <c r="AP85" s="1">
        <v>5</v>
      </c>
      <c r="AQ85" s="1">
        <v>2</v>
      </c>
      <c r="AR85" s="1">
        <v>0</v>
      </c>
      <c r="AS85" s="1">
        <v>4</v>
      </c>
      <c r="AT85" s="1">
        <v>8</v>
      </c>
      <c r="AU85" s="1">
        <v>13</v>
      </c>
      <c r="AV85" s="1">
        <v>11</v>
      </c>
      <c r="AW85" s="1">
        <v>14</v>
      </c>
      <c r="AX85" s="1">
        <v>11</v>
      </c>
      <c r="AY85" s="1">
        <v>18</v>
      </c>
      <c r="AZ85" s="1">
        <v>43</v>
      </c>
      <c r="BA85" s="1">
        <v>93</v>
      </c>
      <c r="BB85" s="1">
        <v>11</v>
      </c>
      <c r="BC85" s="1">
        <v>13</v>
      </c>
      <c r="BD85" s="1">
        <v>16</v>
      </c>
      <c r="BE85" s="1">
        <v>31</v>
      </c>
      <c r="BF85" s="1">
        <v>131</v>
      </c>
      <c r="BG85" s="1">
        <v>351</v>
      </c>
      <c r="BH85" s="1">
        <v>21</v>
      </c>
      <c r="BI85" s="1">
        <v>49</v>
      </c>
      <c r="BJ85" s="1">
        <v>96</v>
      </c>
      <c r="BK85" s="1">
        <v>692</v>
      </c>
      <c r="BL85" s="1">
        <v>55</v>
      </c>
      <c r="BM85" s="1">
        <v>9</v>
      </c>
      <c r="BN85" s="1">
        <v>3</v>
      </c>
      <c r="BO85" s="1">
        <v>7</v>
      </c>
      <c r="BP85" s="1">
        <v>4</v>
      </c>
      <c r="BQ85" s="1">
        <v>26</v>
      </c>
      <c r="BR85" s="1">
        <v>11</v>
      </c>
      <c r="BS85" s="1">
        <v>8</v>
      </c>
      <c r="BT85" s="1">
        <v>10</v>
      </c>
      <c r="BU85" s="79">
        <v>18</v>
      </c>
    </row>
    <row r="86" spans="1:73" x14ac:dyDescent="0.15">
      <c r="A86" s="7" t="s">
        <v>163</v>
      </c>
      <c r="B86" s="7" t="s">
        <v>312</v>
      </c>
      <c r="C86" s="7" t="s">
        <v>164</v>
      </c>
      <c r="D86" s="48">
        <f t="shared" si="25"/>
        <v>1.3599274705349048E-2</v>
      </c>
      <c r="E86" s="49">
        <f t="shared" si="26"/>
        <v>6.527651858567543E-2</v>
      </c>
      <c r="F86" s="49">
        <f t="shared" si="27"/>
        <v>8.3408884859474161E-2</v>
      </c>
      <c r="G86" s="49">
        <f t="shared" si="28"/>
        <v>0.20580235720761558</v>
      </c>
      <c r="H86" s="49">
        <f t="shared" si="29"/>
        <v>0.14777878513145964</v>
      </c>
      <c r="I86" s="49">
        <f t="shared" si="30"/>
        <v>0.4043517679057117</v>
      </c>
      <c r="J86" s="49">
        <f t="shared" si="31"/>
        <v>6.980961015412511E-2</v>
      </c>
      <c r="K86" s="50">
        <f t="shared" si="32"/>
        <v>9.9728014505893019E-3</v>
      </c>
      <c r="L86" s="29">
        <f t="shared" si="33"/>
        <v>0.24025385312783318</v>
      </c>
      <c r="M86" s="26">
        <f t="shared" si="34"/>
        <v>1</v>
      </c>
      <c r="N86" s="10"/>
      <c r="O86" s="74" t="s">
        <v>164</v>
      </c>
      <c r="P86" s="70">
        <f t="shared" si="35"/>
        <v>1103</v>
      </c>
      <c r="Q86" s="19">
        <v>15</v>
      </c>
      <c r="R86" s="37">
        <v>72</v>
      </c>
      <c r="S86" s="37">
        <v>92</v>
      </c>
      <c r="T86" s="37">
        <v>227</v>
      </c>
      <c r="U86" s="37">
        <v>163</v>
      </c>
      <c r="V86" s="37">
        <v>446</v>
      </c>
      <c r="W86" s="37">
        <v>77</v>
      </c>
      <c r="X86" s="37">
        <v>11</v>
      </c>
      <c r="Y86" s="37">
        <v>265</v>
      </c>
      <c r="Z86" s="74">
        <v>9</v>
      </c>
      <c r="AA86" s="7">
        <v>0</v>
      </c>
      <c r="AB86" s="7">
        <v>3</v>
      </c>
      <c r="AC86" s="7">
        <v>2</v>
      </c>
      <c r="AD86" s="7">
        <v>1</v>
      </c>
      <c r="AE86" s="7">
        <v>0</v>
      </c>
      <c r="AF86" s="7">
        <v>0</v>
      </c>
      <c r="AG86" s="7">
        <v>8</v>
      </c>
      <c r="AH86" s="7">
        <v>4</v>
      </c>
      <c r="AI86" s="7">
        <v>2</v>
      </c>
      <c r="AJ86" s="7">
        <v>15</v>
      </c>
      <c r="AK86" s="7">
        <v>11</v>
      </c>
      <c r="AL86" s="7">
        <v>24</v>
      </c>
      <c r="AM86" s="7">
        <v>8</v>
      </c>
      <c r="AN86" s="7">
        <v>1</v>
      </c>
      <c r="AO86" s="7">
        <v>3</v>
      </c>
      <c r="AP86" s="7">
        <v>3</v>
      </c>
      <c r="AQ86" s="7">
        <v>4</v>
      </c>
      <c r="AR86" s="7">
        <v>3</v>
      </c>
      <c r="AS86" s="7">
        <v>9</v>
      </c>
      <c r="AT86" s="7">
        <v>14</v>
      </c>
      <c r="AU86" s="7">
        <v>23</v>
      </c>
      <c r="AV86" s="7">
        <v>32</v>
      </c>
      <c r="AW86" s="7">
        <v>8</v>
      </c>
      <c r="AX86" s="7">
        <v>4</v>
      </c>
      <c r="AY86" s="7">
        <v>28</v>
      </c>
      <c r="AZ86" s="7">
        <v>65</v>
      </c>
      <c r="BA86" s="7">
        <v>95</v>
      </c>
      <c r="BB86" s="7">
        <v>14</v>
      </c>
      <c r="BC86" s="7">
        <v>13</v>
      </c>
      <c r="BD86" s="7">
        <v>14</v>
      </c>
      <c r="BE86" s="7">
        <v>12</v>
      </c>
      <c r="BF86" s="7">
        <v>77</v>
      </c>
      <c r="BG86" s="7">
        <v>51</v>
      </c>
      <c r="BH86" s="7">
        <v>9</v>
      </c>
      <c r="BI86" s="7">
        <v>67</v>
      </c>
      <c r="BJ86" s="7">
        <v>54</v>
      </c>
      <c r="BK86" s="7">
        <v>60</v>
      </c>
      <c r="BL86" s="7">
        <v>265</v>
      </c>
      <c r="BM86" s="7">
        <v>15</v>
      </c>
      <c r="BN86" s="7">
        <v>2</v>
      </c>
      <c r="BO86" s="7">
        <v>8</v>
      </c>
      <c r="BP86" s="7">
        <v>5</v>
      </c>
      <c r="BQ86" s="7">
        <v>17</v>
      </c>
      <c r="BR86" s="7">
        <v>9</v>
      </c>
      <c r="BS86" s="7">
        <v>9</v>
      </c>
      <c r="BT86" s="7">
        <v>12</v>
      </c>
      <c r="BU86" s="82">
        <v>11</v>
      </c>
    </row>
    <row r="87" spans="1:73" x14ac:dyDescent="0.15">
      <c r="A87" s="1" t="s">
        <v>165</v>
      </c>
      <c r="B87" s="1" t="s">
        <v>309</v>
      </c>
      <c r="C87" s="1" t="s">
        <v>166</v>
      </c>
      <c r="D87" s="41">
        <f t="shared" si="25"/>
        <v>3.1847133757961785E-3</v>
      </c>
      <c r="E87" s="43">
        <f t="shared" si="26"/>
        <v>1.5923566878980892E-2</v>
      </c>
      <c r="F87" s="43">
        <f t="shared" si="27"/>
        <v>1.167728237791932E-2</v>
      </c>
      <c r="G87" s="43">
        <f t="shared" si="28"/>
        <v>7.1125265392781314E-2</v>
      </c>
      <c r="H87" s="43">
        <f t="shared" si="29"/>
        <v>0.11889596602972399</v>
      </c>
      <c r="I87" s="43">
        <f t="shared" si="30"/>
        <v>3.5031847133757961E-2</v>
      </c>
      <c r="J87" s="43">
        <f t="shared" si="31"/>
        <v>0.73248407643312097</v>
      </c>
      <c r="K87" s="44">
        <f t="shared" si="32"/>
        <v>1.167728237791932E-2</v>
      </c>
      <c r="L87" s="28">
        <f t="shared" si="33"/>
        <v>4.246284501061571E-3</v>
      </c>
      <c r="M87" s="24">
        <f t="shared" si="34"/>
        <v>16</v>
      </c>
      <c r="N87" s="10"/>
      <c r="O87" s="72" t="s">
        <v>166</v>
      </c>
      <c r="P87" s="67">
        <f t="shared" si="35"/>
        <v>942</v>
      </c>
      <c r="Q87" s="13">
        <v>3</v>
      </c>
      <c r="R87" s="34">
        <v>15</v>
      </c>
      <c r="S87" s="34">
        <v>11</v>
      </c>
      <c r="T87" s="34">
        <v>67</v>
      </c>
      <c r="U87" s="34">
        <v>112</v>
      </c>
      <c r="V87" s="34">
        <v>33</v>
      </c>
      <c r="W87" s="34">
        <v>690</v>
      </c>
      <c r="X87" s="34">
        <v>11</v>
      </c>
      <c r="Y87" s="34">
        <v>4</v>
      </c>
      <c r="Z87" s="72">
        <v>1</v>
      </c>
      <c r="AA87" s="1">
        <v>1</v>
      </c>
      <c r="AB87" s="1">
        <v>0</v>
      </c>
      <c r="AC87" s="1">
        <v>0</v>
      </c>
      <c r="AD87" s="1">
        <v>1</v>
      </c>
      <c r="AE87" s="1">
        <v>0</v>
      </c>
      <c r="AF87" s="1">
        <v>0</v>
      </c>
      <c r="AG87" s="1">
        <v>1</v>
      </c>
      <c r="AH87" s="1">
        <v>1</v>
      </c>
      <c r="AI87" s="1">
        <v>1</v>
      </c>
      <c r="AJ87" s="1">
        <v>1</v>
      </c>
      <c r="AK87" s="1">
        <v>1</v>
      </c>
      <c r="AL87" s="1">
        <v>7</v>
      </c>
      <c r="AM87" s="1">
        <v>3</v>
      </c>
      <c r="AN87" s="1">
        <v>0</v>
      </c>
      <c r="AO87" s="1">
        <v>1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5</v>
      </c>
      <c r="AV87" s="1">
        <v>5</v>
      </c>
      <c r="AW87" s="1">
        <v>1</v>
      </c>
      <c r="AX87" s="1">
        <v>2</v>
      </c>
      <c r="AY87" s="1">
        <v>11</v>
      </c>
      <c r="AZ87" s="1">
        <v>16</v>
      </c>
      <c r="BA87" s="1">
        <v>30</v>
      </c>
      <c r="BB87" s="1">
        <v>2</v>
      </c>
      <c r="BC87" s="1">
        <v>5</v>
      </c>
      <c r="BD87" s="1">
        <v>4</v>
      </c>
      <c r="BE87" s="1">
        <v>10</v>
      </c>
      <c r="BF87" s="1">
        <v>17</v>
      </c>
      <c r="BG87" s="1">
        <v>36</v>
      </c>
      <c r="BH87" s="1">
        <v>45</v>
      </c>
      <c r="BI87" s="1">
        <v>3</v>
      </c>
      <c r="BJ87" s="1">
        <v>11</v>
      </c>
      <c r="BK87" s="1">
        <v>15</v>
      </c>
      <c r="BL87" s="1">
        <v>4</v>
      </c>
      <c r="BM87" s="1">
        <v>423</v>
      </c>
      <c r="BN87" s="1">
        <v>26</v>
      </c>
      <c r="BO87" s="1">
        <v>56</v>
      </c>
      <c r="BP87" s="1">
        <v>38</v>
      </c>
      <c r="BQ87" s="1">
        <v>42</v>
      </c>
      <c r="BR87" s="1">
        <v>66</v>
      </c>
      <c r="BS87" s="1">
        <v>24</v>
      </c>
      <c r="BT87" s="1">
        <v>15</v>
      </c>
      <c r="BU87" s="79">
        <v>11</v>
      </c>
    </row>
    <row r="88" spans="1:73" x14ac:dyDescent="0.15">
      <c r="A88" s="1" t="s">
        <v>167</v>
      </c>
      <c r="B88" s="1" t="s">
        <v>308</v>
      </c>
      <c r="C88" s="1" t="s">
        <v>168</v>
      </c>
      <c r="D88" s="41">
        <f t="shared" si="25"/>
        <v>1.5772870662460567E-3</v>
      </c>
      <c r="E88" s="43">
        <f t="shared" si="26"/>
        <v>1.1041009463722398E-2</v>
      </c>
      <c r="F88" s="43">
        <f t="shared" si="27"/>
        <v>1.7350157728706624E-2</v>
      </c>
      <c r="G88" s="43">
        <f t="shared" si="28"/>
        <v>2.996845425867508E-2</v>
      </c>
      <c r="H88" s="43">
        <f t="shared" si="29"/>
        <v>0.11514195583596215</v>
      </c>
      <c r="I88" s="43">
        <f t="shared" si="30"/>
        <v>3.1545741324921134E-2</v>
      </c>
      <c r="J88" s="43">
        <f t="shared" si="31"/>
        <v>0.79022082018927442</v>
      </c>
      <c r="K88" s="44">
        <f t="shared" si="32"/>
        <v>3.1545741324921135E-3</v>
      </c>
      <c r="L88" s="28">
        <f t="shared" si="33"/>
        <v>4.7318611987381704E-3</v>
      </c>
      <c r="M88" s="24">
        <f t="shared" si="34"/>
        <v>15</v>
      </c>
      <c r="N88" s="10"/>
      <c r="O88" s="72" t="s">
        <v>168</v>
      </c>
      <c r="P88" s="67">
        <f t="shared" si="35"/>
        <v>634</v>
      </c>
      <c r="Q88" s="13">
        <v>1</v>
      </c>
      <c r="R88" s="34">
        <v>7</v>
      </c>
      <c r="S88" s="34">
        <v>11</v>
      </c>
      <c r="T88" s="34">
        <v>19</v>
      </c>
      <c r="U88" s="34">
        <v>73</v>
      </c>
      <c r="V88" s="34">
        <v>20</v>
      </c>
      <c r="W88" s="34">
        <v>501</v>
      </c>
      <c r="X88" s="34">
        <v>2</v>
      </c>
      <c r="Y88" s="34">
        <v>3</v>
      </c>
      <c r="Z88" s="72">
        <v>0</v>
      </c>
      <c r="AA88" s="1">
        <v>0</v>
      </c>
      <c r="AB88" s="1">
        <v>0</v>
      </c>
      <c r="AC88" s="1">
        <v>0</v>
      </c>
      <c r="AD88" s="1">
        <v>0</v>
      </c>
      <c r="AE88" s="1">
        <v>1</v>
      </c>
      <c r="AF88" s="1">
        <v>0</v>
      </c>
      <c r="AG88" s="1">
        <v>1</v>
      </c>
      <c r="AH88" s="1">
        <v>1</v>
      </c>
      <c r="AI88" s="1">
        <v>0</v>
      </c>
      <c r="AJ88" s="1">
        <v>1</v>
      </c>
      <c r="AK88" s="1">
        <v>0</v>
      </c>
      <c r="AL88" s="1">
        <v>3</v>
      </c>
      <c r="AM88" s="1">
        <v>1</v>
      </c>
      <c r="AN88" s="1">
        <v>0</v>
      </c>
      <c r="AO88" s="1">
        <v>0</v>
      </c>
      <c r="AP88" s="1">
        <v>1</v>
      </c>
      <c r="AQ88" s="1">
        <v>0</v>
      </c>
      <c r="AR88" s="1">
        <v>0</v>
      </c>
      <c r="AS88" s="1">
        <v>0</v>
      </c>
      <c r="AT88" s="1">
        <v>2</v>
      </c>
      <c r="AU88" s="1">
        <v>1</v>
      </c>
      <c r="AV88" s="1">
        <v>7</v>
      </c>
      <c r="AW88" s="1">
        <v>1</v>
      </c>
      <c r="AX88" s="1">
        <v>0</v>
      </c>
      <c r="AY88" s="1">
        <v>1</v>
      </c>
      <c r="AZ88" s="1">
        <v>5</v>
      </c>
      <c r="BA88" s="1">
        <v>6</v>
      </c>
      <c r="BB88" s="1">
        <v>2</v>
      </c>
      <c r="BC88" s="1">
        <v>4</v>
      </c>
      <c r="BD88" s="1">
        <v>1</v>
      </c>
      <c r="BE88" s="1">
        <v>7</v>
      </c>
      <c r="BF88" s="1">
        <v>9</v>
      </c>
      <c r="BG88" s="1">
        <v>35</v>
      </c>
      <c r="BH88" s="1">
        <v>21</v>
      </c>
      <c r="BI88" s="1">
        <v>0</v>
      </c>
      <c r="BJ88" s="1">
        <v>12</v>
      </c>
      <c r="BK88" s="1">
        <v>5</v>
      </c>
      <c r="BL88" s="1">
        <v>3</v>
      </c>
      <c r="BM88" s="1">
        <v>296</v>
      </c>
      <c r="BN88" s="1">
        <v>19</v>
      </c>
      <c r="BO88" s="1">
        <v>42</v>
      </c>
      <c r="BP88" s="1">
        <v>37</v>
      </c>
      <c r="BQ88" s="1">
        <v>30</v>
      </c>
      <c r="BR88" s="1">
        <v>25</v>
      </c>
      <c r="BS88" s="1">
        <v>36</v>
      </c>
      <c r="BT88" s="1">
        <v>16</v>
      </c>
      <c r="BU88" s="79">
        <v>2</v>
      </c>
    </row>
    <row r="89" spans="1:73" x14ac:dyDescent="0.15">
      <c r="A89" s="1" t="s">
        <v>169</v>
      </c>
      <c r="B89" s="1" t="s">
        <v>307</v>
      </c>
      <c r="C89" s="1" t="s">
        <v>170</v>
      </c>
      <c r="D89" s="41">
        <f t="shared" si="25"/>
        <v>8.6956521739130436E-3</v>
      </c>
      <c r="E89" s="43">
        <f t="shared" si="26"/>
        <v>5.5198487712665403E-2</v>
      </c>
      <c r="F89" s="43">
        <f t="shared" si="27"/>
        <v>3.4026465028355386E-2</v>
      </c>
      <c r="G89" s="43">
        <f t="shared" si="28"/>
        <v>7.2211720226843107E-2</v>
      </c>
      <c r="H89" s="43">
        <f t="shared" si="29"/>
        <v>0.13156899810964084</v>
      </c>
      <c r="I89" s="43">
        <f t="shared" si="30"/>
        <v>4.1587901701323253E-2</v>
      </c>
      <c r="J89" s="43">
        <f t="shared" si="31"/>
        <v>0.63705103969754251</v>
      </c>
      <c r="K89" s="44">
        <f t="shared" si="32"/>
        <v>1.9659735349716444E-2</v>
      </c>
      <c r="L89" s="28">
        <f t="shared" si="33"/>
        <v>3.780718336483932E-3</v>
      </c>
      <c r="M89" s="24">
        <f t="shared" si="34"/>
        <v>20</v>
      </c>
      <c r="N89" s="10"/>
      <c r="O89" s="72" t="s">
        <v>170</v>
      </c>
      <c r="P89" s="67">
        <f t="shared" si="35"/>
        <v>2645</v>
      </c>
      <c r="Q89" s="13">
        <v>23</v>
      </c>
      <c r="R89" s="34">
        <v>146</v>
      </c>
      <c r="S89" s="34">
        <v>90</v>
      </c>
      <c r="T89" s="34">
        <v>191</v>
      </c>
      <c r="U89" s="34">
        <v>348</v>
      </c>
      <c r="V89" s="34">
        <v>110</v>
      </c>
      <c r="W89" s="34">
        <v>1685</v>
      </c>
      <c r="X89" s="34">
        <v>52</v>
      </c>
      <c r="Y89" s="34">
        <v>10</v>
      </c>
      <c r="Z89" s="72">
        <v>18</v>
      </c>
      <c r="AA89" s="1">
        <v>0</v>
      </c>
      <c r="AB89" s="1">
        <v>0</v>
      </c>
      <c r="AC89" s="1">
        <v>4</v>
      </c>
      <c r="AD89" s="1">
        <v>0</v>
      </c>
      <c r="AE89" s="1">
        <v>0</v>
      </c>
      <c r="AF89" s="1">
        <v>1</v>
      </c>
      <c r="AG89" s="1">
        <v>9</v>
      </c>
      <c r="AH89" s="1">
        <v>3</v>
      </c>
      <c r="AI89" s="1">
        <v>5</v>
      </c>
      <c r="AJ89" s="1">
        <v>17</v>
      </c>
      <c r="AK89" s="1">
        <v>22</v>
      </c>
      <c r="AL89" s="1">
        <v>55</v>
      </c>
      <c r="AM89" s="1">
        <v>35</v>
      </c>
      <c r="AN89" s="1">
        <v>2</v>
      </c>
      <c r="AO89" s="1">
        <v>5</v>
      </c>
      <c r="AP89" s="1">
        <v>8</v>
      </c>
      <c r="AQ89" s="1">
        <v>3</v>
      </c>
      <c r="AR89" s="1">
        <v>3</v>
      </c>
      <c r="AS89" s="1">
        <v>4</v>
      </c>
      <c r="AT89" s="1">
        <v>6</v>
      </c>
      <c r="AU89" s="1">
        <v>20</v>
      </c>
      <c r="AV89" s="1">
        <v>39</v>
      </c>
      <c r="AW89" s="1">
        <v>10</v>
      </c>
      <c r="AX89" s="1">
        <v>8</v>
      </c>
      <c r="AY89" s="1">
        <v>24</v>
      </c>
      <c r="AZ89" s="1">
        <v>47</v>
      </c>
      <c r="BA89" s="1">
        <v>80</v>
      </c>
      <c r="BB89" s="1">
        <v>11</v>
      </c>
      <c r="BC89" s="1">
        <v>11</v>
      </c>
      <c r="BD89" s="1">
        <v>16</v>
      </c>
      <c r="BE89" s="1">
        <v>22</v>
      </c>
      <c r="BF89" s="1">
        <v>58</v>
      </c>
      <c r="BG89" s="1">
        <v>152</v>
      </c>
      <c r="BH89" s="1">
        <v>100</v>
      </c>
      <c r="BI89" s="1">
        <v>9</v>
      </c>
      <c r="BJ89" s="1">
        <v>26</v>
      </c>
      <c r="BK89" s="1">
        <v>65</v>
      </c>
      <c r="BL89" s="1">
        <v>10</v>
      </c>
      <c r="BM89" s="1">
        <v>926</v>
      </c>
      <c r="BN89" s="1">
        <v>129</v>
      </c>
      <c r="BO89" s="1">
        <v>143</v>
      </c>
      <c r="BP89" s="1">
        <v>144</v>
      </c>
      <c r="BQ89" s="1">
        <v>110</v>
      </c>
      <c r="BR89" s="1">
        <v>87</v>
      </c>
      <c r="BS89" s="1">
        <v>108</v>
      </c>
      <c r="BT89" s="1">
        <v>38</v>
      </c>
      <c r="BU89" s="79">
        <v>52</v>
      </c>
    </row>
    <row r="90" spans="1:73" x14ac:dyDescent="0.15">
      <c r="A90" s="1" t="s">
        <v>171</v>
      </c>
      <c r="B90" s="1" t="s">
        <v>312</v>
      </c>
      <c r="C90" s="1" t="s">
        <v>172</v>
      </c>
      <c r="D90" s="41">
        <f t="shared" si="25"/>
        <v>7.5414781297134241E-4</v>
      </c>
      <c r="E90" s="43">
        <f t="shared" si="26"/>
        <v>1.2066365007541479E-2</v>
      </c>
      <c r="F90" s="43">
        <f t="shared" si="27"/>
        <v>7.5414781297134239E-3</v>
      </c>
      <c r="G90" s="43">
        <f t="shared" si="28"/>
        <v>2.1116138763197588E-2</v>
      </c>
      <c r="H90" s="43">
        <f t="shared" si="29"/>
        <v>3.2428355957767725E-2</v>
      </c>
      <c r="I90" s="43">
        <f t="shared" si="30"/>
        <v>7.5414781297134239E-3</v>
      </c>
      <c r="J90" s="43">
        <f t="shared" si="31"/>
        <v>0.91478129713423828</v>
      </c>
      <c r="K90" s="44">
        <f t="shared" si="32"/>
        <v>3.770739064856712E-3</v>
      </c>
      <c r="L90" s="28">
        <f t="shared" si="33"/>
        <v>0</v>
      </c>
      <c r="M90" s="24">
        <f t="shared" si="34"/>
        <v>56</v>
      </c>
      <c r="N90" s="10"/>
      <c r="O90" s="72" t="s">
        <v>172</v>
      </c>
      <c r="P90" s="67">
        <f t="shared" si="35"/>
        <v>1326</v>
      </c>
      <c r="Q90" s="13">
        <v>1</v>
      </c>
      <c r="R90" s="34">
        <v>16</v>
      </c>
      <c r="S90" s="34">
        <v>10</v>
      </c>
      <c r="T90" s="34">
        <v>28</v>
      </c>
      <c r="U90" s="34">
        <v>43</v>
      </c>
      <c r="V90" s="34">
        <v>10</v>
      </c>
      <c r="W90" s="34">
        <v>1213</v>
      </c>
      <c r="X90" s="34">
        <v>5</v>
      </c>
      <c r="Y90" s="34">
        <v>0</v>
      </c>
      <c r="Z90" s="72">
        <v>1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4</v>
      </c>
      <c r="AH90" s="1">
        <v>0</v>
      </c>
      <c r="AI90" s="1">
        <v>1</v>
      </c>
      <c r="AJ90" s="1">
        <v>2</v>
      </c>
      <c r="AK90" s="1">
        <v>3</v>
      </c>
      <c r="AL90" s="1">
        <v>3</v>
      </c>
      <c r="AM90" s="1">
        <v>3</v>
      </c>
      <c r="AN90" s="1">
        <v>0</v>
      </c>
      <c r="AO90" s="1">
        <v>1</v>
      </c>
      <c r="AP90" s="1">
        <v>0</v>
      </c>
      <c r="AQ90" s="1">
        <v>0</v>
      </c>
      <c r="AR90" s="1">
        <v>0</v>
      </c>
      <c r="AS90" s="1">
        <v>0</v>
      </c>
      <c r="AT90" s="1">
        <v>1</v>
      </c>
      <c r="AU90" s="1">
        <v>2</v>
      </c>
      <c r="AV90" s="1">
        <v>6</v>
      </c>
      <c r="AW90" s="1">
        <v>0</v>
      </c>
      <c r="AX90" s="1">
        <v>3</v>
      </c>
      <c r="AY90" s="1">
        <v>5</v>
      </c>
      <c r="AZ90" s="1">
        <v>6</v>
      </c>
      <c r="BA90" s="1">
        <v>9</v>
      </c>
      <c r="BB90" s="1">
        <v>2</v>
      </c>
      <c r="BC90" s="1">
        <v>3</v>
      </c>
      <c r="BD90" s="1">
        <v>2</v>
      </c>
      <c r="BE90" s="1">
        <v>4</v>
      </c>
      <c r="BF90" s="1">
        <v>8</v>
      </c>
      <c r="BG90" s="1">
        <v>14</v>
      </c>
      <c r="BH90" s="1">
        <v>15</v>
      </c>
      <c r="BI90" s="1">
        <v>1</v>
      </c>
      <c r="BJ90" s="1">
        <v>4</v>
      </c>
      <c r="BK90" s="1">
        <v>5</v>
      </c>
      <c r="BL90" s="1">
        <v>0</v>
      </c>
      <c r="BM90" s="1">
        <v>567</v>
      </c>
      <c r="BN90" s="1">
        <v>343</v>
      </c>
      <c r="BO90" s="1">
        <v>121</v>
      </c>
      <c r="BP90" s="1">
        <v>77</v>
      </c>
      <c r="BQ90" s="1">
        <v>31</v>
      </c>
      <c r="BR90" s="1">
        <v>30</v>
      </c>
      <c r="BS90" s="1">
        <v>29</v>
      </c>
      <c r="BT90" s="1">
        <v>15</v>
      </c>
      <c r="BU90" s="79">
        <v>5</v>
      </c>
    </row>
    <row r="91" spans="1:73" x14ac:dyDescent="0.15">
      <c r="A91" s="1" t="s">
        <v>173</v>
      </c>
      <c r="B91" s="1" t="s">
        <v>312</v>
      </c>
      <c r="C91" s="1" t="s">
        <v>174</v>
      </c>
      <c r="D91" s="41">
        <f t="shared" si="25"/>
        <v>1.0791366906474821E-2</v>
      </c>
      <c r="E91" s="43">
        <f t="shared" si="26"/>
        <v>3.4772182254196642E-2</v>
      </c>
      <c r="F91" s="43">
        <f t="shared" si="27"/>
        <v>2.5779376498800959E-2</v>
      </c>
      <c r="G91" s="43">
        <f t="shared" si="28"/>
        <v>6.1151079136690649E-2</v>
      </c>
      <c r="H91" s="43">
        <f t="shared" si="29"/>
        <v>5.1558752997601917E-2</v>
      </c>
      <c r="I91" s="43">
        <f t="shared" si="30"/>
        <v>1.0791366906474821E-2</v>
      </c>
      <c r="J91" s="43">
        <f t="shared" si="31"/>
        <v>0.78717026378896882</v>
      </c>
      <c r="K91" s="44">
        <f t="shared" si="32"/>
        <v>1.7985611510791366E-2</v>
      </c>
      <c r="L91" s="28">
        <f t="shared" si="33"/>
        <v>1.199040767386091E-3</v>
      </c>
      <c r="M91" s="24">
        <f t="shared" si="34"/>
        <v>43</v>
      </c>
      <c r="N91" s="10"/>
      <c r="O91" s="72" t="s">
        <v>174</v>
      </c>
      <c r="P91" s="67">
        <f t="shared" si="35"/>
        <v>1668</v>
      </c>
      <c r="Q91" s="13">
        <v>18</v>
      </c>
      <c r="R91" s="34">
        <v>58</v>
      </c>
      <c r="S91" s="34">
        <v>43</v>
      </c>
      <c r="T91" s="34">
        <v>102</v>
      </c>
      <c r="U91" s="34">
        <v>86</v>
      </c>
      <c r="V91" s="34">
        <v>18</v>
      </c>
      <c r="W91" s="34">
        <v>1313</v>
      </c>
      <c r="X91" s="34">
        <v>30</v>
      </c>
      <c r="Y91" s="34">
        <v>2</v>
      </c>
      <c r="Z91" s="72">
        <v>13</v>
      </c>
      <c r="AA91" s="1">
        <v>1</v>
      </c>
      <c r="AB91" s="1">
        <v>3</v>
      </c>
      <c r="AC91" s="1">
        <v>0</v>
      </c>
      <c r="AD91" s="1">
        <v>0</v>
      </c>
      <c r="AE91" s="1">
        <v>0</v>
      </c>
      <c r="AF91" s="1">
        <v>1</v>
      </c>
      <c r="AG91" s="1">
        <v>7</v>
      </c>
      <c r="AH91" s="1">
        <v>5</v>
      </c>
      <c r="AI91" s="1">
        <v>2</v>
      </c>
      <c r="AJ91" s="1">
        <v>5</v>
      </c>
      <c r="AK91" s="1">
        <v>7</v>
      </c>
      <c r="AL91" s="1">
        <v>21</v>
      </c>
      <c r="AM91" s="1">
        <v>11</v>
      </c>
      <c r="AN91" s="1">
        <v>2</v>
      </c>
      <c r="AO91" s="1">
        <v>0</v>
      </c>
      <c r="AP91" s="1">
        <v>2</v>
      </c>
      <c r="AQ91" s="1">
        <v>1</v>
      </c>
      <c r="AR91" s="1">
        <v>4</v>
      </c>
      <c r="AS91" s="1">
        <v>6</v>
      </c>
      <c r="AT91" s="1">
        <v>3</v>
      </c>
      <c r="AU91" s="1">
        <v>6</v>
      </c>
      <c r="AV91" s="1">
        <v>19</v>
      </c>
      <c r="AW91" s="1">
        <v>1</v>
      </c>
      <c r="AX91" s="1">
        <v>3</v>
      </c>
      <c r="AY91" s="1">
        <v>4</v>
      </c>
      <c r="AZ91" s="1">
        <v>36</v>
      </c>
      <c r="BA91" s="1">
        <v>52</v>
      </c>
      <c r="BB91" s="1">
        <v>3</v>
      </c>
      <c r="BC91" s="1">
        <v>3</v>
      </c>
      <c r="BD91" s="1">
        <v>1</v>
      </c>
      <c r="BE91" s="1">
        <v>9</v>
      </c>
      <c r="BF91" s="1">
        <v>11</v>
      </c>
      <c r="BG91" s="1">
        <v>26</v>
      </c>
      <c r="BH91" s="1">
        <v>39</v>
      </c>
      <c r="BI91" s="1">
        <v>2</v>
      </c>
      <c r="BJ91" s="1">
        <v>6</v>
      </c>
      <c r="BK91" s="1">
        <v>8</v>
      </c>
      <c r="BL91" s="1">
        <v>2</v>
      </c>
      <c r="BM91" s="1">
        <v>350</v>
      </c>
      <c r="BN91" s="1">
        <v>93</v>
      </c>
      <c r="BO91" s="1">
        <v>568</v>
      </c>
      <c r="BP91" s="1">
        <v>77</v>
      </c>
      <c r="BQ91" s="1">
        <v>75</v>
      </c>
      <c r="BR91" s="1">
        <v>67</v>
      </c>
      <c r="BS91" s="1">
        <v>46</v>
      </c>
      <c r="BT91" s="1">
        <v>37</v>
      </c>
      <c r="BU91" s="79">
        <v>30</v>
      </c>
    </row>
    <row r="92" spans="1:73" x14ac:dyDescent="0.15">
      <c r="A92" s="1" t="s">
        <v>175</v>
      </c>
      <c r="B92" s="1" t="s">
        <v>312</v>
      </c>
      <c r="C92" s="1" t="s">
        <v>176</v>
      </c>
      <c r="D92" s="41">
        <f t="shared" si="25"/>
        <v>4.0911747516072473E-3</v>
      </c>
      <c r="E92" s="43">
        <f t="shared" si="26"/>
        <v>6.4289888953828174E-3</v>
      </c>
      <c r="F92" s="43">
        <f t="shared" si="27"/>
        <v>7.0134424313267095E-3</v>
      </c>
      <c r="G92" s="43">
        <f t="shared" si="28"/>
        <v>1.2857977790765635E-2</v>
      </c>
      <c r="H92" s="43">
        <f t="shared" si="29"/>
        <v>4.3249561659848043E-2</v>
      </c>
      <c r="I92" s="43">
        <f t="shared" si="30"/>
        <v>9.3512565751022788E-3</v>
      </c>
      <c r="J92" s="43">
        <f t="shared" si="31"/>
        <v>0.9088252483927528</v>
      </c>
      <c r="K92" s="44">
        <f t="shared" si="32"/>
        <v>8.1823495032144946E-3</v>
      </c>
      <c r="L92" s="28">
        <f t="shared" si="33"/>
        <v>0</v>
      </c>
      <c r="M92" s="24">
        <f t="shared" si="34"/>
        <v>56</v>
      </c>
      <c r="N92" s="10"/>
      <c r="O92" s="72" t="s">
        <v>176</v>
      </c>
      <c r="P92" s="67">
        <f t="shared" si="35"/>
        <v>1711</v>
      </c>
      <c r="Q92" s="13">
        <v>7</v>
      </c>
      <c r="R92" s="34">
        <v>11</v>
      </c>
      <c r="S92" s="34">
        <v>12</v>
      </c>
      <c r="T92" s="34">
        <v>22</v>
      </c>
      <c r="U92" s="34">
        <v>74</v>
      </c>
      <c r="V92" s="34">
        <v>16</v>
      </c>
      <c r="W92" s="34">
        <v>1555</v>
      </c>
      <c r="X92" s="34">
        <v>14</v>
      </c>
      <c r="Y92" s="34">
        <v>0</v>
      </c>
      <c r="Z92" s="72">
        <v>6</v>
      </c>
      <c r="AA92" s="1">
        <v>0</v>
      </c>
      <c r="AB92" s="1">
        <v>0</v>
      </c>
      <c r="AC92" s="1">
        <v>1</v>
      </c>
      <c r="AD92" s="1">
        <v>0</v>
      </c>
      <c r="AE92" s="1">
        <v>0</v>
      </c>
      <c r="AF92" s="1">
        <v>0</v>
      </c>
      <c r="AG92" s="1">
        <v>2</v>
      </c>
      <c r="AH92" s="1">
        <v>1</v>
      </c>
      <c r="AI92" s="1">
        <v>0</v>
      </c>
      <c r="AJ92" s="1">
        <v>0</v>
      </c>
      <c r="AK92" s="1">
        <v>1</v>
      </c>
      <c r="AL92" s="1">
        <v>5</v>
      </c>
      <c r="AM92" s="1">
        <v>2</v>
      </c>
      <c r="AN92" s="1">
        <v>1</v>
      </c>
      <c r="AO92" s="1">
        <v>0</v>
      </c>
      <c r="AP92" s="1">
        <v>0</v>
      </c>
      <c r="AQ92" s="1">
        <v>0</v>
      </c>
      <c r="AR92" s="1">
        <v>3</v>
      </c>
      <c r="AS92" s="1">
        <v>0</v>
      </c>
      <c r="AT92" s="1">
        <v>0</v>
      </c>
      <c r="AU92" s="1">
        <v>3</v>
      </c>
      <c r="AV92" s="1">
        <v>5</v>
      </c>
      <c r="AW92" s="1">
        <v>0</v>
      </c>
      <c r="AX92" s="1">
        <v>1</v>
      </c>
      <c r="AY92" s="1">
        <v>4</v>
      </c>
      <c r="AZ92" s="1">
        <v>7</v>
      </c>
      <c r="BA92" s="1">
        <v>5</v>
      </c>
      <c r="BB92" s="1">
        <v>1</v>
      </c>
      <c r="BC92" s="1">
        <v>4</v>
      </c>
      <c r="BD92" s="1">
        <v>3</v>
      </c>
      <c r="BE92" s="1">
        <v>14</v>
      </c>
      <c r="BF92" s="1">
        <v>6</v>
      </c>
      <c r="BG92" s="1">
        <v>20</v>
      </c>
      <c r="BH92" s="1">
        <v>31</v>
      </c>
      <c r="BI92" s="1">
        <v>1</v>
      </c>
      <c r="BJ92" s="1">
        <v>2</v>
      </c>
      <c r="BK92" s="1">
        <v>13</v>
      </c>
      <c r="BL92" s="1">
        <v>0</v>
      </c>
      <c r="BM92" s="1">
        <v>419</v>
      </c>
      <c r="BN92" s="1">
        <v>105</v>
      </c>
      <c r="BO92" s="1">
        <v>148</v>
      </c>
      <c r="BP92" s="1">
        <v>515</v>
      </c>
      <c r="BQ92" s="1">
        <v>123</v>
      </c>
      <c r="BR92" s="1">
        <v>115</v>
      </c>
      <c r="BS92" s="1">
        <v>108</v>
      </c>
      <c r="BT92" s="1">
        <v>22</v>
      </c>
      <c r="BU92" s="79">
        <v>14</v>
      </c>
    </row>
    <row r="93" spans="1:73" x14ac:dyDescent="0.15">
      <c r="A93" s="1" t="s">
        <v>177</v>
      </c>
      <c r="B93" s="1" t="s">
        <v>312</v>
      </c>
      <c r="C93" s="1" t="s">
        <v>178</v>
      </c>
      <c r="D93" s="41">
        <f t="shared" si="25"/>
        <v>3.6900369003690036E-3</v>
      </c>
      <c r="E93" s="43">
        <f t="shared" si="26"/>
        <v>1.9372693726937271E-2</v>
      </c>
      <c r="F93" s="43">
        <f t="shared" si="27"/>
        <v>2.2140221402214021E-2</v>
      </c>
      <c r="G93" s="43">
        <f t="shared" si="28"/>
        <v>4.797047970479705E-2</v>
      </c>
      <c r="H93" s="43">
        <f t="shared" si="29"/>
        <v>9.5940959409594101E-2</v>
      </c>
      <c r="I93" s="43">
        <f t="shared" si="30"/>
        <v>4.2435424354243544E-2</v>
      </c>
      <c r="J93" s="43">
        <f t="shared" si="31"/>
        <v>0.76291512915129156</v>
      </c>
      <c r="K93" s="44">
        <f t="shared" si="32"/>
        <v>5.5350553505535052E-3</v>
      </c>
      <c r="L93" s="28">
        <f t="shared" si="33"/>
        <v>9.225092250922509E-4</v>
      </c>
      <c r="M93" s="24">
        <f t="shared" si="34"/>
        <v>50</v>
      </c>
      <c r="N93" s="10"/>
      <c r="O93" s="72" t="s">
        <v>178</v>
      </c>
      <c r="P93" s="67">
        <f t="shared" si="35"/>
        <v>1084</v>
      </c>
      <c r="Q93" s="13">
        <v>4</v>
      </c>
      <c r="R93" s="34">
        <v>21</v>
      </c>
      <c r="S93" s="34">
        <v>24</v>
      </c>
      <c r="T93" s="34">
        <v>52</v>
      </c>
      <c r="U93" s="34">
        <v>104</v>
      </c>
      <c r="V93" s="34">
        <v>46</v>
      </c>
      <c r="W93" s="34">
        <v>827</v>
      </c>
      <c r="X93" s="34">
        <v>6</v>
      </c>
      <c r="Y93" s="34">
        <v>1</v>
      </c>
      <c r="Z93" s="72">
        <v>3</v>
      </c>
      <c r="AA93" s="1">
        <v>0</v>
      </c>
      <c r="AB93" s="1">
        <v>1</v>
      </c>
      <c r="AC93" s="1">
        <v>0</v>
      </c>
      <c r="AD93" s="1">
        <v>0</v>
      </c>
      <c r="AE93" s="1">
        <v>0</v>
      </c>
      <c r="AF93" s="1">
        <v>0</v>
      </c>
      <c r="AG93" s="1">
        <v>3</v>
      </c>
      <c r="AH93" s="1">
        <v>0</v>
      </c>
      <c r="AI93" s="1">
        <v>0</v>
      </c>
      <c r="AJ93" s="1">
        <v>5</v>
      </c>
      <c r="AK93" s="1">
        <v>3</v>
      </c>
      <c r="AL93" s="1">
        <v>8</v>
      </c>
      <c r="AM93" s="1">
        <v>2</v>
      </c>
      <c r="AN93" s="1">
        <v>2</v>
      </c>
      <c r="AO93" s="1">
        <v>0</v>
      </c>
      <c r="AP93" s="1">
        <v>0</v>
      </c>
      <c r="AQ93" s="1">
        <v>2</v>
      </c>
      <c r="AR93" s="1">
        <v>1</v>
      </c>
      <c r="AS93" s="1">
        <v>1</v>
      </c>
      <c r="AT93" s="1">
        <v>3</v>
      </c>
      <c r="AU93" s="1">
        <v>1</v>
      </c>
      <c r="AV93" s="1">
        <v>14</v>
      </c>
      <c r="AW93" s="1">
        <v>2</v>
      </c>
      <c r="AX93" s="1">
        <v>1</v>
      </c>
      <c r="AY93" s="1">
        <v>5</v>
      </c>
      <c r="AZ93" s="1">
        <v>17</v>
      </c>
      <c r="BA93" s="1">
        <v>24</v>
      </c>
      <c r="BB93" s="1">
        <v>2</v>
      </c>
      <c r="BC93" s="1">
        <v>1</v>
      </c>
      <c r="BD93" s="1">
        <v>3</v>
      </c>
      <c r="BE93" s="1">
        <v>11</v>
      </c>
      <c r="BF93" s="1">
        <v>15</v>
      </c>
      <c r="BG93" s="1">
        <v>30</v>
      </c>
      <c r="BH93" s="1">
        <v>45</v>
      </c>
      <c r="BI93" s="1">
        <v>5</v>
      </c>
      <c r="BJ93" s="1">
        <v>5</v>
      </c>
      <c r="BK93" s="1">
        <v>35</v>
      </c>
      <c r="BL93" s="1">
        <v>1</v>
      </c>
      <c r="BM93" s="1">
        <v>144</v>
      </c>
      <c r="BN93" s="1">
        <v>32</v>
      </c>
      <c r="BO93" s="1">
        <v>77</v>
      </c>
      <c r="BP93" s="1">
        <v>55</v>
      </c>
      <c r="BQ93" s="1">
        <v>429</v>
      </c>
      <c r="BR93" s="1">
        <v>66</v>
      </c>
      <c r="BS93" s="1">
        <v>18</v>
      </c>
      <c r="BT93" s="1">
        <v>6</v>
      </c>
      <c r="BU93" s="79">
        <v>6</v>
      </c>
    </row>
    <row r="94" spans="1:73" x14ac:dyDescent="0.15">
      <c r="A94" s="1" t="s">
        <v>179</v>
      </c>
      <c r="B94" s="1" t="s">
        <v>312</v>
      </c>
      <c r="C94" s="1" t="s">
        <v>180</v>
      </c>
      <c r="D94" s="41">
        <f t="shared" si="25"/>
        <v>1.1246485473289597E-2</v>
      </c>
      <c r="E94" s="43">
        <f t="shared" si="26"/>
        <v>6.6541705716963453E-2</v>
      </c>
      <c r="F94" s="43">
        <f t="shared" si="27"/>
        <v>5.7169634489222118E-2</v>
      </c>
      <c r="G94" s="43">
        <f t="shared" si="28"/>
        <v>7.1227741330834121E-2</v>
      </c>
      <c r="H94" s="43">
        <f t="shared" si="29"/>
        <v>4.1237113402061855E-2</v>
      </c>
      <c r="I94" s="43">
        <f t="shared" si="30"/>
        <v>2.1555763823805061E-2</v>
      </c>
      <c r="J94" s="43">
        <f t="shared" si="31"/>
        <v>0.71977507029053422</v>
      </c>
      <c r="K94" s="44">
        <f t="shared" si="32"/>
        <v>1.1246485473289597E-2</v>
      </c>
      <c r="L94" s="28">
        <f t="shared" si="33"/>
        <v>0</v>
      </c>
      <c r="M94" s="24">
        <f t="shared" si="34"/>
        <v>56</v>
      </c>
      <c r="N94" s="10"/>
      <c r="O94" s="72" t="s">
        <v>180</v>
      </c>
      <c r="P94" s="67">
        <f t="shared" si="35"/>
        <v>1067</v>
      </c>
      <c r="Q94" s="13">
        <v>12</v>
      </c>
      <c r="R94" s="34">
        <v>71</v>
      </c>
      <c r="S94" s="34">
        <v>61</v>
      </c>
      <c r="T94" s="34">
        <v>76</v>
      </c>
      <c r="U94" s="34">
        <v>44</v>
      </c>
      <c r="V94" s="34">
        <v>23</v>
      </c>
      <c r="W94" s="34">
        <v>768</v>
      </c>
      <c r="X94" s="34">
        <v>12</v>
      </c>
      <c r="Y94" s="34">
        <v>0</v>
      </c>
      <c r="Z94" s="72">
        <v>8</v>
      </c>
      <c r="AA94" s="1">
        <v>1</v>
      </c>
      <c r="AB94" s="1">
        <v>0</v>
      </c>
      <c r="AC94" s="1">
        <v>1</v>
      </c>
      <c r="AD94" s="1">
        <v>0</v>
      </c>
      <c r="AE94" s="1">
        <v>0</v>
      </c>
      <c r="AF94" s="1">
        <v>2</v>
      </c>
      <c r="AG94" s="1">
        <v>5</v>
      </c>
      <c r="AH94" s="1">
        <v>0</v>
      </c>
      <c r="AI94" s="1">
        <v>4</v>
      </c>
      <c r="AJ94" s="1">
        <v>4</v>
      </c>
      <c r="AK94" s="1">
        <v>13</v>
      </c>
      <c r="AL94" s="1">
        <v>25</v>
      </c>
      <c r="AM94" s="1">
        <v>20</v>
      </c>
      <c r="AN94" s="1">
        <v>1</v>
      </c>
      <c r="AO94" s="1">
        <v>1</v>
      </c>
      <c r="AP94" s="1">
        <v>2</v>
      </c>
      <c r="AQ94" s="1">
        <v>2</v>
      </c>
      <c r="AR94" s="1">
        <v>0</v>
      </c>
      <c r="AS94" s="1">
        <v>4</v>
      </c>
      <c r="AT94" s="1">
        <v>5</v>
      </c>
      <c r="AU94" s="1">
        <v>16</v>
      </c>
      <c r="AV94" s="1">
        <v>30</v>
      </c>
      <c r="AW94" s="1">
        <v>6</v>
      </c>
      <c r="AX94" s="1">
        <v>1</v>
      </c>
      <c r="AY94" s="1">
        <v>9</v>
      </c>
      <c r="AZ94" s="1">
        <v>28</v>
      </c>
      <c r="BA94" s="1">
        <v>23</v>
      </c>
      <c r="BB94" s="1">
        <v>6</v>
      </c>
      <c r="BC94" s="1">
        <v>3</v>
      </c>
      <c r="BD94" s="1">
        <v>0</v>
      </c>
      <c r="BE94" s="1">
        <v>7</v>
      </c>
      <c r="BF94" s="1">
        <v>5</v>
      </c>
      <c r="BG94" s="1">
        <v>19</v>
      </c>
      <c r="BH94" s="1">
        <v>13</v>
      </c>
      <c r="BI94" s="1">
        <v>5</v>
      </c>
      <c r="BJ94" s="1">
        <v>9</v>
      </c>
      <c r="BK94" s="1">
        <v>9</v>
      </c>
      <c r="BL94" s="1">
        <v>0</v>
      </c>
      <c r="BM94" s="1">
        <v>113</v>
      </c>
      <c r="BN94" s="1">
        <v>14</v>
      </c>
      <c r="BO94" s="1">
        <v>33</v>
      </c>
      <c r="BP94" s="1">
        <v>58</v>
      </c>
      <c r="BQ94" s="1">
        <v>53</v>
      </c>
      <c r="BR94" s="1">
        <v>388</v>
      </c>
      <c r="BS94" s="1">
        <v>99</v>
      </c>
      <c r="BT94" s="1">
        <v>10</v>
      </c>
      <c r="BU94" s="79">
        <v>12</v>
      </c>
    </row>
    <row r="95" spans="1:73" x14ac:dyDescent="0.15">
      <c r="A95" s="1" t="s">
        <v>181</v>
      </c>
      <c r="B95" s="1" t="s">
        <v>312</v>
      </c>
      <c r="C95" s="1" t="s">
        <v>182</v>
      </c>
      <c r="D95" s="41">
        <f t="shared" si="25"/>
        <v>7.1868583162217657E-3</v>
      </c>
      <c r="E95" s="43">
        <f t="shared" si="26"/>
        <v>3.0287474332648872E-2</v>
      </c>
      <c r="F95" s="43">
        <f t="shared" si="27"/>
        <v>2.4640657084188913E-2</v>
      </c>
      <c r="G95" s="43">
        <f t="shared" si="28"/>
        <v>3.2340862422997947E-2</v>
      </c>
      <c r="H95" s="43">
        <f t="shared" si="29"/>
        <v>3.2340862422997947E-2</v>
      </c>
      <c r="I95" s="43">
        <f t="shared" si="30"/>
        <v>5.6468172484599594E-3</v>
      </c>
      <c r="J95" s="43">
        <f t="shared" si="31"/>
        <v>0.84856262833675566</v>
      </c>
      <c r="K95" s="44">
        <f t="shared" si="32"/>
        <v>1.8993839835728953E-2</v>
      </c>
      <c r="L95" s="28">
        <f t="shared" si="33"/>
        <v>0</v>
      </c>
      <c r="M95" s="24">
        <f t="shared" si="34"/>
        <v>56</v>
      </c>
      <c r="N95" s="10"/>
      <c r="O95" s="72" t="s">
        <v>182</v>
      </c>
      <c r="P95" s="67">
        <f t="shared" si="35"/>
        <v>1948</v>
      </c>
      <c r="Q95" s="13">
        <v>14</v>
      </c>
      <c r="R95" s="34">
        <v>59</v>
      </c>
      <c r="S95" s="34">
        <v>48</v>
      </c>
      <c r="T95" s="34">
        <v>63</v>
      </c>
      <c r="U95" s="34">
        <v>63</v>
      </c>
      <c r="V95" s="34">
        <v>11</v>
      </c>
      <c r="W95" s="34">
        <v>1653</v>
      </c>
      <c r="X95" s="34">
        <v>37</v>
      </c>
      <c r="Y95" s="34">
        <v>0</v>
      </c>
      <c r="Z95" s="72">
        <v>12</v>
      </c>
      <c r="AA95" s="1">
        <v>0</v>
      </c>
      <c r="AB95" s="1">
        <v>0</v>
      </c>
      <c r="AC95" s="1">
        <v>2</v>
      </c>
      <c r="AD95" s="1">
        <v>0</v>
      </c>
      <c r="AE95" s="1">
        <v>0</v>
      </c>
      <c r="AF95" s="1">
        <v>0</v>
      </c>
      <c r="AG95" s="1">
        <v>8</v>
      </c>
      <c r="AH95" s="1">
        <v>5</v>
      </c>
      <c r="AI95" s="1">
        <v>0</v>
      </c>
      <c r="AJ95" s="1">
        <v>13</v>
      </c>
      <c r="AK95" s="1">
        <v>5</v>
      </c>
      <c r="AL95" s="1">
        <v>15</v>
      </c>
      <c r="AM95" s="1">
        <v>13</v>
      </c>
      <c r="AN95" s="1">
        <v>1</v>
      </c>
      <c r="AO95" s="1">
        <v>0</v>
      </c>
      <c r="AP95" s="1">
        <v>2</v>
      </c>
      <c r="AQ95" s="1">
        <v>1</v>
      </c>
      <c r="AR95" s="1">
        <v>1</v>
      </c>
      <c r="AS95" s="1">
        <v>1</v>
      </c>
      <c r="AT95" s="1">
        <v>6</v>
      </c>
      <c r="AU95" s="1">
        <v>8</v>
      </c>
      <c r="AV95" s="1">
        <v>28</v>
      </c>
      <c r="AW95" s="1">
        <v>4</v>
      </c>
      <c r="AX95" s="1">
        <v>3</v>
      </c>
      <c r="AY95" s="1">
        <v>4</v>
      </c>
      <c r="AZ95" s="1">
        <v>18</v>
      </c>
      <c r="BA95" s="1">
        <v>27</v>
      </c>
      <c r="BB95" s="1">
        <v>6</v>
      </c>
      <c r="BC95" s="1">
        <v>1</v>
      </c>
      <c r="BD95" s="1">
        <v>1</v>
      </c>
      <c r="BE95" s="1">
        <v>3</v>
      </c>
      <c r="BF95" s="1">
        <v>9</v>
      </c>
      <c r="BG95" s="1">
        <v>24</v>
      </c>
      <c r="BH95" s="1">
        <v>26</v>
      </c>
      <c r="BI95" s="1">
        <v>1</v>
      </c>
      <c r="BJ95" s="1">
        <v>2</v>
      </c>
      <c r="BK95" s="1">
        <v>8</v>
      </c>
      <c r="BL95" s="1">
        <v>0</v>
      </c>
      <c r="BM95" s="1">
        <v>231</v>
      </c>
      <c r="BN95" s="1">
        <v>29</v>
      </c>
      <c r="BO95" s="1">
        <v>82</v>
      </c>
      <c r="BP95" s="1">
        <v>187</v>
      </c>
      <c r="BQ95" s="1">
        <v>72</v>
      </c>
      <c r="BR95" s="1">
        <v>180</v>
      </c>
      <c r="BS95" s="1">
        <v>862</v>
      </c>
      <c r="BT95" s="1">
        <v>10</v>
      </c>
      <c r="BU95" s="79">
        <v>37</v>
      </c>
    </row>
    <row r="96" spans="1:73" x14ac:dyDescent="0.15">
      <c r="A96" s="1" t="s">
        <v>183</v>
      </c>
      <c r="B96" s="1" t="s">
        <v>309</v>
      </c>
      <c r="C96" s="1" t="s">
        <v>184</v>
      </c>
      <c r="D96" s="41">
        <f t="shared" si="25"/>
        <v>3.3519553072625698E-2</v>
      </c>
      <c r="E96" s="43">
        <f t="shared" si="26"/>
        <v>0.11731843575418995</v>
      </c>
      <c r="F96" s="43">
        <f t="shared" si="27"/>
        <v>0.12849162011173185</v>
      </c>
      <c r="G96" s="43">
        <f t="shared" si="28"/>
        <v>0.15083798882681565</v>
      </c>
      <c r="H96" s="43">
        <f t="shared" si="29"/>
        <v>7.8212290502793297E-2</v>
      </c>
      <c r="I96" s="43">
        <f t="shared" si="30"/>
        <v>3.9106145251396648E-2</v>
      </c>
      <c r="J96" s="43">
        <f t="shared" si="31"/>
        <v>0.45251396648044695</v>
      </c>
      <c r="K96" s="44">
        <f t="shared" si="32"/>
        <v>0</v>
      </c>
      <c r="L96" s="28">
        <f t="shared" si="33"/>
        <v>1.11731843575419E-2</v>
      </c>
      <c r="M96" s="24">
        <f t="shared" si="34"/>
        <v>8</v>
      </c>
      <c r="N96" s="10"/>
      <c r="O96" s="72" t="s">
        <v>184</v>
      </c>
      <c r="P96" s="67">
        <f t="shared" si="35"/>
        <v>179</v>
      </c>
      <c r="Q96" s="13">
        <v>6</v>
      </c>
      <c r="R96" s="34">
        <v>21</v>
      </c>
      <c r="S96" s="34">
        <v>23</v>
      </c>
      <c r="T96" s="34">
        <v>27</v>
      </c>
      <c r="U96" s="34">
        <v>14</v>
      </c>
      <c r="V96" s="34">
        <v>7</v>
      </c>
      <c r="W96" s="34">
        <v>81</v>
      </c>
      <c r="X96" s="34">
        <v>0</v>
      </c>
      <c r="Y96" s="34">
        <v>2</v>
      </c>
      <c r="Z96" s="72">
        <v>3</v>
      </c>
      <c r="AA96" s="1">
        <v>1</v>
      </c>
      <c r="AB96" s="1">
        <v>0</v>
      </c>
      <c r="AC96" s="1">
        <v>0</v>
      </c>
      <c r="AD96" s="1">
        <v>1</v>
      </c>
      <c r="AE96" s="1">
        <v>1</v>
      </c>
      <c r="AF96" s="1">
        <v>0</v>
      </c>
      <c r="AG96" s="1">
        <v>4</v>
      </c>
      <c r="AH96" s="1">
        <v>2</v>
      </c>
      <c r="AI96" s="1">
        <v>0</v>
      </c>
      <c r="AJ96" s="1">
        <v>2</v>
      </c>
      <c r="AK96" s="1">
        <v>3</v>
      </c>
      <c r="AL96" s="1">
        <v>6</v>
      </c>
      <c r="AM96" s="1">
        <v>4</v>
      </c>
      <c r="AN96" s="1">
        <v>3</v>
      </c>
      <c r="AO96" s="1">
        <v>1</v>
      </c>
      <c r="AP96" s="1">
        <v>0</v>
      </c>
      <c r="AQ96" s="1">
        <v>1</v>
      </c>
      <c r="AR96" s="1">
        <v>2</v>
      </c>
      <c r="AS96" s="1">
        <v>1</v>
      </c>
      <c r="AT96" s="1">
        <v>2</v>
      </c>
      <c r="AU96" s="1">
        <v>6</v>
      </c>
      <c r="AV96" s="1">
        <v>7</v>
      </c>
      <c r="AW96" s="1">
        <v>6</v>
      </c>
      <c r="AX96" s="1">
        <v>1</v>
      </c>
      <c r="AY96" s="1">
        <v>1</v>
      </c>
      <c r="AZ96" s="1">
        <v>4</v>
      </c>
      <c r="BA96" s="1">
        <v>11</v>
      </c>
      <c r="BB96" s="1">
        <v>3</v>
      </c>
      <c r="BC96" s="1">
        <v>1</v>
      </c>
      <c r="BD96" s="1">
        <v>1</v>
      </c>
      <c r="BE96" s="1">
        <v>0</v>
      </c>
      <c r="BF96" s="1">
        <v>3</v>
      </c>
      <c r="BG96" s="1">
        <v>7</v>
      </c>
      <c r="BH96" s="1">
        <v>3</v>
      </c>
      <c r="BI96" s="1">
        <v>0</v>
      </c>
      <c r="BJ96" s="1">
        <v>2</v>
      </c>
      <c r="BK96" s="1">
        <v>3</v>
      </c>
      <c r="BL96" s="1">
        <v>2</v>
      </c>
      <c r="BM96" s="1">
        <v>20</v>
      </c>
      <c r="BN96" s="1">
        <v>4</v>
      </c>
      <c r="BO96" s="1">
        <v>7</v>
      </c>
      <c r="BP96" s="1">
        <v>9</v>
      </c>
      <c r="BQ96" s="1">
        <v>10</v>
      </c>
      <c r="BR96" s="1">
        <v>4</v>
      </c>
      <c r="BS96" s="1">
        <v>21</v>
      </c>
      <c r="BT96" s="1">
        <v>6</v>
      </c>
      <c r="BU96" s="79">
        <v>0</v>
      </c>
    </row>
    <row r="97" spans="1:73" ht="14.25" thickBot="1" x14ac:dyDescent="0.2">
      <c r="A97" s="1" t="s">
        <v>185</v>
      </c>
      <c r="B97" s="1" t="s">
        <v>312</v>
      </c>
      <c r="C97" s="1" t="s">
        <v>186</v>
      </c>
      <c r="D97" s="45">
        <f t="shared" si="25"/>
        <v>2.1753039027511197E-2</v>
      </c>
      <c r="E97" s="46">
        <f t="shared" si="26"/>
        <v>6.2060140754958415E-2</v>
      </c>
      <c r="F97" s="46">
        <f t="shared" si="27"/>
        <v>6.0140754958413305E-2</v>
      </c>
      <c r="G97" s="46">
        <f t="shared" si="28"/>
        <v>3.8387715930902108E-2</v>
      </c>
      <c r="H97" s="46">
        <f t="shared" si="29"/>
        <v>1.7274472168905951E-2</v>
      </c>
      <c r="I97" s="46">
        <f t="shared" si="30"/>
        <v>9.5969289827255271E-3</v>
      </c>
      <c r="J97" s="46">
        <f t="shared" si="31"/>
        <v>0.76839411388355727</v>
      </c>
      <c r="K97" s="47">
        <f t="shared" si="32"/>
        <v>2.2392834293026232E-2</v>
      </c>
      <c r="L97" s="30">
        <f t="shared" si="33"/>
        <v>0</v>
      </c>
      <c r="M97" s="27">
        <f t="shared" si="34"/>
        <v>56</v>
      </c>
      <c r="N97" s="10"/>
      <c r="O97" s="75" t="s">
        <v>186</v>
      </c>
      <c r="P97" s="68">
        <f t="shared" si="35"/>
        <v>1563</v>
      </c>
      <c r="Q97" s="15">
        <v>34</v>
      </c>
      <c r="R97" s="35">
        <v>97</v>
      </c>
      <c r="S97" s="35">
        <v>94</v>
      </c>
      <c r="T97" s="35">
        <v>60</v>
      </c>
      <c r="U97" s="35">
        <v>27</v>
      </c>
      <c r="V97" s="35">
        <v>15</v>
      </c>
      <c r="W97" s="35">
        <v>1201</v>
      </c>
      <c r="X97" s="35">
        <v>35</v>
      </c>
      <c r="Y97" s="35">
        <v>0</v>
      </c>
      <c r="Z97" s="75">
        <v>20</v>
      </c>
      <c r="AA97" s="80">
        <v>1</v>
      </c>
      <c r="AB97" s="80">
        <v>5</v>
      </c>
      <c r="AC97" s="80">
        <v>4</v>
      </c>
      <c r="AD97" s="80">
        <v>0</v>
      </c>
      <c r="AE97" s="80">
        <v>1</v>
      </c>
      <c r="AF97" s="80">
        <v>3</v>
      </c>
      <c r="AG97" s="80">
        <v>11</v>
      </c>
      <c r="AH97" s="80">
        <v>8</v>
      </c>
      <c r="AI97" s="80">
        <v>6</v>
      </c>
      <c r="AJ97" s="80">
        <v>15</v>
      </c>
      <c r="AK97" s="80">
        <v>10</v>
      </c>
      <c r="AL97" s="80">
        <v>33</v>
      </c>
      <c r="AM97" s="80">
        <v>14</v>
      </c>
      <c r="AN97" s="80">
        <v>9</v>
      </c>
      <c r="AO97" s="80">
        <v>6</v>
      </c>
      <c r="AP97" s="80">
        <v>9</v>
      </c>
      <c r="AQ97" s="80">
        <v>1</v>
      </c>
      <c r="AR97" s="80">
        <v>4</v>
      </c>
      <c r="AS97" s="80">
        <v>5</v>
      </c>
      <c r="AT97" s="80">
        <v>7</v>
      </c>
      <c r="AU97" s="80">
        <v>24</v>
      </c>
      <c r="AV97" s="80">
        <v>29</v>
      </c>
      <c r="AW97" s="80">
        <v>5</v>
      </c>
      <c r="AX97" s="80">
        <v>3</v>
      </c>
      <c r="AY97" s="80">
        <v>10</v>
      </c>
      <c r="AZ97" s="80">
        <v>16</v>
      </c>
      <c r="BA97" s="80">
        <v>20</v>
      </c>
      <c r="BB97" s="80">
        <v>6</v>
      </c>
      <c r="BC97" s="80">
        <v>0</v>
      </c>
      <c r="BD97" s="80">
        <v>0</v>
      </c>
      <c r="BE97" s="80">
        <v>3</v>
      </c>
      <c r="BF97" s="80">
        <v>8</v>
      </c>
      <c r="BG97" s="80">
        <v>13</v>
      </c>
      <c r="BH97" s="80">
        <v>3</v>
      </c>
      <c r="BI97" s="80">
        <v>2</v>
      </c>
      <c r="BJ97" s="80">
        <v>3</v>
      </c>
      <c r="BK97" s="80">
        <v>10</v>
      </c>
      <c r="BL97" s="80">
        <v>0</v>
      </c>
      <c r="BM97" s="80">
        <v>29</v>
      </c>
      <c r="BN97" s="80">
        <v>11</v>
      </c>
      <c r="BO97" s="80">
        <v>27</v>
      </c>
      <c r="BP97" s="80">
        <v>15</v>
      </c>
      <c r="BQ97" s="80">
        <v>22</v>
      </c>
      <c r="BR97" s="80">
        <v>16</v>
      </c>
      <c r="BS97" s="80">
        <v>44</v>
      </c>
      <c r="BT97" s="80">
        <v>1037</v>
      </c>
      <c r="BU97" s="81">
        <v>35</v>
      </c>
    </row>
    <row r="98" spans="1:73" ht="14.25" thickBot="1" x14ac:dyDescent="0.2">
      <c r="A98" s="10"/>
      <c r="B98" s="10"/>
      <c r="C98" s="10"/>
    </row>
    <row r="99" spans="1:73" ht="14.25" thickBot="1" x14ac:dyDescent="0.2">
      <c r="C99" s="224" t="s">
        <v>456</v>
      </c>
      <c r="D99" s="225">
        <f>Q99/$P$99</f>
        <v>0.12444467036039242</v>
      </c>
      <c r="E99" s="225">
        <f t="shared" ref="E99:L99" si="36">R99/$P$99</f>
        <v>0.20573374675951811</v>
      </c>
      <c r="F99" s="225">
        <f t="shared" si="36"/>
        <v>0.20026432165912672</v>
      </c>
      <c r="G99" s="225">
        <f t="shared" si="36"/>
        <v>0.16771209271590504</v>
      </c>
      <c r="H99" s="225">
        <f t="shared" si="36"/>
        <v>8.2753011741981394E-2</v>
      </c>
      <c r="I99" s="225">
        <f t="shared" si="36"/>
        <v>4.6856097189040817E-2</v>
      </c>
      <c r="J99" s="225">
        <f t="shared" si="36"/>
        <v>0.15453667463020385</v>
      </c>
      <c r="K99" s="225">
        <f t="shared" si="36"/>
        <v>1.7699384943831647E-2</v>
      </c>
      <c r="L99" s="226">
        <f t="shared" si="36"/>
        <v>6.191226554160525E-3</v>
      </c>
      <c r="N99" s="10"/>
      <c r="O99" s="10"/>
      <c r="P99" s="221">
        <f>SUM(P12:P97)</f>
        <v>98365</v>
      </c>
      <c r="Q99" s="222">
        <f t="shared" ref="Q99:Y99" si="37">SUM(Q12:Q97)</f>
        <v>12241</v>
      </c>
      <c r="R99" s="222">
        <f t="shared" si="37"/>
        <v>20237</v>
      </c>
      <c r="S99" s="222">
        <f t="shared" si="37"/>
        <v>19699</v>
      </c>
      <c r="T99" s="222">
        <f t="shared" si="37"/>
        <v>16497</v>
      </c>
      <c r="U99" s="222">
        <f t="shared" si="37"/>
        <v>8140</v>
      </c>
      <c r="V99" s="222">
        <f t="shared" si="37"/>
        <v>4609</v>
      </c>
      <c r="W99" s="222">
        <f t="shared" si="37"/>
        <v>15201</v>
      </c>
      <c r="X99" s="222">
        <f t="shared" si="37"/>
        <v>1741</v>
      </c>
      <c r="Y99" s="223">
        <f t="shared" si="37"/>
        <v>609</v>
      </c>
    </row>
  </sheetData>
  <autoFilter ref="A11:BU11" xr:uid="{00000000-0009-0000-0000-00000A000000}">
    <sortState xmlns:xlrd2="http://schemas.microsoft.com/office/spreadsheetml/2017/richdata2" ref="A12:BU97">
      <sortCondition ref="A11"/>
    </sortState>
  </autoFilter>
  <mergeCells count="1">
    <mergeCell ref="D10:M10"/>
  </mergeCells>
  <phoneticPr fontId="1"/>
  <conditionalFormatting sqref="Q12:Q97">
    <cfRule type="colorScale" priority="9">
      <colorScale>
        <cfvo type="min"/>
        <cfvo type="max"/>
        <color theme="7" tint="0.79998168889431442"/>
        <color theme="5"/>
      </colorScale>
    </cfRule>
  </conditionalFormatting>
  <conditionalFormatting sqref="R12:R97">
    <cfRule type="colorScale" priority="8">
      <colorScale>
        <cfvo type="min"/>
        <cfvo type="max"/>
        <color theme="7" tint="0.79998168889431442"/>
        <color theme="5"/>
      </colorScale>
    </cfRule>
  </conditionalFormatting>
  <conditionalFormatting sqref="S12:S97">
    <cfRule type="colorScale" priority="7">
      <colorScale>
        <cfvo type="min"/>
        <cfvo type="max"/>
        <color theme="7" tint="0.79998168889431442"/>
        <color theme="5"/>
      </colorScale>
    </cfRule>
  </conditionalFormatting>
  <conditionalFormatting sqref="T12:T97">
    <cfRule type="colorScale" priority="6">
      <colorScale>
        <cfvo type="min"/>
        <cfvo type="max"/>
        <color theme="7" tint="0.79998168889431442"/>
        <color theme="5"/>
      </colorScale>
    </cfRule>
  </conditionalFormatting>
  <conditionalFormatting sqref="U12:U97">
    <cfRule type="colorScale" priority="5">
      <colorScale>
        <cfvo type="min"/>
        <cfvo type="max"/>
        <color theme="7" tint="0.79998168889431442"/>
        <color theme="5"/>
      </colorScale>
    </cfRule>
  </conditionalFormatting>
  <conditionalFormatting sqref="V12:V97">
    <cfRule type="colorScale" priority="4">
      <colorScale>
        <cfvo type="min"/>
        <cfvo type="max"/>
        <color theme="7" tint="0.79998168889431442"/>
        <color theme="5"/>
      </colorScale>
    </cfRule>
  </conditionalFormatting>
  <conditionalFormatting sqref="W12:W97">
    <cfRule type="colorScale" priority="3">
      <colorScale>
        <cfvo type="min"/>
        <cfvo type="max"/>
        <color theme="7" tint="0.79998168889431442"/>
        <color theme="5"/>
      </colorScale>
    </cfRule>
  </conditionalFormatting>
  <conditionalFormatting sqref="X12:X97">
    <cfRule type="colorScale" priority="2">
      <colorScale>
        <cfvo type="min"/>
        <cfvo type="max"/>
        <color theme="7" tint="0.79998168889431442"/>
        <color theme="5"/>
      </colorScale>
    </cfRule>
  </conditionalFormatting>
  <conditionalFormatting sqref="Y12:Y97">
    <cfRule type="colorScale" priority="1">
      <colorScale>
        <cfvo type="min"/>
        <cfvo type="max"/>
        <color theme="7" tint="0.79998168889431442"/>
        <color theme="5"/>
      </colorScale>
    </cfRule>
  </conditionalFormatting>
  <hyperlinks>
    <hyperlink ref="O1" location="目次!A1" display="目次に戻る" xr:uid="{00000000-0004-0000-0A00-000000000000}"/>
    <hyperlink ref="AH1" location="目次!A1" display="目次に戻る" xr:uid="{B12C8D83-20A1-4308-9D10-5F4B8B12E0AB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theme="9"/>
  </sheetPr>
  <dimension ref="A1:BU99"/>
  <sheetViews>
    <sheetView workbookViewId="0">
      <pane xSplit="3" ySplit="11" topLeftCell="D12" activePane="bottomRight" state="frozen"/>
      <selection activeCell="J96" sqref="J96"/>
      <selection pane="topRight" activeCell="J96" sqref="J96"/>
      <selection pane="bottomLeft" activeCell="J96" sqref="J96"/>
      <selection pane="bottomRight" activeCell="D12" sqref="D12"/>
    </sheetView>
  </sheetViews>
  <sheetFormatPr defaultRowHeight="13.5" x14ac:dyDescent="0.15"/>
  <cols>
    <col min="1" max="1" width="15" bestFit="1" customWidth="1"/>
    <col min="2" max="2" width="5.75" customWidth="1"/>
    <col min="3" max="3" width="29.375" bestFit="1" customWidth="1"/>
    <col min="4" max="13" width="9.5" style="10" customWidth="1"/>
    <col min="14" max="14" width="9.5" customWidth="1"/>
    <col min="15" max="15" width="11.625" bestFit="1" customWidth="1"/>
  </cols>
  <sheetData>
    <row r="1" spans="1:73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22" t="s">
        <v>191</v>
      </c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73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73" ht="24" customHeight="1" x14ac:dyDescent="0.15">
      <c r="A3" s="6" t="s">
        <v>442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73" ht="14.25" thickBot="1" x14ac:dyDescent="0.2">
      <c r="A4" s="6"/>
      <c r="B4" s="6"/>
      <c r="C4" s="6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</row>
    <row r="5" spans="1:73" ht="41.25" thickBot="1" x14ac:dyDescent="0.2">
      <c r="C5" s="9" t="s">
        <v>9</v>
      </c>
      <c r="D5" s="56" t="s">
        <v>203</v>
      </c>
      <c r="E5" s="57" t="s">
        <v>193</v>
      </c>
      <c r="F5" s="57" t="s">
        <v>194</v>
      </c>
      <c r="G5" s="57" t="s">
        <v>195</v>
      </c>
      <c r="H5" s="57" t="s">
        <v>196</v>
      </c>
      <c r="I5" s="57" t="s">
        <v>197</v>
      </c>
      <c r="J5" s="57" t="s">
        <v>198</v>
      </c>
      <c r="K5" s="58" t="s">
        <v>199</v>
      </c>
      <c r="L5" s="59" t="s">
        <v>200</v>
      </c>
      <c r="M5" s="60" t="s">
        <v>202</v>
      </c>
      <c r="N5" s="109" t="s">
        <v>295</v>
      </c>
    </row>
    <row r="6" spans="1:73" x14ac:dyDescent="0.15">
      <c r="C6" s="11" t="s">
        <v>1</v>
      </c>
      <c r="D6" s="51">
        <f>INDEX(D12:D97,MATCH(C6,C12:C97,0),0)</f>
        <v>1.2612612612612612E-2</v>
      </c>
      <c r="E6" s="52">
        <f>INDEX(E12:E97,MATCH(C6,C12:C97,0),0)</f>
        <v>6.6666666666666666E-2</v>
      </c>
      <c r="F6" s="52">
        <f t="shared" ref="F6:M6" si="0">INDEX(F12:F97,MATCH($C$6,$C$12:$C$97,0),0)</f>
        <v>9.1891891891891897E-2</v>
      </c>
      <c r="G6" s="52">
        <f t="shared" si="0"/>
        <v>0.20540540540540542</v>
      </c>
      <c r="H6" s="52">
        <f t="shared" si="0"/>
        <v>0.14504504504504503</v>
      </c>
      <c r="I6" s="52">
        <f t="shared" si="0"/>
        <v>0.41081081081081083</v>
      </c>
      <c r="J6" s="52">
        <f t="shared" si="0"/>
        <v>5.5855855855855854E-2</v>
      </c>
      <c r="K6" s="53">
        <f t="shared" si="0"/>
        <v>1.1711711711711712E-2</v>
      </c>
      <c r="L6" s="54">
        <f t="shared" si="0"/>
        <v>0.25045045045045045</v>
      </c>
      <c r="M6" s="55">
        <f t="shared" si="0"/>
        <v>1</v>
      </c>
      <c r="N6" s="108">
        <f>INDEX(P12:P97,MATCH($C$6,$C$12:$C$97,0),0)</f>
        <v>1110</v>
      </c>
    </row>
    <row r="7" spans="1:73" x14ac:dyDescent="0.15">
      <c r="C7" s="12" t="s">
        <v>11</v>
      </c>
      <c r="D7" s="41">
        <f>SUMIF($B$12:$B$97,"G",Q12:Q97)/SUMIF($B$12:$B$97,"G",$P$12:$P$97)</f>
        <v>9.8954940666685545E-2</v>
      </c>
      <c r="E7" s="43">
        <f t="shared" ref="E7:L7" si="1">SUMIF($B$12:$B$97,"G",R12:R97)/SUMIF($B$12:$B$97,"G",$P$12:$P$97)</f>
        <v>8.7513098643405368E-2</v>
      </c>
      <c r="F7" s="43">
        <f t="shared" si="1"/>
        <v>0.22897844742133733</v>
      </c>
      <c r="G7" s="43">
        <f t="shared" si="1"/>
        <v>0.10883910617689541</v>
      </c>
      <c r="H7" s="43">
        <f t="shared" si="1"/>
        <v>0.10747967940185221</v>
      </c>
      <c r="I7" s="43">
        <f t="shared" si="1"/>
        <v>8.4369424226117984E-2</v>
      </c>
      <c r="J7" s="43">
        <f t="shared" si="1"/>
        <v>0.27233849726698578</v>
      </c>
      <c r="K7" s="252">
        <f t="shared" si="1"/>
        <v>1.1526806196720384E-2</v>
      </c>
      <c r="L7" s="28">
        <f t="shared" si="1"/>
        <v>1.1838341499334448E-2</v>
      </c>
      <c r="M7" s="31"/>
      <c r="N7" s="106">
        <f>SUMIF($B$12:$B$97,"G",P12:P97)</f>
        <v>35309</v>
      </c>
      <c r="O7" s="10"/>
      <c r="P7" s="10"/>
      <c r="Q7" s="10"/>
    </row>
    <row r="8" spans="1:73" ht="14.25" thickBot="1" x14ac:dyDescent="0.2">
      <c r="C8" s="14" t="s">
        <v>12</v>
      </c>
      <c r="D8" s="45">
        <f>D99</f>
        <v>0.13040727398895841</v>
      </c>
      <c r="E8" s="46">
        <f t="shared" ref="E8:K8" si="2">E99</f>
        <v>0.20642290775871747</v>
      </c>
      <c r="F8" s="46">
        <f t="shared" si="2"/>
        <v>0.20166746604349289</v>
      </c>
      <c r="G8" s="46">
        <f t="shared" si="2"/>
        <v>0.16281775228842876</v>
      </c>
      <c r="H8" s="46">
        <f t="shared" si="2"/>
        <v>8.1842580592491304E-2</v>
      </c>
      <c r="I8" s="46">
        <f t="shared" si="2"/>
        <v>4.874837998632555E-2</v>
      </c>
      <c r="J8" s="46">
        <f t="shared" si="2"/>
        <v>0.15330686885797964</v>
      </c>
      <c r="K8" s="251">
        <f t="shared" si="2"/>
        <v>1.4786770483605972E-2</v>
      </c>
      <c r="L8" s="30">
        <f>L99</f>
        <v>6.2657536762829999E-3</v>
      </c>
      <c r="M8" s="32"/>
      <c r="N8" s="107">
        <f>SUM(P12:P97)</f>
        <v>97993</v>
      </c>
    </row>
    <row r="9" spans="1:73" ht="21" customHeight="1" thickBot="1" x14ac:dyDescent="0.2">
      <c r="D9" s="17"/>
      <c r="K9"/>
      <c r="N9" s="10"/>
      <c r="O9" s="10"/>
      <c r="P9" s="10"/>
      <c r="Q9" s="10"/>
    </row>
    <row r="10" spans="1:73" ht="21" customHeight="1" thickBot="1" x14ac:dyDescent="0.2">
      <c r="D10" s="326" t="str" cm="1">
        <f t="array" aca="1" ref="D10" ca="1">RIGHT(CELL("filename",A1),4)&amp;"年度（基準日：５月１日）"</f>
        <v>2021年度（基準日：５月１日）</v>
      </c>
      <c r="E10" s="327"/>
      <c r="F10" s="327"/>
      <c r="G10" s="327"/>
      <c r="H10" s="327"/>
      <c r="I10" s="327"/>
      <c r="J10" s="327"/>
      <c r="K10" s="327"/>
      <c r="L10" s="328"/>
      <c r="M10" s="329"/>
    </row>
    <row r="11" spans="1:73" ht="40.5" x14ac:dyDescent="0.15">
      <c r="A11" s="8" t="s">
        <v>13</v>
      </c>
      <c r="B11" s="16" t="s">
        <v>14</v>
      </c>
      <c r="C11" s="8" t="s">
        <v>9</v>
      </c>
      <c r="D11" s="38" t="s">
        <v>203</v>
      </c>
      <c r="E11" s="39" t="s">
        <v>193</v>
      </c>
      <c r="F11" s="39" t="s">
        <v>194</v>
      </c>
      <c r="G11" s="39" t="s">
        <v>195</v>
      </c>
      <c r="H11" s="39" t="s">
        <v>196</v>
      </c>
      <c r="I11" s="39" t="s">
        <v>197</v>
      </c>
      <c r="J11" s="39" t="s">
        <v>198</v>
      </c>
      <c r="K11" s="42" t="s">
        <v>199</v>
      </c>
      <c r="L11" s="40" t="s">
        <v>200</v>
      </c>
      <c r="M11" s="23" t="s">
        <v>202</v>
      </c>
      <c r="N11" s="10"/>
      <c r="O11" s="71" t="s">
        <v>9</v>
      </c>
      <c r="P11" s="66" t="s">
        <v>10</v>
      </c>
      <c r="Q11" s="64" t="s">
        <v>255</v>
      </c>
      <c r="R11" s="65" t="s">
        <v>256</v>
      </c>
      <c r="S11" s="65" t="s">
        <v>257</v>
      </c>
      <c r="T11" s="65" t="s">
        <v>258</v>
      </c>
      <c r="U11" s="65" t="s">
        <v>259</v>
      </c>
      <c r="V11" s="65" t="s">
        <v>260</v>
      </c>
      <c r="W11" s="65" t="s">
        <v>261</v>
      </c>
      <c r="X11" s="65" t="s">
        <v>262</v>
      </c>
      <c r="Y11" s="66" t="s">
        <v>263</v>
      </c>
      <c r="Z11" s="76" t="s">
        <v>206</v>
      </c>
      <c r="AA11" s="77" t="s">
        <v>207</v>
      </c>
      <c r="AB11" s="77" t="s">
        <v>208</v>
      </c>
      <c r="AC11" s="77" t="s">
        <v>209</v>
      </c>
      <c r="AD11" s="77" t="s">
        <v>210</v>
      </c>
      <c r="AE11" s="77" t="s">
        <v>211</v>
      </c>
      <c r="AF11" s="77" t="s">
        <v>212</v>
      </c>
      <c r="AG11" s="77" t="s">
        <v>213</v>
      </c>
      <c r="AH11" s="77" t="s">
        <v>214</v>
      </c>
      <c r="AI11" s="77" t="s">
        <v>215</v>
      </c>
      <c r="AJ11" s="77" t="s">
        <v>216</v>
      </c>
      <c r="AK11" s="77" t="s">
        <v>217</v>
      </c>
      <c r="AL11" s="77" t="s">
        <v>218</v>
      </c>
      <c r="AM11" s="77" t="s">
        <v>219</v>
      </c>
      <c r="AN11" s="77" t="s">
        <v>220</v>
      </c>
      <c r="AO11" s="77" t="s">
        <v>221</v>
      </c>
      <c r="AP11" s="77" t="s">
        <v>222</v>
      </c>
      <c r="AQ11" s="77" t="s">
        <v>223</v>
      </c>
      <c r="AR11" s="77" t="s">
        <v>224</v>
      </c>
      <c r="AS11" s="77" t="s">
        <v>225</v>
      </c>
      <c r="AT11" s="77" t="s">
        <v>226</v>
      </c>
      <c r="AU11" s="77" t="s">
        <v>227</v>
      </c>
      <c r="AV11" s="77" t="s">
        <v>228</v>
      </c>
      <c r="AW11" s="77" t="s">
        <v>229</v>
      </c>
      <c r="AX11" s="77" t="s">
        <v>230</v>
      </c>
      <c r="AY11" s="77" t="s">
        <v>231</v>
      </c>
      <c r="AZ11" s="77" t="s">
        <v>232</v>
      </c>
      <c r="BA11" s="77" t="s">
        <v>233</v>
      </c>
      <c r="BB11" s="77" t="s">
        <v>234</v>
      </c>
      <c r="BC11" s="77" t="s">
        <v>235</v>
      </c>
      <c r="BD11" s="77" t="s">
        <v>236</v>
      </c>
      <c r="BE11" s="77" t="s">
        <v>237</v>
      </c>
      <c r="BF11" s="77" t="s">
        <v>238</v>
      </c>
      <c r="BG11" s="77" t="s">
        <v>239</v>
      </c>
      <c r="BH11" s="77" t="s">
        <v>240</v>
      </c>
      <c r="BI11" s="77" t="s">
        <v>241</v>
      </c>
      <c r="BJ11" s="77" t="s">
        <v>242</v>
      </c>
      <c r="BK11" s="77" t="s">
        <v>243</v>
      </c>
      <c r="BL11" s="77" t="s">
        <v>244</v>
      </c>
      <c r="BM11" s="77" t="s">
        <v>245</v>
      </c>
      <c r="BN11" s="77" t="s">
        <v>246</v>
      </c>
      <c r="BO11" s="77" t="s">
        <v>247</v>
      </c>
      <c r="BP11" s="77" t="s">
        <v>248</v>
      </c>
      <c r="BQ11" s="77" t="s">
        <v>249</v>
      </c>
      <c r="BR11" s="77" t="s">
        <v>250</v>
      </c>
      <c r="BS11" s="77" t="s">
        <v>251</v>
      </c>
      <c r="BT11" s="77" t="s">
        <v>252</v>
      </c>
      <c r="BU11" s="78" t="s">
        <v>199</v>
      </c>
    </row>
    <row r="12" spans="1:73" x14ac:dyDescent="0.15">
      <c r="A12" s="1" t="s">
        <v>15</v>
      </c>
      <c r="B12" s="1" t="s">
        <v>307</v>
      </c>
      <c r="C12" s="1" t="s">
        <v>16</v>
      </c>
      <c r="D12" s="41">
        <f t="shared" ref="D12:D42" si="3">Q12/P12</f>
        <v>0.36881382560879811</v>
      </c>
      <c r="E12" s="43">
        <f t="shared" ref="E12:E42" si="4">R12/P12</f>
        <v>0.27651217596229377</v>
      </c>
      <c r="F12" s="43">
        <f t="shared" ref="F12:F42" si="5">S12/P12</f>
        <v>0.14454045561665357</v>
      </c>
      <c r="G12" s="43">
        <f t="shared" ref="G12:G42" si="6">T12/P12</f>
        <v>0.12175962293794187</v>
      </c>
      <c r="H12" s="43">
        <f t="shared" ref="H12:H42" si="7">U12/P12</f>
        <v>2.6708562450903379E-2</v>
      </c>
      <c r="I12" s="43">
        <f t="shared" ref="I12:I42" si="8">V12/P12</f>
        <v>1.6889238020424194E-2</v>
      </c>
      <c r="J12" s="43">
        <f t="shared" ref="J12:J42" si="9">W12/P12</f>
        <v>2.6708562450903379E-2</v>
      </c>
      <c r="K12" s="44">
        <f t="shared" ref="K12:K42" si="10">X12/P12</f>
        <v>1.8067556952081697E-2</v>
      </c>
      <c r="L12" s="28">
        <f t="shared" ref="L12:L42" si="11">Y12/P12</f>
        <v>7.855459544383347E-4</v>
      </c>
      <c r="M12" s="24">
        <f t="shared" ref="M12:M42" si="12">_xlfn.RANK.EQ(L12,$L$12:$L$97,0)</f>
        <v>48</v>
      </c>
      <c r="N12" s="10"/>
      <c r="O12" s="72" t="s">
        <v>16</v>
      </c>
      <c r="P12" s="67">
        <f t="shared" ref="P12:P42" si="13">SUM(Q12:X12)</f>
        <v>2546</v>
      </c>
      <c r="Q12" s="13">
        <v>939</v>
      </c>
      <c r="R12" s="34">
        <v>704</v>
      </c>
      <c r="S12" s="34">
        <v>368</v>
      </c>
      <c r="T12" s="34">
        <v>310</v>
      </c>
      <c r="U12" s="34">
        <v>68</v>
      </c>
      <c r="V12" s="34">
        <v>43</v>
      </c>
      <c r="W12" s="34">
        <v>68</v>
      </c>
      <c r="X12" s="34">
        <v>46</v>
      </c>
      <c r="Y12" s="34">
        <v>2</v>
      </c>
      <c r="Z12" s="72">
        <v>818</v>
      </c>
      <c r="AA12" s="1">
        <v>25</v>
      </c>
      <c r="AB12" s="1">
        <v>15</v>
      </c>
      <c r="AC12" s="1">
        <v>26</v>
      </c>
      <c r="AD12" s="1">
        <v>17</v>
      </c>
      <c r="AE12" s="1">
        <v>21</v>
      </c>
      <c r="AF12" s="1">
        <v>17</v>
      </c>
      <c r="AG12" s="1">
        <v>49</v>
      </c>
      <c r="AH12" s="1">
        <v>25</v>
      </c>
      <c r="AI12" s="1">
        <v>28</v>
      </c>
      <c r="AJ12" s="1">
        <v>87</v>
      </c>
      <c r="AK12" s="1">
        <v>64</v>
      </c>
      <c r="AL12" s="1">
        <v>315</v>
      </c>
      <c r="AM12" s="1">
        <v>136</v>
      </c>
      <c r="AN12" s="1">
        <v>26</v>
      </c>
      <c r="AO12" s="1">
        <v>29</v>
      </c>
      <c r="AP12" s="1">
        <v>36</v>
      </c>
      <c r="AQ12" s="1">
        <v>15</v>
      </c>
      <c r="AR12" s="1">
        <v>9</v>
      </c>
      <c r="AS12" s="1">
        <v>32</v>
      </c>
      <c r="AT12" s="1">
        <v>21</v>
      </c>
      <c r="AU12" s="1">
        <v>64</v>
      </c>
      <c r="AV12" s="1">
        <v>136</v>
      </c>
      <c r="AW12" s="1">
        <v>22</v>
      </c>
      <c r="AX12" s="1">
        <v>19</v>
      </c>
      <c r="AY12" s="1">
        <v>44</v>
      </c>
      <c r="AZ12" s="1">
        <v>92</v>
      </c>
      <c r="BA12" s="1">
        <v>81</v>
      </c>
      <c r="BB12" s="1">
        <v>39</v>
      </c>
      <c r="BC12" s="1">
        <v>13</v>
      </c>
      <c r="BD12" s="1">
        <v>10</v>
      </c>
      <c r="BE12" s="1">
        <v>7</v>
      </c>
      <c r="BF12" s="1">
        <v>12</v>
      </c>
      <c r="BG12" s="1">
        <v>34</v>
      </c>
      <c r="BH12" s="1">
        <v>5</v>
      </c>
      <c r="BI12" s="1">
        <v>11</v>
      </c>
      <c r="BJ12" s="1">
        <v>12</v>
      </c>
      <c r="BK12" s="1">
        <v>18</v>
      </c>
      <c r="BL12" s="1">
        <v>2</v>
      </c>
      <c r="BM12" s="1">
        <v>36</v>
      </c>
      <c r="BN12" s="1">
        <v>0</v>
      </c>
      <c r="BO12" s="1">
        <v>5</v>
      </c>
      <c r="BP12" s="1">
        <v>7</v>
      </c>
      <c r="BQ12" s="1">
        <v>5</v>
      </c>
      <c r="BR12" s="1">
        <v>3</v>
      </c>
      <c r="BS12" s="1">
        <v>3</v>
      </c>
      <c r="BT12" s="1">
        <v>9</v>
      </c>
      <c r="BU12" s="79">
        <v>46</v>
      </c>
    </row>
    <row r="13" spans="1:73" x14ac:dyDescent="0.15">
      <c r="A13" s="1" t="s">
        <v>17</v>
      </c>
      <c r="B13" s="1" t="s">
        <v>308</v>
      </c>
      <c r="C13" s="1" t="s">
        <v>18</v>
      </c>
      <c r="D13" s="41">
        <f t="shared" si="3"/>
        <v>0.89975550122249393</v>
      </c>
      <c r="E13" s="43">
        <f t="shared" si="4"/>
        <v>3.4229828850855744E-2</v>
      </c>
      <c r="F13" s="43">
        <f t="shared" si="5"/>
        <v>3.5044824775876122E-2</v>
      </c>
      <c r="G13" s="43">
        <f t="shared" si="6"/>
        <v>1.3039934800325998E-2</v>
      </c>
      <c r="H13" s="43">
        <f t="shared" si="7"/>
        <v>4.0749796251018742E-3</v>
      </c>
      <c r="I13" s="43">
        <f t="shared" si="8"/>
        <v>3.2599837000814994E-3</v>
      </c>
      <c r="J13" s="43">
        <f t="shared" si="9"/>
        <v>7.3349633251833741E-3</v>
      </c>
      <c r="K13" s="44">
        <f t="shared" si="10"/>
        <v>3.2599837000814994E-3</v>
      </c>
      <c r="L13" s="28">
        <f t="shared" si="11"/>
        <v>0</v>
      </c>
      <c r="M13" s="24">
        <f t="shared" si="12"/>
        <v>54</v>
      </c>
      <c r="N13" s="10"/>
      <c r="O13" s="72" t="s">
        <v>18</v>
      </c>
      <c r="P13" s="67">
        <f t="shared" si="13"/>
        <v>1227</v>
      </c>
      <c r="Q13" s="13">
        <v>1104</v>
      </c>
      <c r="R13" s="34">
        <v>42</v>
      </c>
      <c r="S13" s="34">
        <v>43</v>
      </c>
      <c r="T13" s="34">
        <v>16</v>
      </c>
      <c r="U13" s="34">
        <v>5</v>
      </c>
      <c r="V13" s="34">
        <v>4</v>
      </c>
      <c r="W13" s="34">
        <v>9</v>
      </c>
      <c r="X13" s="34">
        <v>4</v>
      </c>
      <c r="Y13" s="34">
        <v>0</v>
      </c>
      <c r="Z13" s="72">
        <v>892</v>
      </c>
      <c r="AA13" s="1">
        <v>46</v>
      </c>
      <c r="AB13" s="1">
        <v>78</v>
      </c>
      <c r="AC13" s="1">
        <v>30</v>
      </c>
      <c r="AD13" s="1">
        <v>27</v>
      </c>
      <c r="AE13" s="1">
        <v>21</v>
      </c>
      <c r="AF13" s="1">
        <v>10</v>
      </c>
      <c r="AG13" s="1">
        <v>13</v>
      </c>
      <c r="AH13" s="1">
        <v>6</v>
      </c>
      <c r="AI13" s="1">
        <v>3</v>
      </c>
      <c r="AJ13" s="1">
        <v>4</v>
      </c>
      <c r="AK13" s="1">
        <v>3</v>
      </c>
      <c r="AL13" s="1">
        <v>8</v>
      </c>
      <c r="AM13" s="1">
        <v>5</v>
      </c>
      <c r="AN13" s="1">
        <v>10</v>
      </c>
      <c r="AO13" s="1">
        <v>6</v>
      </c>
      <c r="AP13" s="1">
        <v>1</v>
      </c>
      <c r="AQ13" s="1">
        <v>1</v>
      </c>
      <c r="AR13" s="1">
        <v>1</v>
      </c>
      <c r="AS13" s="1">
        <v>5</v>
      </c>
      <c r="AT13" s="1">
        <v>4</v>
      </c>
      <c r="AU13" s="1">
        <v>12</v>
      </c>
      <c r="AV13" s="1">
        <v>3</v>
      </c>
      <c r="AW13" s="1">
        <v>0</v>
      </c>
      <c r="AX13" s="1">
        <v>3</v>
      </c>
      <c r="AY13" s="1">
        <v>2</v>
      </c>
      <c r="AZ13" s="1">
        <v>2</v>
      </c>
      <c r="BA13" s="1">
        <v>7</v>
      </c>
      <c r="BB13" s="1">
        <v>1</v>
      </c>
      <c r="BC13" s="1">
        <v>1</v>
      </c>
      <c r="BD13" s="1">
        <v>0</v>
      </c>
      <c r="BE13" s="1">
        <v>0</v>
      </c>
      <c r="BF13" s="1">
        <v>2</v>
      </c>
      <c r="BG13" s="1">
        <v>2</v>
      </c>
      <c r="BH13" s="1">
        <v>1</v>
      </c>
      <c r="BI13" s="1">
        <v>0</v>
      </c>
      <c r="BJ13" s="1">
        <v>2</v>
      </c>
      <c r="BK13" s="1">
        <v>2</v>
      </c>
      <c r="BL13" s="1">
        <v>0</v>
      </c>
      <c r="BM13" s="1">
        <v>1</v>
      </c>
      <c r="BN13" s="1">
        <v>0</v>
      </c>
      <c r="BO13" s="1">
        <v>1</v>
      </c>
      <c r="BP13" s="1">
        <v>2</v>
      </c>
      <c r="BQ13" s="1">
        <v>0</v>
      </c>
      <c r="BR13" s="1">
        <v>0</v>
      </c>
      <c r="BS13" s="1">
        <v>1</v>
      </c>
      <c r="BT13" s="1">
        <v>4</v>
      </c>
      <c r="BU13" s="79">
        <v>4</v>
      </c>
    </row>
    <row r="14" spans="1:73" x14ac:dyDescent="0.15">
      <c r="A14" s="1" t="s">
        <v>19</v>
      </c>
      <c r="B14" s="1" t="s">
        <v>309</v>
      </c>
      <c r="C14" s="1" t="s">
        <v>20</v>
      </c>
      <c r="D14" s="41">
        <f t="shared" si="3"/>
        <v>0.7938808373590982</v>
      </c>
      <c r="E14" s="43">
        <f t="shared" si="4"/>
        <v>4.6698872785829307E-2</v>
      </c>
      <c r="F14" s="43">
        <f t="shared" si="5"/>
        <v>7.8904991948470213E-2</v>
      </c>
      <c r="G14" s="43">
        <f t="shared" si="6"/>
        <v>2.7375201288244767E-2</v>
      </c>
      <c r="H14" s="43">
        <f t="shared" si="7"/>
        <v>1.2882447665056361E-2</v>
      </c>
      <c r="I14" s="43">
        <f t="shared" si="8"/>
        <v>4.830917874396135E-3</v>
      </c>
      <c r="J14" s="43">
        <f t="shared" si="9"/>
        <v>8.0515297906602248E-3</v>
      </c>
      <c r="K14" s="44">
        <f t="shared" si="10"/>
        <v>2.7375201288244767E-2</v>
      </c>
      <c r="L14" s="28">
        <f t="shared" si="11"/>
        <v>0</v>
      </c>
      <c r="M14" s="24">
        <f t="shared" si="12"/>
        <v>54</v>
      </c>
      <c r="N14" s="10"/>
      <c r="O14" s="72" t="s">
        <v>20</v>
      </c>
      <c r="P14" s="67">
        <f t="shared" si="13"/>
        <v>621</v>
      </c>
      <c r="Q14" s="13">
        <v>493</v>
      </c>
      <c r="R14" s="34">
        <v>29</v>
      </c>
      <c r="S14" s="34">
        <v>49</v>
      </c>
      <c r="T14" s="34">
        <v>17</v>
      </c>
      <c r="U14" s="34">
        <v>8</v>
      </c>
      <c r="V14" s="34">
        <v>3</v>
      </c>
      <c r="W14" s="34">
        <v>5</v>
      </c>
      <c r="X14" s="34">
        <v>17</v>
      </c>
      <c r="Y14" s="34">
        <v>0</v>
      </c>
      <c r="Z14" s="72">
        <v>419</v>
      </c>
      <c r="AA14" s="1">
        <v>21</v>
      </c>
      <c r="AB14" s="1">
        <v>26</v>
      </c>
      <c r="AC14" s="1">
        <v>7</v>
      </c>
      <c r="AD14" s="1">
        <v>4</v>
      </c>
      <c r="AE14" s="1">
        <v>4</v>
      </c>
      <c r="AF14" s="1">
        <v>12</v>
      </c>
      <c r="AG14" s="1">
        <v>9</v>
      </c>
      <c r="AH14" s="1">
        <v>5</v>
      </c>
      <c r="AI14" s="1">
        <v>0</v>
      </c>
      <c r="AJ14" s="1">
        <v>4</v>
      </c>
      <c r="AK14" s="1">
        <v>4</v>
      </c>
      <c r="AL14" s="1">
        <v>7</v>
      </c>
      <c r="AM14" s="1">
        <v>0</v>
      </c>
      <c r="AN14" s="1">
        <v>6</v>
      </c>
      <c r="AO14" s="1">
        <v>0</v>
      </c>
      <c r="AP14" s="1">
        <v>2</v>
      </c>
      <c r="AQ14" s="1">
        <v>0</v>
      </c>
      <c r="AR14" s="1">
        <v>0</v>
      </c>
      <c r="AS14" s="1">
        <v>3</v>
      </c>
      <c r="AT14" s="1">
        <v>1</v>
      </c>
      <c r="AU14" s="1">
        <v>8</v>
      </c>
      <c r="AV14" s="1">
        <v>29</v>
      </c>
      <c r="AW14" s="1">
        <v>4</v>
      </c>
      <c r="AX14" s="1">
        <v>1</v>
      </c>
      <c r="AY14" s="1">
        <v>2</v>
      </c>
      <c r="AZ14" s="1">
        <v>2</v>
      </c>
      <c r="BA14" s="1">
        <v>6</v>
      </c>
      <c r="BB14" s="1">
        <v>1</v>
      </c>
      <c r="BC14" s="1">
        <v>1</v>
      </c>
      <c r="BD14" s="1">
        <v>0</v>
      </c>
      <c r="BE14" s="1">
        <v>0</v>
      </c>
      <c r="BF14" s="1">
        <v>4</v>
      </c>
      <c r="BG14" s="1">
        <v>4</v>
      </c>
      <c r="BH14" s="1">
        <v>0</v>
      </c>
      <c r="BI14" s="1">
        <v>0</v>
      </c>
      <c r="BJ14" s="1">
        <v>1</v>
      </c>
      <c r="BK14" s="1">
        <v>2</v>
      </c>
      <c r="BL14" s="1">
        <v>0</v>
      </c>
      <c r="BM14" s="1">
        <v>2</v>
      </c>
      <c r="BN14" s="1">
        <v>0</v>
      </c>
      <c r="BO14" s="1">
        <v>0</v>
      </c>
      <c r="BP14" s="1">
        <v>2</v>
      </c>
      <c r="BQ14" s="1">
        <v>0</v>
      </c>
      <c r="BR14" s="1">
        <v>0</v>
      </c>
      <c r="BS14" s="1">
        <v>0</v>
      </c>
      <c r="BT14" s="1">
        <v>1</v>
      </c>
      <c r="BU14" s="79">
        <v>17</v>
      </c>
    </row>
    <row r="15" spans="1:73" x14ac:dyDescent="0.15">
      <c r="A15" s="1" t="s">
        <v>21</v>
      </c>
      <c r="B15" s="1" t="s">
        <v>310</v>
      </c>
      <c r="C15" s="1" t="s">
        <v>22</v>
      </c>
      <c r="D15" s="41">
        <f t="shared" si="3"/>
        <v>0.97435897435897434</v>
      </c>
      <c r="E15" s="43">
        <f t="shared" si="4"/>
        <v>9.1575091575091579E-3</v>
      </c>
      <c r="F15" s="43">
        <f t="shared" si="5"/>
        <v>5.4945054945054949E-3</v>
      </c>
      <c r="G15" s="43">
        <f t="shared" si="6"/>
        <v>1.8315018315018315E-3</v>
      </c>
      <c r="H15" s="43">
        <f t="shared" si="7"/>
        <v>1.8315018315018315E-3</v>
      </c>
      <c r="I15" s="43">
        <f t="shared" si="8"/>
        <v>0</v>
      </c>
      <c r="J15" s="43">
        <f t="shared" si="9"/>
        <v>1.8315018315018315E-3</v>
      </c>
      <c r="K15" s="44">
        <f t="shared" si="10"/>
        <v>5.4945054945054949E-3</v>
      </c>
      <c r="L15" s="28">
        <f t="shared" si="11"/>
        <v>0</v>
      </c>
      <c r="M15" s="24">
        <f t="shared" si="12"/>
        <v>54</v>
      </c>
      <c r="N15" s="10"/>
      <c r="O15" s="72" t="s">
        <v>22</v>
      </c>
      <c r="P15" s="67">
        <f t="shared" si="13"/>
        <v>546</v>
      </c>
      <c r="Q15" s="13">
        <v>532</v>
      </c>
      <c r="R15" s="34">
        <v>5</v>
      </c>
      <c r="S15" s="34">
        <v>3</v>
      </c>
      <c r="T15" s="34">
        <v>1</v>
      </c>
      <c r="U15" s="34">
        <v>1</v>
      </c>
      <c r="V15" s="34">
        <v>0</v>
      </c>
      <c r="W15" s="34">
        <v>1</v>
      </c>
      <c r="X15" s="34">
        <v>3</v>
      </c>
      <c r="Y15" s="34">
        <v>0</v>
      </c>
      <c r="Z15" s="72">
        <v>517</v>
      </c>
      <c r="AA15" s="1">
        <v>5</v>
      </c>
      <c r="AB15" s="1">
        <v>6</v>
      </c>
      <c r="AC15" s="1">
        <v>2</v>
      </c>
      <c r="AD15" s="1">
        <v>1</v>
      </c>
      <c r="AE15" s="1">
        <v>0</v>
      </c>
      <c r="AF15" s="1">
        <v>1</v>
      </c>
      <c r="AG15" s="1">
        <v>0</v>
      </c>
      <c r="AH15" s="1">
        <v>0</v>
      </c>
      <c r="AI15" s="1">
        <v>0</v>
      </c>
      <c r="AJ15" s="1">
        <v>1</v>
      </c>
      <c r="AK15" s="1">
        <v>1</v>
      </c>
      <c r="AL15" s="1">
        <v>2</v>
      </c>
      <c r="AM15" s="1">
        <v>1</v>
      </c>
      <c r="AN15" s="1">
        <v>0</v>
      </c>
      <c r="AO15" s="1">
        <v>1</v>
      </c>
      <c r="AP15" s="1">
        <v>0</v>
      </c>
      <c r="AQ15" s="1">
        <v>0</v>
      </c>
      <c r="AR15" s="1">
        <v>0</v>
      </c>
      <c r="AS15" s="1">
        <v>0</v>
      </c>
      <c r="AT15" s="1">
        <v>1</v>
      </c>
      <c r="AU15" s="1">
        <v>0</v>
      </c>
      <c r="AV15" s="1">
        <v>1</v>
      </c>
      <c r="AW15" s="1">
        <v>0</v>
      </c>
      <c r="AX15" s="1">
        <v>0</v>
      </c>
      <c r="AY15" s="1">
        <v>0</v>
      </c>
      <c r="AZ15" s="1">
        <v>0</v>
      </c>
      <c r="BA15" s="1">
        <v>1</v>
      </c>
      <c r="BB15" s="1">
        <v>0</v>
      </c>
      <c r="BC15" s="1">
        <v>0</v>
      </c>
      <c r="BD15" s="1">
        <v>0</v>
      </c>
      <c r="BE15" s="1">
        <v>0</v>
      </c>
      <c r="BF15" s="1">
        <v>1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1</v>
      </c>
      <c r="BQ15" s="1">
        <v>0</v>
      </c>
      <c r="BR15" s="1">
        <v>0</v>
      </c>
      <c r="BS15" s="1">
        <v>0</v>
      </c>
      <c r="BT15" s="1">
        <v>0</v>
      </c>
      <c r="BU15" s="79">
        <v>3</v>
      </c>
    </row>
    <row r="16" spans="1:73" x14ac:dyDescent="0.15">
      <c r="A16" s="1" t="s">
        <v>23</v>
      </c>
      <c r="B16" s="1" t="s">
        <v>309</v>
      </c>
      <c r="C16" s="1" t="s">
        <v>24</v>
      </c>
      <c r="D16" s="41">
        <f t="shared" si="3"/>
        <v>0.36799999999999999</v>
      </c>
      <c r="E16" s="43">
        <f t="shared" si="4"/>
        <v>0.23200000000000001</v>
      </c>
      <c r="F16" s="43">
        <f t="shared" si="5"/>
        <v>0.14000000000000001</v>
      </c>
      <c r="G16" s="43">
        <f t="shared" si="6"/>
        <v>0.13200000000000001</v>
      </c>
      <c r="H16" s="43">
        <f t="shared" si="7"/>
        <v>5.1999999999999998E-2</v>
      </c>
      <c r="I16" s="43">
        <f t="shared" si="8"/>
        <v>4.3999999999999997E-2</v>
      </c>
      <c r="J16" s="43">
        <f t="shared" si="9"/>
        <v>3.2000000000000001E-2</v>
      </c>
      <c r="K16" s="44">
        <f t="shared" si="10"/>
        <v>0</v>
      </c>
      <c r="L16" s="28">
        <f t="shared" si="11"/>
        <v>1.2E-2</v>
      </c>
      <c r="M16" s="24">
        <f t="shared" si="12"/>
        <v>8</v>
      </c>
      <c r="N16" s="10"/>
      <c r="O16" s="72" t="s">
        <v>24</v>
      </c>
      <c r="P16" s="67">
        <f t="shared" si="13"/>
        <v>250</v>
      </c>
      <c r="Q16" s="13">
        <v>92</v>
      </c>
      <c r="R16" s="34">
        <v>58</v>
      </c>
      <c r="S16" s="34">
        <v>35</v>
      </c>
      <c r="T16" s="34">
        <v>33</v>
      </c>
      <c r="U16" s="34">
        <v>13</v>
      </c>
      <c r="V16" s="34">
        <v>11</v>
      </c>
      <c r="W16" s="34">
        <v>8</v>
      </c>
      <c r="X16" s="34">
        <v>0</v>
      </c>
      <c r="Y16" s="34">
        <v>3</v>
      </c>
      <c r="Z16" s="72">
        <v>76</v>
      </c>
      <c r="AA16" s="1">
        <v>2</v>
      </c>
      <c r="AB16" s="1">
        <v>3</v>
      </c>
      <c r="AC16" s="1">
        <v>4</v>
      </c>
      <c r="AD16" s="1">
        <v>2</v>
      </c>
      <c r="AE16" s="1">
        <v>3</v>
      </c>
      <c r="AF16" s="1">
        <v>2</v>
      </c>
      <c r="AG16" s="1">
        <v>4</v>
      </c>
      <c r="AH16" s="1">
        <v>2</v>
      </c>
      <c r="AI16" s="1">
        <v>2</v>
      </c>
      <c r="AJ16" s="1">
        <v>4</v>
      </c>
      <c r="AK16" s="1">
        <v>6</v>
      </c>
      <c r="AL16" s="1">
        <v>28</v>
      </c>
      <c r="AM16" s="1">
        <v>12</v>
      </c>
      <c r="AN16" s="1">
        <v>3</v>
      </c>
      <c r="AO16" s="1">
        <v>2</v>
      </c>
      <c r="AP16" s="1">
        <v>2</v>
      </c>
      <c r="AQ16" s="1">
        <v>0</v>
      </c>
      <c r="AR16" s="1">
        <v>0</v>
      </c>
      <c r="AS16" s="1">
        <v>4</v>
      </c>
      <c r="AT16" s="1">
        <v>6</v>
      </c>
      <c r="AU16" s="1">
        <v>5</v>
      </c>
      <c r="AV16" s="1">
        <v>13</v>
      </c>
      <c r="AW16" s="1">
        <v>2</v>
      </c>
      <c r="AX16" s="1">
        <v>1</v>
      </c>
      <c r="AY16" s="1">
        <v>6</v>
      </c>
      <c r="AZ16" s="1">
        <v>12</v>
      </c>
      <c r="BA16" s="1">
        <v>10</v>
      </c>
      <c r="BB16" s="1">
        <v>1</v>
      </c>
      <c r="BC16" s="1">
        <v>1</v>
      </c>
      <c r="BD16" s="1">
        <v>1</v>
      </c>
      <c r="BE16" s="1">
        <v>1</v>
      </c>
      <c r="BF16" s="1">
        <v>1</v>
      </c>
      <c r="BG16" s="1">
        <v>8</v>
      </c>
      <c r="BH16" s="1">
        <v>2</v>
      </c>
      <c r="BI16" s="1">
        <v>1</v>
      </c>
      <c r="BJ16" s="1">
        <v>3</v>
      </c>
      <c r="BK16" s="1">
        <v>4</v>
      </c>
      <c r="BL16" s="1">
        <v>3</v>
      </c>
      <c r="BM16" s="1">
        <v>3</v>
      </c>
      <c r="BN16" s="1">
        <v>1</v>
      </c>
      <c r="BO16" s="1">
        <v>0</v>
      </c>
      <c r="BP16" s="1">
        <v>0</v>
      </c>
      <c r="BQ16" s="1">
        <v>0</v>
      </c>
      <c r="BR16" s="1">
        <v>0</v>
      </c>
      <c r="BS16" s="1">
        <v>1</v>
      </c>
      <c r="BT16" s="1">
        <v>3</v>
      </c>
      <c r="BU16" s="79">
        <v>0</v>
      </c>
    </row>
    <row r="17" spans="1:73" x14ac:dyDescent="0.15">
      <c r="A17" s="1" t="s">
        <v>25</v>
      </c>
      <c r="B17" s="1" t="s">
        <v>309</v>
      </c>
      <c r="C17" s="1" t="s">
        <v>26</v>
      </c>
      <c r="D17" s="41">
        <f t="shared" si="3"/>
        <v>0.53041362530413627</v>
      </c>
      <c r="E17" s="43">
        <f t="shared" si="4"/>
        <v>9.9756690997566913E-2</v>
      </c>
      <c r="F17" s="43">
        <f t="shared" si="5"/>
        <v>0.170316301703163</v>
      </c>
      <c r="G17" s="43">
        <f t="shared" si="6"/>
        <v>7.0559610705596104E-2</v>
      </c>
      <c r="H17" s="43">
        <f t="shared" si="7"/>
        <v>4.1362530413625302E-2</v>
      </c>
      <c r="I17" s="43">
        <f t="shared" si="8"/>
        <v>2.4330900243309004E-2</v>
      </c>
      <c r="J17" s="43">
        <f t="shared" si="9"/>
        <v>4.1362530413625302E-2</v>
      </c>
      <c r="K17" s="44">
        <f t="shared" si="10"/>
        <v>2.1897810218978103E-2</v>
      </c>
      <c r="L17" s="28">
        <f t="shared" si="11"/>
        <v>0</v>
      </c>
      <c r="M17" s="24">
        <f t="shared" si="12"/>
        <v>54</v>
      </c>
      <c r="N17" s="10"/>
      <c r="O17" s="72" t="s">
        <v>26</v>
      </c>
      <c r="P17" s="67">
        <f t="shared" si="13"/>
        <v>411</v>
      </c>
      <c r="Q17" s="13">
        <v>218</v>
      </c>
      <c r="R17" s="34">
        <v>41</v>
      </c>
      <c r="S17" s="34">
        <v>70</v>
      </c>
      <c r="T17" s="34">
        <v>29</v>
      </c>
      <c r="U17" s="34">
        <v>17</v>
      </c>
      <c r="V17" s="34">
        <v>10</v>
      </c>
      <c r="W17" s="34">
        <v>17</v>
      </c>
      <c r="X17" s="34">
        <v>9</v>
      </c>
      <c r="Y17" s="34">
        <v>0</v>
      </c>
      <c r="Z17" s="72">
        <v>154</v>
      </c>
      <c r="AA17" s="1">
        <v>14</v>
      </c>
      <c r="AB17" s="1">
        <v>26</v>
      </c>
      <c r="AC17" s="1">
        <v>4</v>
      </c>
      <c r="AD17" s="1">
        <v>5</v>
      </c>
      <c r="AE17" s="1">
        <v>6</v>
      </c>
      <c r="AF17" s="1">
        <v>9</v>
      </c>
      <c r="AG17" s="1">
        <v>14</v>
      </c>
      <c r="AH17" s="1">
        <v>5</v>
      </c>
      <c r="AI17" s="1">
        <v>2</v>
      </c>
      <c r="AJ17" s="1">
        <v>5</v>
      </c>
      <c r="AK17" s="1">
        <v>4</v>
      </c>
      <c r="AL17" s="1">
        <v>6</v>
      </c>
      <c r="AM17" s="1">
        <v>5</v>
      </c>
      <c r="AN17" s="1">
        <v>5</v>
      </c>
      <c r="AO17" s="1">
        <v>1</v>
      </c>
      <c r="AP17" s="1">
        <v>4</v>
      </c>
      <c r="AQ17" s="1">
        <v>1</v>
      </c>
      <c r="AR17" s="1">
        <v>0</v>
      </c>
      <c r="AS17" s="1">
        <v>5</v>
      </c>
      <c r="AT17" s="1">
        <v>7</v>
      </c>
      <c r="AU17" s="1">
        <v>25</v>
      </c>
      <c r="AV17" s="1">
        <v>22</v>
      </c>
      <c r="AW17" s="1">
        <v>7</v>
      </c>
      <c r="AX17" s="1">
        <v>0</v>
      </c>
      <c r="AY17" s="1">
        <v>2</v>
      </c>
      <c r="AZ17" s="1">
        <v>6</v>
      </c>
      <c r="BA17" s="1">
        <v>11</v>
      </c>
      <c r="BB17" s="1">
        <v>1</v>
      </c>
      <c r="BC17" s="1">
        <v>2</v>
      </c>
      <c r="BD17" s="1">
        <v>1</v>
      </c>
      <c r="BE17" s="1">
        <v>1</v>
      </c>
      <c r="BF17" s="1">
        <v>9</v>
      </c>
      <c r="BG17" s="1">
        <v>6</v>
      </c>
      <c r="BH17" s="1">
        <v>0</v>
      </c>
      <c r="BI17" s="1">
        <v>4</v>
      </c>
      <c r="BJ17" s="1">
        <v>1</v>
      </c>
      <c r="BK17" s="1">
        <v>5</v>
      </c>
      <c r="BL17" s="1">
        <v>0</v>
      </c>
      <c r="BM17" s="1">
        <v>1</v>
      </c>
      <c r="BN17" s="1">
        <v>1</v>
      </c>
      <c r="BO17" s="1">
        <v>2</v>
      </c>
      <c r="BP17" s="1">
        <v>1</v>
      </c>
      <c r="BQ17" s="1">
        <v>6</v>
      </c>
      <c r="BR17" s="1">
        <v>1</v>
      </c>
      <c r="BS17" s="1">
        <v>4</v>
      </c>
      <c r="BT17" s="1">
        <v>1</v>
      </c>
      <c r="BU17" s="79">
        <v>9</v>
      </c>
    </row>
    <row r="18" spans="1:73" x14ac:dyDescent="0.15">
      <c r="A18" s="1" t="s">
        <v>27</v>
      </c>
      <c r="B18" s="1" t="s">
        <v>311</v>
      </c>
      <c r="C18" s="1" t="s">
        <v>28</v>
      </c>
      <c r="D18" s="41">
        <f t="shared" si="3"/>
        <v>0.72258064516129028</v>
      </c>
      <c r="E18" s="43">
        <f t="shared" si="4"/>
        <v>0.12903225806451613</v>
      </c>
      <c r="F18" s="43">
        <f t="shared" si="5"/>
        <v>5.8064516129032261E-2</v>
      </c>
      <c r="G18" s="43">
        <f t="shared" si="6"/>
        <v>5.1612903225806452E-2</v>
      </c>
      <c r="H18" s="43">
        <f t="shared" si="7"/>
        <v>6.4516129032258064E-3</v>
      </c>
      <c r="I18" s="43">
        <f t="shared" si="8"/>
        <v>6.4516129032258064E-3</v>
      </c>
      <c r="J18" s="43">
        <f t="shared" si="9"/>
        <v>1.2903225806451613E-2</v>
      </c>
      <c r="K18" s="44">
        <f t="shared" si="10"/>
        <v>1.2903225806451613E-2</v>
      </c>
      <c r="L18" s="28">
        <f t="shared" si="11"/>
        <v>0</v>
      </c>
      <c r="M18" s="24">
        <f t="shared" si="12"/>
        <v>54</v>
      </c>
      <c r="N18" s="10"/>
      <c r="O18" s="72" t="s">
        <v>28</v>
      </c>
      <c r="P18" s="67">
        <f t="shared" si="13"/>
        <v>155</v>
      </c>
      <c r="Q18" s="13">
        <v>112</v>
      </c>
      <c r="R18" s="34">
        <v>20</v>
      </c>
      <c r="S18" s="34">
        <v>9</v>
      </c>
      <c r="T18" s="34">
        <v>8</v>
      </c>
      <c r="U18" s="34">
        <v>1</v>
      </c>
      <c r="V18" s="34">
        <v>1</v>
      </c>
      <c r="W18" s="34">
        <v>2</v>
      </c>
      <c r="X18" s="34">
        <v>2</v>
      </c>
      <c r="Y18" s="34">
        <v>0</v>
      </c>
      <c r="Z18" s="72">
        <v>111</v>
      </c>
      <c r="AA18" s="1">
        <v>1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2</v>
      </c>
      <c r="AH18" s="1">
        <v>1</v>
      </c>
      <c r="AI18" s="1">
        <v>2</v>
      </c>
      <c r="AJ18" s="1">
        <v>2</v>
      </c>
      <c r="AK18" s="1">
        <v>3</v>
      </c>
      <c r="AL18" s="1">
        <v>8</v>
      </c>
      <c r="AM18" s="1">
        <v>2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1</v>
      </c>
      <c r="AU18" s="1">
        <v>5</v>
      </c>
      <c r="AV18" s="1">
        <v>3</v>
      </c>
      <c r="AW18" s="1">
        <v>1</v>
      </c>
      <c r="AX18" s="1">
        <v>1</v>
      </c>
      <c r="AY18" s="1">
        <v>0</v>
      </c>
      <c r="AZ18" s="1">
        <v>4</v>
      </c>
      <c r="BA18" s="1">
        <v>1</v>
      </c>
      <c r="BB18" s="1">
        <v>1</v>
      </c>
      <c r="BC18" s="1">
        <v>0</v>
      </c>
      <c r="BD18" s="1">
        <v>0</v>
      </c>
      <c r="BE18" s="1">
        <v>0</v>
      </c>
      <c r="BF18" s="1">
        <v>0</v>
      </c>
      <c r="BG18" s="1">
        <v>1</v>
      </c>
      <c r="BH18" s="1">
        <v>0</v>
      </c>
      <c r="BI18" s="1">
        <v>0</v>
      </c>
      <c r="BJ18" s="1">
        <v>1</v>
      </c>
      <c r="BK18" s="1">
        <v>0</v>
      </c>
      <c r="BL18" s="1">
        <v>0</v>
      </c>
      <c r="BM18" s="1">
        <v>1</v>
      </c>
      <c r="BN18" s="1">
        <v>0</v>
      </c>
      <c r="BO18" s="1">
        <v>1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79">
        <v>2</v>
      </c>
    </row>
    <row r="19" spans="1:73" x14ac:dyDescent="0.15">
      <c r="A19" s="1" t="s">
        <v>29</v>
      </c>
      <c r="B19" s="1" t="s">
        <v>312</v>
      </c>
      <c r="C19" s="1" t="s">
        <v>30</v>
      </c>
      <c r="D19" s="41">
        <f t="shared" si="3"/>
        <v>0.86287381473377101</v>
      </c>
      <c r="E19" s="43">
        <f t="shared" si="4"/>
        <v>7.2210065645514229E-2</v>
      </c>
      <c r="F19" s="43">
        <f t="shared" si="5"/>
        <v>2.6258205689277898E-2</v>
      </c>
      <c r="G19" s="43">
        <f t="shared" si="6"/>
        <v>1.8964259664478483E-2</v>
      </c>
      <c r="H19" s="43">
        <f t="shared" si="7"/>
        <v>2.9175784099197666E-3</v>
      </c>
      <c r="I19" s="43">
        <f t="shared" si="8"/>
        <v>2.9175784099197666E-3</v>
      </c>
      <c r="J19" s="43">
        <f t="shared" si="9"/>
        <v>7.2939460247994168E-3</v>
      </c>
      <c r="K19" s="44">
        <f t="shared" si="10"/>
        <v>6.5645514223194746E-3</v>
      </c>
      <c r="L19" s="28">
        <f t="shared" si="11"/>
        <v>1.4587892049598833E-3</v>
      </c>
      <c r="M19" s="24">
        <f t="shared" si="12"/>
        <v>32</v>
      </c>
      <c r="N19" s="10"/>
      <c r="O19" s="72" t="s">
        <v>30</v>
      </c>
      <c r="P19" s="67">
        <f t="shared" si="13"/>
        <v>1371</v>
      </c>
      <c r="Q19" s="13">
        <v>1183</v>
      </c>
      <c r="R19" s="34">
        <v>99</v>
      </c>
      <c r="S19" s="34">
        <v>36</v>
      </c>
      <c r="T19" s="34">
        <v>26</v>
      </c>
      <c r="U19" s="34">
        <v>4</v>
      </c>
      <c r="V19" s="34">
        <v>4</v>
      </c>
      <c r="W19" s="34">
        <v>10</v>
      </c>
      <c r="X19" s="34">
        <v>9</v>
      </c>
      <c r="Y19" s="34">
        <v>2</v>
      </c>
      <c r="Z19" s="72">
        <v>299</v>
      </c>
      <c r="AA19" s="1">
        <v>593</v>
      </c>
      <c r="AB19" s="1">
        <v>92</v>
      </c>
      <c r="AC19" s="1">
        <v>71</v>
      </c>
      <c r="AD19" s="1">
        <v>86</v>
      </c>
      <c r="AE19" s="1">
        <v>32</v>
      </c>
      <c r="AF19" s="1">
        <v>10</v>
      </c>
      <c r="AG19" s="1">
        <v>17</v>
      </c>
      <c r="AH19" s="1">
        <v>11</v>
      </c>
      <c r="AI19" s="1">
        <v>9</v>
      </c>
      <c r="AJ19" s="1">
        <v>17</v>
      </c>
      <c r="AK19" s="1">
        <v>13</v>
      </c>
      <c r="AL19" s="1">
        <v>20</v>
      </c>
      <c r="AM19" s="1">
        <v>12</v>
      </c>
      <c r="AN19" s="1">
        <v>4</v>
      </c>
      <c r="AO19" s="1">
        <v>0</v>
      </c>
      <c r="AP19" s="1">
        <v>1</v>
      </c>
      <c r="AQ19" s="1">
        <v>0</v>
      </c>
      <c r="AR19" s="1">
        <v>3</v>
      </c>
      <c r="AS19" s="1">
        <v>4</v>
      </c>
      <c r="AT19" s="1">
        <v>0</v>
      </c>
      <c r="AU19" s="1">
        <v>15</v>
      </c>
      <c r="AV19" s="1">
        <v>9</v>
      </c>
      <c r="AW19" s="1">
        <v>4</v>
      </c>
      <c r="AX19" s="1">
        <v>1</v>
      </c>
      <c r="AY19" s="1">
        <v>4</v>
      </c>
      <c r="AZ19" s="1">
        <v>9</v>
      </c>
      <c r="BA19" s="1">
        <v>6</v>
      </c>
      <c r="BB19" s="1">
        <v>1</v>
      </c>
      <c r="BC19" s="1">
        <v>1</v>
      </c>
      <c r="BD19" s="1">
        <v>1</v>
      </c>
      <c r="BE19" s="1">
        <v>0</v>
      </c>
      <c r="BF19" s="1">
        <v>0</v>
      </c>
      <c r="BG19" s="1">
        <v>2</v>
      </c>
      <c r="BH19" s="1">
        <v>1</v>
      </c>
      <c r="BI19" s="1">
        <v>0</v>
      </c>
      <c r="BJ19" s="1">
        <v>0</v>
      </c>
      <c r="BK19" s="1">
        <v>2</v>
      </c>
      <c r="BL19" s="1">
        <v>2</v>
      </c>
      <c r="BM19" s="1">
        <v>4</v>
      </c>
      <c r="BN19" s="1">
        <v>1</v>
      </c>
      <c r="BO19" s="1">
        <v>0</v>
      </c>
      <c r="BP19" s="1">
        <v>0</v>
      </c>
      <c r="BQ19" s="1">
        <v>1</v>
      </c>
      <c r="BR19" s="1">
        <v>0</v>
      </c>
      <c r="BS19" s="1">
        <v>2</v>
      </c>
      <c r="BT19" s="1">
        <v>2</v>
      </c>
      <c r="BU19" s="79">
        <v>9</v>
      </c>
    </row>
    <row r="20" spans="1:73" x14ac:dyDescent="0.15">
      <c r="A20" s="1" t="s">
        <v>31</v>
      </c>
      <c r="B20" s="1" t="s">
        <v>313</v>
      </c>
      <c r="C20" s="1" t="s">
        <v>32</v>
      </c>
      <c r="D20" s="41">
        <f t="shared" si="3"/>
        <v>0.84925093632958804</v>
      </c>
      <c r="E20" s="43">
        <f t="shared" si="4"/>
        <v>7.9588014981273408E-2</v>
      </c>
      <c r="F20" s="43">
        <f t="shared" si="5"/>
        <v>3.5580524344569285E-2</v>
      </c>
      <c r="G20" s="43">
        <f t="shared" si="6"/>
        <v>1.1235955056179775E-2</v>
      </c>
      <c r="H20" s="43">
        <f t="shared" si="7"/>
        <v>3.7453183520599251E-3</v>
      </c>
      <c r="I20" s="43">
        <f t="shared" si="8"/>
        <v>2.8089887640449437E-3</v>
      </c>
      <c r="J20" s="43">
        <f t="shared" si="9"/>
        <v>3.7453183520599251E-3</v>
      </c>
      <c r="K20" s="44">
        <f t="shared" si="10"/>
        <v>1.4044943820224719E-2</v>
      </c>
      <c r="L20" s="28">
        <f t="shared" si="11"/>
        <v>9.3632958801498128E-4</v>
      </c>
      <c r="M20" s="24">
        <f t="shared" si="12"/>
        <v>46</v>
      </c>
      <c r="N20" s="10"/>
      <c r="O20" s="72" t="s">
        <v>32</v>
      </c>
      <c r="P20" s="67">
        <f t="shared" si="13"/>
        <v>1068</v>
      </c>
      <c r="Q20" s="13">
        <v>907</v>
      </c>
      <c r="R20" s="34">
        <v>85</v>
      </c>
      <c r="S20" s="34">
        <v>38</v>
      </c>
      <c r="T20" s="34">
        <v>12</v>
      </c>
      <c r="U20" s="34">
        <v>4</v>
      </c>
      <c r="V20" s="34">
        <v>3</v>
      </c>
      <c r="W20" s="34">
        <v>4</v>
      </c>
      <c r="X20" s="34">
        <v>15</v>
      </c>
      <c r="Y20" s="34">
        <v>1</v>
      </c>
      <c r="Z20" s="72">
        <v>44</v>
      </c>
      <c r="AA20" s="1">
        <v>132</v>
      </c>
      <c r="AB20" s="1">
        <v>420</v>
      </c>
      <c r="AC20" s="1">
        <v>176</v>
      </c>
      <c r="AD20" s="1">
        <v>86</v>
      </c>
      <c r="AE20" s="1">
        <v>18</v>
      </c>
      <c r="AF20" s="1">
        <v>31</v>
      </c>
      <c r="AG20" s="1">
        <v>12</v>
      </c>
      <c r="AH20" s="1">
        <v>16</v>
      </c>
      <c r="AI20" s="1">
        <v>9</v>
      </c>
      <c r="AJ20" s="1">
        <v>10</v>
      </c>
      <c r="AK20" s="1">
        <v>10</v>
      </c>
      <c r="AL20" s="1">
        <v>20</v>
      </c>
      <c r="AM20" s="1">
        <v>8</v>
      </c>
      <c r="AN20" s="1">
        <v>6</v>
      </c>
      <c r="AO20" s="1">
        <v>0</v>
      </c>
      <c r="AP20" s="1">
        <v>1</v>
      </c>
      <c r="AQ20" s="1">
        <v>1</v>
      </c>
      <c r="AR20" s="1">
        <v>3</v>
      </c>
      <c r="AS20" s="1">
        <v>7</v>
      </c>
      <c r="AT20" s="1">
        <v>1</v>
      </c>
      <c r="AU20" s="1">
        <v>13</v>
      </c>
      <c r="AV20" s="1">
        <v>6</v>
      </c>
      <c r="AW20" s="1">
        <v>0</v>
      </c>
      <c r="AX20" s="1">
        <v>2</v>
      </c>
      <c r="AY20" s="1">
        <v>2</v>
      </c>
      <c r="AZ20" s="1">
        <v>3</v>
      </c>
      <c r="BA20" s="1">
        <v>4</v>
      </c>
      <c r="BB20" s="1">
        <v>1</v>
      </c>
      <c r="BC20" s="1">
        <v>0</v>
      </c>
      <c r="BD20" s="1">
        <v>0</v>
      </c>
      <c r="BE20" s="1">
        <v>1</v>
      </c>
      <c r="BF20" s="1">
        <v>0</v>
      </c>
      <c r="BG20" s="1">
        <v>3</v>
      </c>
      <c r="BH20" s="1">
        <v>0</v>
      </c>
      <c r="BI20" s="1">
        <v>0</v>
      </c>
      <c r="BJ20" s="1">
        <v>2</v>
      </c>
      <c r="BK20" s="1">
        <v>0</v>
      </c>
      <c r="BL20" s="1">
        <v>1</v>
      </c>
      <c r="BM20" s="1">
        <v>0</v>
      </c>
      <c r="BN20" s="1">
        <v>0</v>
      </c>
      <c r="BO20" s="1">
        <v>2</v>
      </c>
      <c r="BP20" s="1">
        <v>0</v>
      </c>
      <c r="BQ20" s="1">
        <v>0</v>
      </c>
      <c r="BR20" s="1">
        <v>1</v>
      </c>
      <c r="BS20" s="1">
        <v>0</v>
      </c>
      <c r="BT20" s="1">
        <v>1</v>
      </c>
      <c r="BU20" s="79">
        <v>15</v>
      </c>
    </row>
    <row r="21" spans="1:73" x14ac:dyDescent="0.15">
      <c r="A21" s="1" t="s">
        <v>33</v>
      </c>
      <c r="B21" s="1" t="s">
        <v>307</v>
      </c>
      <c r="C21" s="1" t="s">
        <v>34</v>
      </c>
      <c r="D21" s="41">
        <f t="shared" si="3"/>
        <v>0.38181818181818183</v>
      </c>
      <c r="E21" s="43">
        <f t="shared" si="4"/>
        <v>0.37190082644628097</v>
      </c>
      <c r="F21" s="43">
        <f t="shared" si="5"/>
        <v>0.15991735537190083</v>
      </c>
      <c r="G21" s="43">
        <f t="shared" si="6"/>
        <v>3.884297520661157E-2</v>
      </c>
      <c r="H21" s="43">
        <f t="shared" si="7"/>
        <v>1.4462809917355372E-2</v>
      </c>
      <c r="I21" s="43">
        <f t="shared" si="8"/>
        <v>4.9586776859504135E-3</v>
      </c>
      <c r="J21" s="43">
        <f t="shared" si="9"/>
        <v>1.5702479338842976E-2</v>
      </c>
      <c r="K21" s="44">
        <f t="shared" si="10"/>
        <v>1.2396694214876033E-2</v>
      </c>
      <c r="L21" s="28">
        <f t="shared" si="11"/>
        <v>0</v>
      </c>
      <c r="M21" s="24">
        <f t="shared" si="12"/>
        <v>54</v>
      </c>
      <c r="N21" s="10"/>
      <c r="O21" s="72" t="s">
        <v>34</v>
      </c>
      <c r="P21" s="67">
        <f t="shared" si="13"/>
        <v>2420</v>
      </c>
      <c r="Q21" s="13">
        <v>924</v>
      </c>
      <c r="R21" s="34">
        <v>900</v>
      </c>
      <c r="S21" s="34">
        <v>387</v>
      </c>
      <c r="T21" s="34">
        <v>94</v>
      </c>
      <c r="U21" s="34">
        <v>35</v>
      </c>
      <c r="V21" s="34">
        <v>12</v>
      </c>
      <c r="W21" s="34">
        <v>38</v>
      </c>
      <c r="X21" s="34">
        <v>30</v>
      </c>
      <c r="Y21" s="34">
        <v>0</v>
      </c>
      <c r="Z21" s="72">
        <v>71</v>
      </c>
      <c r="AA21" s="1">
        <v>117</v>
      </c>
      <c r="AB21" s="1">
        <v>87</v>
      </c>
      <c r="AC21" s="1">
        <v>367</v>
      </c>
      <c r="AD21" s="1">
        <v>90</v>
      </c>
      <c r="AE21" s="1">
        <v>91</v>
      </c>
      <c r="AF21" s="1">
        <v>101</v>
      </c>
      <c r="AG21" s="1">
        <v>108</v>
      </c>
      <c r="AH21" s="1">
        <v>111</v>
      </c>
      <c r="AI21" s="1">
        <v>87</v>
      </c>
      <c r="AJ21" s="1">
        <v>162</v>
      </c>
      <c r="AK21" s="1">
        <v>85</v>
      </c>
      <c r="AL21" s="1">
        <v>230</v>
      </c>
      <c r="AM21" s="1">
        <v>117</v>
      </c>
      <c r="AN21" s="1">
        <v>89</v>
      </c>
      <c r="AO21" s="1">
        <v>30</v>
      </c>
      <c r="AP21" s="1">
        <v>37</v>
      </c>
      <c r="AQ21" s="1">
        <v>7</v>
      </c>
      <c r="AR21" s="1">
        <v>25</v>
      </c>
      <c r="AS21" s="1">
        <v>50</v>
      </c>
      <c r="AT21" s="1">
        <v>11</v>
      </c>
      <c r="AU21" s="1">
        <v>93</v>
      </c>
      <c r="AV21" s="1">
        <v>45</v>
      </c>
      <c r="AW21" s="1">
        <v>11</v>
      </c>
      <c r="AX21" s="1">
        <v>4</v>
      </c>
      <c r="AY21" s="1">
        <v>17</v>
      </c>
      <c r="AZ21" s="1">
        <v>30</v>
      </c>
      <c r="BA21" s="1">
        <v>23</v>
      </c>
      <c r="BB21" s="1">
        <v>7</v>
      </c>
      <c r="BC21" s="1">
        <v>2</v>
      </c>
      <c r="BD21" s="1">
        <v>7</v>
      </c>
      <c r="BE21" s="1">
        <v>7</v>
      </c>
      <c r="BF21" s="1">
        <v>8</v>
      </c>
      <c r="BG21" s="1">
        <v>10</v>
      </c>
      <c r="BH21" s="1">
        <v>3</v>
      </c>
      <c r="BI21" s="1">
        <v>2</v>
      </c>
      <c r="BJ21" s="1">
        <v>3</v>
      </c>
      <c r="BK21" s="1">
        <v>7</v>
      </c>
      <c r="BL21" s="1">
        <v>0</v>
      </c>
      <c r="BM21" s="1">
        <v>8</v>
      </c>
      <c r="BN21" s="1">
        <v>4</v>
      </c>
      <c r="BO21" s="1">
        <v>5</v>
      </c>
      <c r="BP21" s="1">
        <v>2</v>
      </c>
      <c r="BQ21" s="1">
        <v>2</v>
      </c>
      <c r="BR21" s="1">
        <v>4</v>
      </c>
      <c r="BS21" s="1">
        <v>8</v>
      </c>
      <c r="BT21" s="1">
        <v>5</v>
      </c>
      <c r="BU21" s="79">
        <v>30</v>
      </c>
    </row>
    <row r="22" spans="1:73" x14ac:dyDescent="0.15">
      <c r="A22" s="1" t="s">
        <v>35</v>
      </c>
      <c r="B22" s="1" t="s">
        <v>308</v>
      </c>
      <c r="C22" s="1" t="s">
        <v>36</v>
      </c>
      <c r="D22" s="41">
        <f t="shared" si="3"/>
        <v>0.91364902506963785</v>
      </c>
      <c r="E22" s="43">
        <f t="shared" si="4"/>
        <v>6.1281337047353758E-2</v>
      </c>
      <c r="F22" s="43">
        <f t="shared" si="5"/>
        <v>2.5069637883008356E-2</v>
      </c>
      <c r="G22" s="43">
        <f t="shared" si="6"/>
        <v>0</v>
      </c>
      <c r="H22" s="43">
        <f t="shared" si="7"/>
        <v>0</v>
      </c>
      <c r="I22" s="43">
        <f t="shared" si="8"/>
        <v>0</v>
      </c>
      <c r="J22" s="43">
        <f t="shared" si="9"/>
        <v>0</v>
      </c>
      <c r="K22" s="44">
        <f t="shared" si="10"/>
        <v>0</v>
      </c>
      <c r="L22" s="28">
        <f t="shared" si="11"/>
        <v>0</v>
      </c>
      <c r="M22" s="24">
        <f t="shared" si="12"/>
        <v>54</v>
      </c>
      <c r="N22" s="10"/>
      <c r="O22" s="72" t="s">
        <v>36</v>
      </c>
      <c r="P22" s="67">
        <f t="shared" si="13"/>
        <v>359</v>
      </c>
      <c r="Q22" s="13">
        <v>328</v>
      </c>
      <c r="R22" s="34">
        <v>22</v>
      </c>
      <c r="S22" s="34">
        <v>9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72">
        <v>2</v>
      </c>
      <c r="AA22" s="1">
        <v>30</v>
      </c>
      <c r="AB22" s="1">
        <v>18</v>
      </c>
      <c r="AC22" s="1">
        <v>196</v>
      </c>
      <c r="AD22" s="1">
        <v>24</v>
      </c>
      <c r="AE22" s="1">
        <v>24</v>
      </c>
      <c r="AF22" s="1">
        <v>34</v>
      </c>
      <c r="AG22" s="1">
        <v>4</v>
      </c>
      <c r="AH22" s="1">
        <v>9</v>
      </c>
      <c r="AI22" s="1">
        <v>2</v>
      </c>
      <c r="AJ22" s="1">
        <v>3</v>
      </c>
      <c r="AK22" s="1">
        <v>0</v>
      </c>
      <c r="AL22" s="1">
        <v>3</v>
      </c>
      <c r="AM22" s="1">
        <v>1</v>
      </c>
      <c r="AN22" s="1">
        <v>6</v>
      </c>
      <c r="AO22" s="1">
        <v>0</v>
      </c>
      <c r="AP22" s="1">
        <v>1</v>
      </c>
      <c r="AQ22" s="1">
        <v>0</v>
      </c>
      <c r="AR22" s="1">
        <v>1</v>
      </c>
      <c r="AS22" s="1">
        <v>0</v>
      </c>
      <c r="AT22" s="1">
        <v>0</v>
      </c>
      <c r="AU22" s="1">
        <v>1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79">
        <v>0</v>
      </c>
    </row>
    <row r="23" spans="1:73" x14ac:dyDescent="0.15">
      <c r="A23" s="1" t="s">
        <v>37</v>
      </c>
      <c r="B23" s="1" t="s">
        <v>312</v>
      </c>
      <c r="C23" s="1" t="s">
        <v>38</v>
      </c>
      <c r="D23" s="41">
        <f t="shared" si="3"/>
        <v>0.6649746192893401</v>
      </c>
      <c r="E23" s="43">
        <f t="shared" si="4"/>
        <v>0.15431472081218275</v>
      </c>
      <c r="F23" s="43">
        <f t="shared" si="5"/>
        <v>0.11269035532994924</v>
      </c>
      <c r="G23" s="43">
        <f t="shared" si="6"/>
        <v>2.4365482233502538E-2</v>
      </c>
      <c r="H23" s="43">
        <f t="shared" si="7"/>
        <v>1.0152284263959391E-3</v>
      </c>
      <c r="I23" s="43">
        <f t="shared" si="8"/>
        <v>7.1065989847715737E-3</v>
      </c>
      <c r="J23" s="43">
        <f t="shared" si="9"/>
        <v>7.1065989847715737E-3</v>
      </c>
      <c r="K23" s="44">
        <f t="shared" si="10"/>
        <v>2.8426395939086295E-2</v>
      </c>
      <c r="L23" s="28">
        <f t="shared" si="11"/>
        <v>1.0152284263959391E-3</v>
      </c>
      <c r="M23" s="24">
        <f t="shared" si="12"/>
        <v>42</v>
      </c>
      <c r="N23" s="10"/>
      <c r="O23" s="72" t="s">
        <v>38</v>
      </c>
      <c r="P23" s="67">
        <f t="shared" si="13"/>
        <v>985</v>
      </c>
      <c r="Q23" s="13">
        <v>655</v>
      </c>
      <c r="R23" s="34">
        <v>152</v>
      </c>
      <c r="S23" s="34">
        <v>111</v>
      </c>
      <c r="T23" s="34">
        <v>24</v>
      </c>
      <c r="U23" s="34">
        <v>1</v>
      </c>
      <c r="V23" s="34">
        <v>7</v>
      </c>
      <c r="W23" s="34">
        <v>7</v>
      </c>
      <c r="X23" s="34">
        <v>28</v>
      </c>
      <c r="Y23" s="34">
        <v>1</v>
      </c>
      <c r="Z23" s="72">
        <v>20</v>
      </c>
      <c r="AA23" s="1">
        <v>39</v>
      </c>
      <c r="AB23" s="1">
        <v>76</v>
      </c>
      <c r="AC23" s="1">
        <v>47</v>
      </c>
      <c r="AD23" s="1">
        <v>421</v>
      </c>
      <c r="AE23" s="1">
        <v>35</v>
      </c>
      <c r="AF23" s="1">
        <v>17</v>
      </c>
      <c r="AG23" s="1">
        <v>25</v>
      </c>
      <c r="AH23" s="1">
        <v>26</v>
      </c>
      <c r="AI23" s="1">
        <v>17</v>
      </c>
      <c r="AJ23" s="1">
        <v>26</v>
      </c>
      <c r="AK23" s="1">
        <v>9</v>
      </c>
      <c r="AL23" s="1">
        <v>34</v>
      </c>
      <c r="AM23" s="1">
        <v>15</v>
      </c>
      <c r="AN23" s="1">
        <v>31</v>
      </c>
      <c r="AO23" s="1">
        <v>3</v>
      </c>
      <c r="AP23" s="1">
        <v>3</v>
      </c>
      <c r="AQ23" s="1">
        <v>2</v>
      </c>
      <c r="AR23" s="1">
        <v>6</v>
      </c>
      <c r="AS23" s="1">
        <v>9</v>
      </c>
      <c r="AT23" s="1">
        <v>5</v>
      </c>
      <c r="AU23" s="1">
        <v>32</v>
      </c>
      <c r="AV23" s="1">
        <v>20</v>
      </c>
      <c r="AW23" s="1">
        <v>3</v>
      </c>
      <c r="AX23" s="1">
        <v>1</v>
      </c>
      <c r="AY23" s="1">
        <v>1</v>
      </c>
      <c r="AZ23" s="1">
        <v>8</v>
      </c>
      <c r="BA23" s="1">
        <v>8</v>
      </c>
      <c r="BB23" s="1">
        <v>0</v>
      </c>
      <c r="BC23" s="1">
        <v>3</v>
      </c>
      <c r="BD23" s="1">
        <v>0</v>
      </c>
      <c r="BE23" s="1">
        <v>0</v>
      </c>
      <c r="BF23" s="1">
        <v>0</v>
      </c>
      <c r="BG23" s="1">
        <v>0</v>
      </c>
      <c r="BH23" s="1">
        <v>1</v>
      </c>
      <c r="BI23" s="1">
        <v>2</v>
      </c>
      <c r="BJ23" s="1">
        <v>1</v>
      </c>
      <c r="BK23" s="1">
        <v>3</v>
      </c>
      <c r="BL23" s="1">
        <v>1</v>
      </c>
      <c r="BM23" s="1">
        <v>2</v>
      </c>
      <c r="BN23" s="1">
        <v>1</v>
      </c>
      <c r="BO23" s="1">
        <v>0</v>
      </c>
      <c r="BP23" s="1">
        <v>1</v>
      </c>
      <c r="BQ23" s="1">
        <v>0</v>
      </c>
      <c r="BR23" s="1">
        <v>0</v>
      </c>
      <c r="BS23" s="1">
        <v>0</v>
      </c>
      <c r="BT23" s="1">
        <v>3</v>
      </c>
      <c r="BU23" s="79">
        <v>28</v>
      </c>
    </row>
    <row r="24" spans="1:73" x14ac:dyDescent="0.15">
      <c r="A24" s="1" t="s">
        <v>39</v>
      </c>
      <c r="B24" s="1" t="s">
        <v>312</v>
      </c>
      <c r="C24" s="1" t="s">
        <v>40</v>
      </c>
      <c r="D24" s="41">
        <f t="shared" si="3"/>
        <v>0.67514792899408282</v>
      </c>
      <c r="E24" s="43">
        <f t="shared" si="4"/>
        <v>0.1544378698224852</v>
      </c>
      <c r="F24" s="43">
        <f t="shared" si="5"/>
        <v>0.12840236686390533</v>
      </c>
      <c r="G24" s="43">
        <f t="shared" si="6"/>
        <v>1.242603550295858E-2</v>
      </c>
      <c r="H24" s="43">
        <f t="shared" si="7"/>
        <v>2.9585798816568047E-3</v>
      </c>
      <c r="I24" s="43">
        <f t="shared" si="8"/>
        <v>2.3668639053254438E-3</v>
      </c>
      <c r="J24" s="43">
        <f t="shared" si="9"/>
        <v>6.5088757396449702E-3</v>
      </c>
      <c r="K24" s="44">
        <f t="shared" si="10"/>
        <v>1.7751479289940829E-2</v>
      </c>
      <c r="L24" s="28">
        <f t="shared" si="11"/>
        <v>5.9171597633136095E-4</v>
      </c>
      <c r="M24" s="24">
        <f t="shared" si="12"/>
        <v>51</v>
      </c>
      <c r="N24" s="10"/>
      <c r="O24" s="72" t="s">
        <v>40</v>
      </c>
      <c r="P24" s="67">
        <f t="shared" si="13"/>
        <v>1690</v>
      </c>
      <c r="Q24" s="13">
        <v>1141</v>
      </c>
      <c r="R24" s="34">
        <v>261</v>
      </c>
      <c r="S24" s="34">
        <v>217</v>
      </c>
      <c r="T24" s="34">
        <v>21</v>
      </c>
      <c r="U24" s="34">
        <v>5</v>
      </c>
      <c r="V24" s="34">
        <v>4</v>
      </c>
      <c r="W24" s="34">
        <v>11</v>
      </c>
      <c r="X24" s="34">
        <v>30</v>
      </c>
      <c r="Y24" s="34">
        <v>1</v>
      </c>
      <c r="Z24" s="72">
        <v>36</v>
      </c>
      <c r="AA24" s="1">
        <v>68</v>
      </c>
      <c r="AB24" s="1">
        <v>81</v>
      </c>
      <c r="AC24" s="1">
        <v>397</v>
      </c>
      <c r="AD24" s="1">
        <v>37</v>
      </c>
      <c r="AE24" s="1">
        <v>417</v>
      </c>
      <c r="AF24" s="1">
        <v>105</v>
      </c>
      <c r="AG24" s="1">
        <v>47</v>
      </c>
      <c r="AH24" s="1">
        <v>83</v>
      </c>
      <c r="AI24" s="1">
        <v>28</v>
      </c>
      <c r="AJ24" s="1">
        <v>28</v>
      </c>
      <c r="AK24" s="1">
        <v>22</v>
      </c>
      <c r="AL24" s="1">
        <v>44</v>
      </c>
      <c r="AM24" s="1">
        <v>9</v>
      </c>
      <c r="AN24" s="1">
        <v>72</v>
      </c>
      <c r="AO24" s="1">
        <v>12</v>
      </c>
      <c r="AP24" s="1">
        <v>6</v>
      </c>
      <c r="AQ24" s="1">
        <v>2</v>
      </c>
      <c r="AR24" s="1">
        <v>3</v>
      </c>
      <c r="AS24" s="1">
        <v>17</v>
      </c>
      <c r="AT24" s="1">
        <v>10</v>
      </c>
      <c r="AU24" s="1">
        <v>61</v>
      </c>
      <c r="AV24" s="1">
        <v>34</v>
      </c>
      <c r="AW24" s="1">
        <v>4</v>
      </c>
      <c r="AX24" s="1">
        <v>1</v>
      </c>
      <c r="AY24" s="1">
        <v>3</v>
      </c>
      <c r="AZ24" s="1">
        <v>5</v>
      </c>
      <c r="BA24" s="1">
        <v>5</v>
      </c>
      <c r="BB24" s="1">
        <v>3</v>
      </c>
      <c r="BC24" s="1">
        <v>0</v>
      </c>
      <c r="BD24" s="1">
        <v>0</v>
      </c>
      <c r="BE24" s="1">
        <v>1</v>
      </c>
      <c r="BF24" s="1">
        <v>3</v>
      </c>
      <c r="BG24" s="1">
        <v>1</v>
      </c>
      <c r="BH24" s="1">
        <v>0</v>
      </c>
      <c r="BI24" s="1">
        <v>1</v>
      </c>
      <c r="BJ24" s="1">
        <v>0</v>
      </c>
      <c r="BK24" s="1">
        <v>2</v>
      </c>
      <c r="BL24" s="1">
        <v>1</v>
      </c>
      <c r="BM24" s="1">
        <v>2</v>
      </c>
      <c r="BN24" s="1">
        <v>0</v>
      </c>
      <c r="BO24" s="1">
        <v>1</v>
      </c>
      <c r="BP24" s="1">
        <v>1</v>
      </c>
      <c r="BQ24" s="1">
        <v>1</v>
      </c>
      <c r="BR24" s="1">
        <v>1</v>
      </c>
      <c r="BS24" s="1">
        <v>1</v>
      </c>
      <c r="BT24" s="1">
        <v>4</v>
      </c>
      <c r="BU24" s="79">
        <v>30</v>
      </c>
    </row>
    <row r="25" spans="1:73" x14ac:dyDescent="0.15">
      <c r="A25" s="1" t="s">
        <v>41</v>
      </c>
      <c r="B25" s="1" t="s">
        <v>310</v>
      </c>
      <c r="C25" s="1" t="s">
        <v>42</v>
      </c>
      <c r="D25" s="41">
        <f t="shared" si="3"/>
        <v>0.72250252270433901</v>
      </c>
      <c r="E25" s="43">
        <f t="shared" si="4"/>
        <v>0.17860746720484358</v>
      </c>
      <c r="F25" s="43">
        <f t="shared" si="5"/>
        <v>6.6599394550958632E-2</v>
      </c>
      <c r="G25" s="43">
        <f t="shared" si="6"/>
        <v>3.0272452068617556E-3</v>
      </c>
      <c r="H25" s="43">
        <f t="shared" si="7"/>
        <v>0</v>
      </c>
      <c r="I25" s="43">
        <f t="shared" si="8"/>
        <v>4.0363269424823411E-3</v>
      </c>
      <c r="J25" s="43">
        <f t="shared" si="9"/>
        <v>5.0454086781029266E-3</v>
      </c>
      <c r="K25" s="44">
        <f t="shared" si="10"/>
        <v>2.0181634712411706E-2</v>
      </c>
      <c r="L25" s="28">
        <f t="shared" si="11"/>
        <v>1.0090817356205853E-3</v>
      </c>
      <c r="M25" s="24">
        <f t="shared" si="12"/>
        <v>43</v>
      </c>
      <c r="N25" s="10"/>
      <c r="O25" s="72" t="s">
        <v>42</v>
      </c>
      <c r="P25" s="67">
        <f t="shared" si="13"/>
        <v>991</v>
      </c>
      <c r="Q25" s="13">
        <v>716</v>
      </c>
      <c r="R25" s="34">
        <v>177</v>
      </c>
      <c r="S25" s="34">
        <v>66</v>
      </c>
      <c r="T25" s="34">
        <v>3</v>
      </c>
      <c r="U25" s="34">
        <v>0</v>
      </c>
      <c r="V25" s="34">
        <v>4</v>
      </c>
      <c r="W25" s="34">
        <v>5</v>
      </c>
      <c r="X25" s="34">
        <v>20</v>
      </c>
      <c r="Y25" s="34">
        <v>1</v>
      </c>
      <c r="Z25" s="72">
        <v>16</v>
      </c>
      <c r="AA25" s="1">
        <v>33</v>
      </c>
      <c r="AB25" s="1">
        <v>59</v>
      </c>
      <c r="AC25" s="1">
        <v>108</v>
      </c>
      <c r="AD25" s="1">
        <v>30</v>
      </c>
      <c r="AE25" s="1">
        <v>61</v>
      </c>
      <c r="AF25" s="1">
        <v>409</v>
      </c>
      <c r="AG25" s="1">
        <v>61</v>
      </c>
      <c r="AH25" s="1">
        <v>67</v>
      </c>
      <c r="AI25" s="1">
        <v>18</v>
      </c>
      <c r="AJ25" s="1">
        <v>5</v>
      </c>
      <c r="AK25" s="1">
        <v>13</v>
      </c>
      <c r="AL25" s="1">
        <v>8</v>
      </c>
      <c r="AM25" s="1">
        <v>5</v>
      </c>
      <c r="AN25" s="1">
        <v>29</v>
      </c>
      <c r="AO25" s="1">
        <v>3</v>
      </c>
      <c r="AP25" s="1">
        <v>2</v>
      </c>
      <c r="AQ25" s="1">
        <v>0</v>
      </c>
      <c r="AR25" s="1">
        <v>0</v>
      </c>
      <c r="AS25" s="1">
        <v>11</v>
      </c>
      <c r="AT25" s="1">
        <v>1</v>
      </c>
      <c r="AU25" s="1">
        <v>16</v>
      </c>
      <c r="AV25" s="1">
        <v>4</v>
      </c>
      <c r="AW25" s="1">
        <v>0</v>
      </c>
      <c r="AX25" s="1">
        <v>0</v>
      </c>
      <c r="AY25" s="1">
        <v>2</v>
      </c>
      <c r="AZ25" s="1">
        <v>1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1</v>
      </c>
      <c r="BJ25" s="1">
        <v>0</v>
      </c>
      <c r="BK25" s="1">
        <v>2</v>
      </c>
      <c r="BL25" s="1">
        <v>1</v>
      </c>
      <c r="BM25" s="1">
        <v>1</v>
      </c>
      <c r="BN25" s="1">
        <v>0</v>
      </c>
      <c r="BO25" s="1">
        <v>0</v>
      </c>
      <c r="BP25" s="1">
        <v>0</v>
      </c>
      <c r="BQ25" s="1">
        <v>2</v>
      </c>
      <c r="BR25" s="1">
        <v>0</v>
      </c>
      <c r="BS25" s="1">
        <v>1</v>
      </c>
      <c r="BT25" s="1">
        <v>1</v>
      </c>
      <c r="BU25" s="79">
        <v>20</v>
      </c>
    </row>
    <row r="26" spans="1:73" x14ac:dyDescent="0.15">
      <c r="A26" s="1" t="s">
        <v>43</v>
      </c>
      <c r="B26" s="1" t="s">
        <v>313</v>
      </c>
      <c r="C26" s="1" t="s">
        <v>44</v>
      </c>
      <c r="D26" s="41">
        <f t="shared" si="3"/>
        <v>0.14713216957605985</v>
      </c>
      <c r="E26" s="43">
        <f t="shared" si="4"/>
        <v>0.71134663341645887</v>
      </c>
      <c r="F26" s="43">
        <f t="shared" si="5"/>
        <v>9.2269326683291769E-2</v>
      </c>
      <c r="G26" s="43">
        <f t="shared" si="6"/>
        <v>1.4962593516209476E-2</v>
      </c>
      <c r="H26" s="43">
        <f t="shared" si="7"/>
        <v>8.7281795511221939E-3</v>
      </c>
      <c r="I26" s="43">
        <f t="shared" si="8"/>
        <v>4.3640897755610969E-3</v>
      </c>
      <c r="J26" s="43">
        <f t="shared" si="9"/>
        <v>1.683291770573566E-2</v>
      </c>
      <c r="K26" s="44">
        <f t="shared" si="10"/>
        <v>4.3640897755610969E-3</v>
      </c>
      <c r="L26" s="28">
        <f t="shared" si="11"/>
        <v>6.2344139650872816E-4</v>
      </c>
      <c r="M26" s="24">
        <f t="shared" si="12"/>
        <v>49</v>
      </c>
      <c r="N26" s="10"/>
      <c r="O26" s="72" t="s">
        <v>44</v>
      </c>
      <c r="P26" s="67">
        <f t="shared" si="13"/>
        <v>1604</v>
      </c>
      <c r="Q26" s="13">
        <v>236</v>
      </c>
      <c r="R26" s="34">
        <v>1141</v>
      </c>
      <c r="S26" s="34">
        <v>148</v>
      </c>
      <c r="T26" s="34">
        <v>24</v>
      </c>
      <c r="U26" s="34">
        <v>14</v>
      </c>
      <c r="V26" s="34">
        <v>7</v>
      </c>
      <c r="W26" s="34">
        <v>27</v>
      </c>
      <c r="X26" s="34">
        <v>7</v>
      </c>
      <c r="Y26" s="34">
        <v>1</v>
      </c>
      <c r="Z26" s="72">
        <v>36</v>
      </c>
      <c r="AA26" s="1">
        <v>23</v>
      </c>
      <c r="AB26" s="1">
        <v>23</v>
      </c>
      <c r="AC26" s="1">
        <v>22</v>
      </c>
      <c r="AD26" s="1">
        <v>23</v>
      </c>
      <c r="AE26" s="1">
        <v>18</v>
      </c>
      <c r="AF26" s="1">
        <v>91</v>
      </c>
      <c r="AG26" s="1">
        <v>739</v>
      </c>
      <c r="AH26" s="1">
        <v>67</v>
      </c>
      <c r="AI26" s="1">
        <v>34</v>
      </c>
      <c r="AJ26" s="1">
        <v>60</v>
      </c>
      <c r="AK26" s="1">
        <v>150</v>
      </c>
      <c r="AL26" s="1">
        <v>64</v>
      </c>
      <c r="AM26" s="1">
        <v>27</v>
      </c>
      <c r="AN26" s="1">
        <v>13</v>
      </c>
      <c r="AO26" s="1">
        <v>7</v>
      </c>
      <c r="AP26" s="1">
        <v>2</v>
      </c>
      <c r="AQ26" s="1">
        <v>5</v>
      </c>
      <c r="AR26" s="1">
        <v>10</v>
      </c>
      <c r="AS26" s="1">
        <v>24</v>
      </c>
      <c r="AT26" s="1">
        <v>6</v>
      </c>
      <c r="AU26" s="1">
        <v>59</v>
      </c>
      <c r="AV26" s="1">
        <v>22</v>
      </c>
      <c r="AW26" s="1">
        <v>3</v>
      </c>
      <c r="AX26" s="1">
        <v>1</v>
      </c>
      <c r="AY26" s="1">
        <v>3</v>
      </c>
      <c r="AZ26" s="1">
        <v>4</v>
      </c>
      <c r="BA26" s="1">
        <v>8</v>
      </c>
      <c r="BB26" s="1">
        <v>3</v>
      </c>
      <c r="BC26" s="1">
        <v>2</v>
      </c>
      <c r="BD26" s="1">
        <v>1</v>
      </c>
      <c r="BE26" s="1">
        <v>3</v>
      </c>
      <c r="BF26" s="1">
        <v>5</v>
      </c>
      <c r="BG26" s="1">
        <v>4</v>
      </c>
      <c r="BH26" s="1">
        <v>1</v>
      </c>
      <c r="BI26" s="1">
        <v>2</v>
      </c>
      <c r="BJ26" s="1">
        <v>1</v>
      </c>
      <c r="BK26" s="1">
        <v>3</v>
      </c>
      <c r="BL26" s="1">
        <v>1</v>
      </c>
      <c r="BM26" s="1">
        <v>1</v>
      </c>
      <c r="BN26" s="1">
        <v>1</v>
      </c>
      <c r="BO26" s="1">
        <v>2</v>
      </c>
      <c r="BP26" s="1">
        <v>2</v>
      </c>
      <c r="BQ26" s="1">
        <v>2</v>
      </c>
      <c r="BR26" s="1">
        <v>5</v>
      </c>
      <c r="BS26" s="1">
        <v>4</v>
      </c>
      <c r="BT26" s="1">
        <v>10</v>
      </c>
      <c r="BU26" s="79">
        <v>7</v>
      </c>
    </row>
    <row r="27" spans="1:73" x14ac:dyDescent="0.15">
      <c r="A27" s="1" t="s">
        <v>45</v>
      </c>
      <c r="B27" s="1" t="s">
        <v>307</v>
      </c>
      <c r="C27" s="1" t="s">
        <v>46</v>
      </c>
      <c r="D27" s="41">
        <f t="shared" si="3"/>
        <v>8.5365853658536592E-2</v>
      </c>
      <c r="E27" s="43">
        <f t="shared" si="4"/>
        <v>0.58020637898686678</v>
      </c>
      <c r="F27" s="43">
        <f t="shared" si="5"/>
        <v>0.13977485928705441</v>
      </c>
      <c r="G27" s="43">
        <f t="shared" si="6"/>
        <v>6.7073170731707321E-2</v>
      </c>
      <c r="H27" s="43">
        <f t="shared" si="7"/>
        <v>3.283302063789869E-2</v>
      </c>
      <c r="I27" s="43">
        <f t="shared" si="8"/>
        <v>1.5947467166979361E-2</v>
      </c>
      <c r="J27" s="43">
        <f t="shared" si="9"/>
        <v>6.144465290806754E-2</v>
      </c>
      <c r="K27" s="44">
        <f t="shared" si="10"/>
        <v>1.7354596622889306E-2</v>
      </c>
      <c r="L27" s="28">
        <f t="shared" si="11"/>
        <v>2.3452157598499064E-3</v>
      </c>
      <c r="M27" s="24">
        <f t="shared" si="12"/>
        <v>25</v>
      </c>
      <c r="N27" s="10"/>
      <c r="O27" s="72" t="s">
        <v>46</v>
      </c>
      <c r="P27" s="67">
        <f t="shared" si="13"/>
        <v>2132</v>
      </c>
      <c r="Q27" s="13">
        <v>182</v>
      </c>
      <c r="R27" s="34">
        <v>1237</v>
      </c>
      <c r="S27" s="34">
        <v>298</v>
      </c>
      <c r="T27" s="34">
        <v>143</v>
      </c>
      <c r="U27" s="34">
        <v>70</v>
      </c>
      <c r="V27" s="34">
        <v>34</v>
      </c>
      <c r="W27" s="34">
        <v>131</v>
      </c>
      <c r="X27" s="34">
        <v>37</v>
      </c>
      <c r="Y27" s="34">
        <v>5</v>
      </c>
      <c r="Z27" s="72">
        <v>51</v>
      </c>
      <c r="AA27" s="1">
        <v>12</v>
      </c>
      <c r="AB27" s="1">
        <v>22</v>
      </c>
      <c r="AC27" s="1">
        <v>23</v>
      </c>
      <c r="AD27" s="1">
        <v>13</v>
      </c>
      <c r="AE27" s="1">
        <v>24</v>
      </c>
      <c r="AF27" s="1">
        <v>37</v>
      </c>
      <c r="AG27" s="1">
        <v>304</v>
      </c>
      <c r="AH27" s="1">
        <v>57</v>
      </c>
      <c r="AI27" s="1">
        <v>54</v>
      </c>
      <c r="AJ27" s="1">
        <v>168</v>
      </c>
      <c r="AK27" s="1">
        <v>209</v>
      </c>
      <c r="AL27" s="1">
        <v>335</v>
      </c>
      <c r="AM27" s="1">
        <v>110</v>
      </c>
      <c r="AN27" s="1">
        <v>47</v>
      </c>
      <c r="AO27" s="1">
        <v>17</v>
      </c>
      <c r="AP27" s="1">
        <v>13</v>
      </c>
      <c r="AQ27" s="1">
        <v>18</v>
      </c>
      <c r="AR27" s="1">
        <v>16</v>
      </c>
      <c r="AS27" s="1">
        <v>37</v>
      </c>
      <c r="AT27" s="1">
        <v>12</v>
      </c>
      <c r="AU27" s="1">
        <v>62</v>
      </c>
      <c r="AV27" s="1">
        <v>76</v>
      </c>
      <c r="AW27" s="1">
        <v>13</v>
      </c>
      <c r="AX27" s="1">
        <v>12</v>
      </c>
      <c r="AY27" s="1">
        <v>19</v>
      </c>
      <c r="AZ27" s="1">
        <v>35</v>
      </c>
      <c r="BA27" s="1">
        <v>38</v>
      </c>
      <c r="BB27" s="1">
        <v>19</v>
      </c>
      <c r="BC27" s="1">
        <v>7</v>
      </c>
      <c r="BD27" s="1">
        <v>8</v>
      </c>
      <c r="BE27" s="1">
        <v>9</v>
      </c>
      <c r="BF27" s="1">
        <v>20</v>
      </c>
      <c r="BG27" s="1">
        <v>23</v>
      </c>
      <c r="BH27" s="1">
        <v>10</v>
      </c>
      <c r="BI27" s="1">
        <v>8</v>
      </c>
      <c r="BJ27" s="1">
        <v>9</v>
      </c>
      <c r="BK27" s="1">
        <v>12</v>
      </c>
      <c r="BL27" s="1">
        <v>5</v>
      </c>
      <c r="BM27" s="1">
        <v>43</v>
      </c>
      <c r="BN27" s="1">
        <v>3</v>
      </c>
      <c r="BO27" s="1">
        <v>10</v>
      </c>
      <c r="BP27" s="1">
        <v>12</v>
      </c>
      <c r="BQ27" s="1">
        <v>9</v>
      </c>
      <c r="BR27" s="1">
        <v>15</v>
      </c>
      <c r="BS27" s="1">
        <v>15</v>
      </c>
      <c r="BT27" s="1">
        <v>24</v>
      </c>
      <c r="BU27" s="79">
        <v>37</v>
      </c>
    </row>
    <row r="28" spans="1:73" x14ac:dyDescent="0.15">
      <c r="A28" s="1" t="s">
        <v>47</v>
      </c>
      <c r="B28" s="1" t="s">
        <v>310</v>
      </c>
      <c r="C28" s="1" t="s">
        <v>48</v>
      </c>
      <c r="D28" s="41">
        <f t="shared" si="3"/>
        <v>0.10144927536231885</v>
      </c>
      <c r="E28" s="43">
        <f t="shared" si="4"/>
        <v>0.37681159420289856</v>
      </c>
      <c r="F28" s="43">
        <f t="shared" si="5"/>
        <v>0.17391304347826086</v>
      </c>
      <c r="G28" s="43">
        <f t="shared" si="6"/>
        <v>0.21739130434782608</v>
      </c>
      <c r="H28" s="43">
        <f t="shared" si="7"/>
        <v>1.4492753623188406E-2</v>
      </c>
      <c r="I28" s="43">
        <f t="shared" si="8"/>
        <v>4.3478260869565216E-2</v>
      </c>
      <c r="J28" s="43">
        <f t="shared" si="9"/>
        <v>7.2463768115942032E-2</v>
      </c>
      <c r="K28" s="44">
        <f t="shared" si="10"/>
        <v>0</v>
      </c>
      <c r="L28" s="28">
        <f t="shared" si="11"/>
        <v>1.4492753623188406E-2</v>
      </c>
      <c r="M28" s="24">
        <f t="shared" si="12"/>
        <v>7</v>
      </c>
      <c r="N28" s="10"/>
      <c r="O28" s="72" t="s">
        <v>48</v>
      </c>
      <c r="P28" s="67">
        <f t="shared" si="13"/>
        <v>69</v>
      </c>
      <c r="Q28" s="13">
        <v>7</v>
      </c>
      <c r="R28" s="34">
        <v>26</v>
      </c>
      <c r="S28" s="34">
        <v>12</v>
      </c>
      <c r="T28" s="34">
        <v>15</v>
      </c>
      <c r="U28" s="34">
        <v>1</v>
      </c>
      <c r="V28" s="34">
        <v>3</v>
      </c>
      <c r="W28" s="34">
        <v>5</v>
      </c>
      <c r="X28" s="34">
        <v>0</v>
      </c>
      <c r="Y28" s="34">
        <v>1</v>
      </c>
      <c r="Z28" s="72">
        <v>3</v>
      </c>
      <c r="AA28" s="1">
        <v>0</v>
      </c>
      <c r="AB28" s="1">
        <v>0</v>
      </c>
      <c r="AC28" s="1">
        <v>1</v>
      </c>
      <c r="AD28" s="1">
        <v>1</v>
      </c>
      <c r="AE28" s="1">
        <v>0</v>
      </c>
      <c r="AF28" s="1">
        <v>2</v>
      </c>
      <c r="AG28" s="1">
        <v>3</v>
      </c>
      <c r="AH28" s="1">
        <v>1</v>
      </c>
      <c r="AI28" s="1">
        <v>1</v>
      </c>
      <c r="AJ28" s="1">
        <v>5</v>
      </c>
      <c r="AK28" s="1">
        <v>5</v>
      </c>
      <c r="AL28" s="1">
        <v>8</v>
      </c>
      <c r="AM28" s="1">
        <v>3</v>
      </c>
      <c r="AN28" s="1">
        <v>2</v>
      </c>
      <c r="AO28" s="1">
        <v>2</v>
      </c>
      <c r="AP28" s="1">
        <v>1</v>
      </c>
      <c r="AQ28" s="1">
        <v>0</v>
      </c>
      <c r="AR28" s="1">
        <v>1</v>
      </c>
      <c r="AS28" s="1">
        <v>0</v>
      </c>
      <c r="AT28" s="1">
        <v>1</v>
      </c>
      <c r="AU28" s="1">
        <v>2</v>
      </c>
      <c r="AV28" s="1">
        <v>3</v>
      </c>
      <c r="AW28" s="1">
        <v>3</v>
      </c>
      <c r="AX28" s="1">
        <v>0</v>
      </c>
      <c r="AY28" s="1">
        <v>3</v>
      </c>
      <c r="AZ28" s="1">
        <v>3</v>
      </c>
      <c r="BA28" s="1">
        <v>4</v>
      </c>
      <c r="BB28" s="1">
        <v>1</v>
      </c>
      <c r="BC28" s="1">
        <v>1</v>
      </c>
      <c r="BD28" s="1">
        <v>0</v>
      </c>
      <c r="BE28" s="1">
        <v>1</v>
      </c>
      <c r="BF28" s="1">
        <v>0</v>
      </c>
      <c r="BG28" s="1">
        <v>0</v>
      </c>
      <c r="BH28" s="1">
        <v>0</v>
      </c>
      <c r="BI28" s="1">
        <v>0</v>
      </c>
      <c r="BJ28" s="1">
        <v>2</v>
      </c>
      <c r="BK28" s="1">
        <v>0</v>
      </c>
      <c r="BL28" s="1">
        <v>1</v>
      </c>
      <c r="BM28" s="1">
        <v>1</v>
      </c>
      <c r="BN28" s="1">
        <v>0</v>
      </c>
      <c r="BO28" s="1">
        <v>1</v>
      </c>
      <c r="BP28" s="1">
        <v>1</v>
      </c>
      <c r="BQ28" s="1">
        <v>0</v>
      </c>
      <c r="BR28" s="1">
        <v>0</v>
      </c>
      <c r="BS28" s="1">
        <v>1</v>
      </c>
      <c r="BT28" s="1">
        <v>1</v>
      </c>
      <c r="BU28" s="79">
        <v>0</v>
      </c>
    </row>
    <row r="29" spans="1:73" x14ac:dyDescent="0.15">
      <c r="A29" s="1" t="s">
        <v>49</v>
      </c>
      <c r="B29" s="1" t="s">
        <v>313</v>
      </c>
      <c r="C29" s="1" t="s">
        <v>50</v>
      </c>
      <c r="D29" s="41">
        <f t="shared" si="3"/>
        <v>0.20559741657696448</v>
      </c>
      <c r="E29" s="43">
        <f t="shared" si="4"/>
        <v>0.65769644779332614</v>
      </c>
      <c r="F29" s="43">
        <f t="shared" si="5"/>
        <v>7.2120559741657694E-2</v>
      </c>
      <c r="G29" s="43">
        <f t="shared" si="6"/>
        <v>1.3993541442411194E-2</v>
      </c>
      <c r="H29" s="43">
        <f t="shared" si="7"/>
        <v>8.6114101184068884E-3</v>
      </c>
      <c r="I29" s="43">
        <f t="shared" si="8"/>
        <v>4.3057050592034442E-3</v>
      </c>
      <c r="J29" s="43">
        <f t="shared" si="9"/>
        <v>1.2917115177610334E-2</v>
      </c>
      <c r="K29" s="44">
        <f t="shared" si="10"/>
        <v>2.4757804090419805E-2</v>
      </c>
      <c r="L29" s="28">
        <f t="shared" si="11"/>
        <v>1.076426264800861E-3</v>
      </c>
      <c r="M29" s="24">
        <f t="shared" si="12"/>
        <v>40</v>
      </c>
      <c r="N29" s="10"/>
      <c r="O29" s="72" t="s">
        <v>50</v>
      </c>
      <c r="P29" s="67">
        <f t="shared" si="13"/>
        <v>929</v>
      </c>
      <c r="Q29" s="13">
        <v>191</v>
      </c>
      <c r="R29" s="34">
        <v>611</v>
      </c>
      <c r="S29" s="34">
        <v>67</v>
      </c>
      <c r="T29" s="34">
        <v>13</v>
      </c>
      <c r="U29" s="34">
        <v>8</v>
      </c>
      <c r="V29" s="34">
        <v>4</v>
      </c>
      <c r="W29" s="34">
        <v>12</v>
      </c>
      <c r="X29" s="34">
        <v>23</v>
      </c>
      <c r="Y29" s="34">
        <v>1</v>
      </c>
      <c r="Z29" s="72">
        <v>24</v>
      </c>
      <c r="AA29" s="1">
        <v>21</v>
      </c>
      <c r="AB29" s="1">
        <v>22</v>
      </c>
      <c r="AC29" s="1">
        <v>40</v>
      </c>
      <c r="AD29" s="1">
        <v>19</v>
      </c>
      <c r="AE29" s="1">
        <v>22</v>
      </c>
      <c r="AF29" s="1">
        <v>43</v>
      </c>
      <c r="AG29" s="1">
        <v>82</v>
      </c>
      <c r="AH29" s="1">
        <v>357</v>
      </c>
      <c r="AI29" s="1">
        <v>28</v>
      </c>
      <c r="AJ29" s="1">
        <v>87</v>
      </c>
      <c r="AK29" s="1">
        <v>18</v>
      </c>
      <c r="AL29" s="1">
        <v>22</v>
      </c>
      <c r="AM29" s="1">
        <v>17</v>
      </c>
      <c r="AN29" s="1">
        <v>12</v>
      </c>
      <c r="AO29" s="1">
        <v>2</v>
      </c>
      <c r="AP29" s="1">
        <v>2</v>
      </c>
      <c r="AQ29" s="1">
        <v>4</v>
      </c>
      <c r="AR29" s="1">
        <v>5</v>
      </c>
      <c r="AS29" s="1">
        <v>18</v>
      </c>
      <c r="AT29" s="1">
        <v>4</v>
      </c>
      <c r="AU29" s="1">
        <v>15</v>
      </c>
      <c r="AV29" s="1">
        <v>5</v>
      </c>
      <c r="AW29" s="1">
        <v>2</v>
      </c>
      <c r="AX29" s="1">
        <v>1</v>
      </c>
      <c r="AY29" s="1">
        <v>2</v>
      </c>
      <c r="AZ29" s="1">
        <v>3</v>
      </c>
      <c r="BA29" s="1">
        <v>2</v>
      </c>
      <c r="BB29" s="1">
        <v>0</v>
      </c>
      <c r="BC29" s="1">
        <v>3</v>
      </c>
      <c r="BD29" s="1">
        <v>0</v>
      </c>
      <c r="BE29" s="1">
        <v>2</v>
      </c>
      <c r="BF29" s="1">
        <v>2</v>
      </c>
      <c r="BG29" s="1">
        <v>4</v>
      </c>
      <c r="BH29" s="1">
        <v>0</v>
      </c>
      <c r="BI29" s="1">
        <v>1</v>
      </c>
      <c r="BJ29" s="1">
        <v>1</v>
      </c>
      <c r="BK29" s="1">
        <v>1</v>
      </c>
      <c r="BL29" s="1">
        <v>1</v>
      </c>
      <c r="BM29" s="1">
        <v>3</v>
      </c>
      <c r="BN29" s="1">
        <v>0</v>
      </c>
      <c r="BO29" s="1">
        <v>1</v>
      </c>
      <c r="BP29" s="1">
        <v>1</v>
      </c>
      <c r="BQ29" s="1">
        <v>0</v>
      </c>
      <c r="BR29" s="1">
        <v>3</v>
      </c>
      <c r="BS29" s="1">
        <v>1</v>
      </c>
      <c r="BT29" s="1">
        <v>3</v>
      </c>
      <c r="BU29" s="79">
        <v>23</v>
      </c>
    </row>
    <row r="30" spans="1:73" x14ac:dyDescent="0.15">
      <c r="A30" s="1" t="s">
        <v>51</v>
      </c>
      <c r="B30" s="1" t="s">
        <v>312</v>
      </c>
      <c r="C30" s="1" t="s">
        <v>52</v>
      </c>
      <c r="D30" s="41">
        <f t="shared" si="3"/>
        <v>4.7285464098073555E-2</v>
      </c>
      <c r="E30" s="43">
        <f t="shared" si="4"/>
        <v>0.78809106830122588</v>
      </c>
      <c r="F30" s="43">
        <f t="shared" si="5"/>
        <v>0.11908931698774081</v>
      </c>
      <c r="G30" s="43">
        <f t="shared" si="6"/>
        <v>8.7565674255691769E-3</v>
      </c>
      <c r="H30" s="43">
        <f t="shared" si="7"/>
        <v>8.7565674255691769E-3</v>
      </c>
      <c r="I30" s="43">
        <f t="shared" si="8"/>
        <v>1.7513134851138354E-3</v>
      </c>
      <c r="J30" s="43">
        <f t="shared" si="9"/>
        <v>1.3134851138353765E-2</v>
      </c>
      <c r="K30" s="44">
        <f t="shared" si="10"/>
        <v>1.3134851138353765E-2</v>
      </c>
      <c r="L30" s="28">
        <f t="shared" si="11"/>
        <v>8.7565674255691769E-4</v>
      </c>
      <c r="M30" s="24">
        <f t="shared" si="12"/>
        <v>47</v>
      </c>
      <c r="N30" s="10"/>
      <c r="O30" s="72" t="s">
        <v>52</v>
      </c>
      <c r="P30" s="67">
        <f t="shared" si="13"/>
        <v>1142</v>
      </c>
      <c r="Q30" s="13">
        <v>54</v>
      </c>
      <c r="R30" s="34">
        <v>900</v>
      </c>
      <c r="S30" s="34">
        <v>136</v>
      </c>
      <c r="T30" s="34">
        <v>10</v>
      </c>
      <c r="U30" s="34">
        <v>10</v>
      </c>
      <c r="V30" s="34">
        <v>2</v>
      </c>
      <c r="W30" s="34">
        <v>15</v>
      </c>
      <c r="X30" s="34">
        <v>15</v>
      </c>
      <c r="Y30" s="34">
        <v>1</v>
      </c>
      <c r="Z30" s="72">
        <v>11</v>
      </c>
      <c r="AA30" s="1">
        <v>2</v>
      </c>
      <c r="AB30" s="1">
        <v>11</v>
      </c>
      <c r="AC30" s="1">
        <v>14</v>
      </c>
      <c r="AD30" s="1">
        <v>5</v>
      </c>
      <c r="AE30" s="1">
        <v>4</v>
      </c>
      <c r="AF30" s="1">
        <v>7</v>
      </c>
      <c r="AG30" s="1">
        <v>38</v>
      </c>
      <c r="AH30" s="1">
        <v>91</v>
      </c>
      <c r="AI30" s="1">
        <v>529</v>
      </c>
      <c r="AJ30" s="1">
        <v>147</v>
      </c>
      <c r="AK30" s="1">
        <v>18</v>
      </c>
      <c r="AL30" s="1">
        <v>58</v>
      </c>
      <c r="AM30" s="1">
        <v>19</v>
      </c>
      <c r="AN30" s="1">
        <v>16</v>
      </c>
      <c r="AO30" s="1">
        <v>7</v>
      </c>
      <c r="AP30" s="1">
        <v>4</v>
      </c>
      <c r="AQ30" s="1">
        <v>10</v>
      </c>
      <c r="AR30" s="1">
        <v>6</v>
      </c>
      <c r="AS30" s="1">
        <v>47</v>
      </c>
      <c r="AT30" s="1">
        <v>3</v>
      </c>
      <c r="AU30" s="1">
        <v>37</v>
      </c>
      <c r="AV30" s="1">
        <v>6</v>
      </c>
      <c r="AW30" s="1">
        <v>4</v>
      </c>
      <c r="AX30" s="1">
        <v>0</v>
      </c>
      <c r="AY30" s="1">
        <v>1</v>
      </c>
      <c r="AZ30" s="1">
        <v>1</v>
      </c>
      <c r="BA30" s="1">
        <v>4</v>
      </c>
      <c r="BB30" s="1">
        <v>0</v>
      </c>
      <c r="BC30" s="1">
        <v>0</v>
      </c>
      <c r="BD30" s="1">
        <v>1</v>
      </c>
      <c r="BE30" s="1">
        <v>1</v>
      </c>
      <c r="BF30" s="1">
        <v>3</v>
      </c>
      <c r="BG30" s="1">
        <v>5</v>
      </c>
      <c r="BH30" s="1">
        <v>0</v>
      </c>
      <c r="BI30" s="1">
        <v>0</v>
      </c>
      <c r="BJ30" s="1">
        <v>0</v>
      </c>
      <c r="BK30" s="1">
        <v>1</v>
      </c>
      <c r="BL30" s="1">
        <v>1</v>
      </c>
      <c r="BM30" s="1">
        <v>2</v>
      </c>
      <c r="BN30" s="1">
        <v>1</v>
      </c>
      <c r="BO30" s="1">
        <v>0</v>
      </c>
      <c r="BP30" s="1">
        <v>2</v>
      </c>
      <c r="BQ30" s="1">
        <v>1</v>
      </c>
      <c r="BR30" s="1">
        <v>0</v>
      </c>
      <c r="BS30" s="1">
        <v>3</v>
      </c>
      <c r="BT30" s="1">
        <v>6</v>
      </c>
      <c r="BU30" s="79">
        <v>15</v>
      </c>
    </row>
    <row r="31" spans="1:73" x14ac:dyDescent="0.15">
      <c r="A31" s="1" t="s">
        <v>53</v>
      </c>
      <c r="B31" s="1" t="s">
        <v>313</v>
      </c>
      <c r="C31" s="1" t="s">
        <v>54</v>
      </c>
      <c r="D31" s="41">
        <f t="shared" si="3"/>
        <v>0.16958698372966208</v>
      </c>
      <c r="E31" s="43">
        <f t="shared" si="4"/>
        <v>0.63704630788485606</v>
      </c>
      <c r="F31" s="43">
        <f t="shared" si="5"/>
        <v>0.10200250312891114</v>
      </c>
      <c r="G31" s="43">
        <f t="shared" si="6"/>
        <v>2.002503128911139E-2</v>
      </c>
      <c r="H31" s="43">
        <f t="shared" si="7"/>
        <v>2.1276595744680851E-2</v>
      </c>
      <c r="I31" s="43">
        <f t="shared" si="8"/>
        <v>7.5093867334167707E-3</v>
      </c>
      <c r="J31" s="43">
        <f t="shared" si="9"/>
        <v>2.6282853566958697E-2</v>
      </c>
      <c r="K31" s="44">
        <f t="shared" si="10"/>
        <v>1.6270337922403004E-2</v>
      </c>
      <c r="L31" s="28">
        <f t="shared" si="11"/>
        <v>1.8773466833541927E-3</v>
      </c>
      <c r="M31" s="24">
        <f t="shared" si="12"/>
        <v>29</v>
      </c>
      <c r="N31" s="10"/>
      <c r="O31" s="72" t="s">
        <v>54</v>
      </c>
      <c r="P31" s="67">
        <f t="shared" si="13"/>
        <v>1598</v>
      </c>
      <c r="Q31" s="13">
        <v>271</v>
      </c>
      <c r="R31" s="34">
        <v>1018</v>
      </c>
      <c r="S31" s="34">
        <v>163</v>
      </c>
      <c r="T31" s="34">
        <v>32</v>
      </c>
      <c r="U31" s="34">
        <v>34</v>
      </c>
      <c r="V31" s="34">
        <v>12</v>
      </c>
      <c r="W31" s="34">
        <v>42</v>
      </c>
      <c r="X31" s="34">
        <v>26</v>
      </c>
      <c r="Y31" s="34">
        <v>3</v>
      </c>
      <c r="Z31" s="72">
        <v>35</v>
      </c>
      <c r="AA31" s="1">
        <v>45</v>
      </c>
      <c r="AB31" s="1">
        <v>30</v>
      </c>
      <c r="AC31" s="1">
        <v>56</v>
      </c>
      <c r="AD31" s="1">
        <v>23</v>
      </c>
      <c r="AE31" s="1">
        <v>27</v>
      </c>
      <c r="AF31" s="1">
        <v>55</v>
      </c>
      <c r="AG31" s="1">
        <v>101</v>
      </c>
      <c r="AH31" s="1">
        <v>69</v>
      </c>
      <c r="AI31" s="1">
        <v>67</v>
      </c>
      <c r="AJ31" s="1">
        <v>454</v>
      </c>
      <c r="AK31" s="1">
        <v>55</v>
      </c>
      <c r="AL31" s="1">
        <v>235</v>
      </c>
      <c r="AM31" s="1">
        <v>37</v>
      </c>
      <c r="AN31" s="1">
        <v>33</v>
      </c>
      <c r="AO31" s="1">
        <v>11</v>
      </c>
      <c r="AP31" s="1">
        <v>10</v>
      </c>
      <c r="AQ31" s="1">
        <v>8</v>
      </c>
      <c r="AR31" s="1">
        <v>13</v>
      </c>
      <c r="AS31" s="1">
        <v>47</v>
      </c>
      <c r="AT31" s="1">
        <v>4</v>
      </c>
      <c r="AU31" s="1">
        <v>20</v>
      </c>
      <c r="AV31" s="1">
        <v>17</v>
      </c>
      <c r="AW31" s="1">
        <v>7</v>
      </c>
      <c r="AX31" s="1">
        <v>0</v>
      </c>
      <c r="AY31" s="1">
        <v>1</v>
      </c>
      <c r="AZ31" s="1">
        <v>9</v>
      </c>
      <c r="BA31" s="1">
        <v>11</v>
      </c>
      <c r="BB31" s="1">
        <v>4</v>
      </c>
      <c r="BC31" s="1">
        <v>0</v>
      </c>
      <c r="BD31" s="1">
        <v>4</v>
      </c>
      <c r="BE31" s="1">
        <v>8</v>
      </c>
      <c r="BF31" s="1">
        <v>6</v>
      </c>
      <c r="BG31" s="1">
        <v>12</v>
      </c>
      <c r="BH31" s="1">
        <v>4</v>
      </c>
      <c r="BI31" s="1">
        <v>2</v>
      </c>
      <c r="BJ31" s="1">
        <v>4</v>
      </c>
      <c r="BK31" s="1">
        <v>3</v>
      </c>
      <c r="BL31" s="1">
        <v>3</v>
      </c>
      <c r="BM31" s="1">
        <v>6</v>
      </c>
      <c r="BN31" s="1">
        <v>1</v>
      </c>
      <c r="BO31" s="1">
        <v>4</v>
      </c>
      <c r="BP31" s="1">
        <v>6</v>
      </c>
      <c r="BQ31" s="1">
        <v>1</v>
      </c>
      <c r="BR31" s="1">
        <v>7</v>
      </c>
      <c r="BS31" s="1">
        <v>4</v>
      </c>
      <c r="BT31" s="1">
        <v>13</v>
      </c>
      <c r="BU31" s="79">
        <v>26</v>
      </c>
    </row>
    <row r="32" spans="1:73" x14ac:dyDescent="0.15">
      <c r="A32" s="1" t="s">
        <v>55</v>
      </c>
      <c r="B32" s="1" t="s">
        <v>307</v>
      </c>
      <c r="C32" s="1" t="s">
        <v>56</v>
      </c>
      <c r="D32" s="41">
        <f t="shared" si="3"/>
        <v>8.0713678844519965E-2</v>
      </c>
      <c r="E32" s="43">
        <f t="shared" si="4"/>
        <v>0.68988954970263383</v>
      </c>
      <c r="F32" s="43">
        <f t="shared" si="5"/>
        <v>0.12871707731520815</v>
      </c>
      <c r="G32" s="43">
        <f t="shared" si="6"/>
        <v>2.8462192013593884E-2</v>
      </c>
      <c r="H32" s="43">
        <f t="shared" si="7"/>
        <v>1.4868309260832626E-2</v>
      </c>
      <c r="I32" s="43">
        <f t="shared" si="8"/>
        <v>9.3457943925233638E-3</v>
      </c>
      <c r="J32" s="43">
        <f t="shared" si="9"/>
        <v>3.7383177570093455E-2</v>
      </c>
      <c r="K32" s="44">
        <f t="shared" si="10"/>
        <v>1.0620220900594732E-2</v>
      </c>
      <c r="L32" s="28">
        <f t="shared" si="11"/>
        <v>1.2744265080713679E-3</v>
      </c>
      <c r="M32" s="24">
        <f t="shared" si="12"/>
        <v>37</v>
      </c>
      <c r="N32" s="10"/>
      <c r="O32" s="72" t="s">
        <v>56</v>
      </c>
      <c r="P32" s="67">
        <f t="shared" si="13"/>
        <v>2354</v>
      </c>
      <c r="Q32" s="13">
        <v>190</v>
      </c>
      <c r="R32" s="34">
        <v>1624</v>
      </c>
      <c r="S32" s="34">
        <v>303</v>
      </c>
      <c r="T32" s="34">
        <v>67</v>
      </c>
      <c r="U32" s="34">
        <v>35</v>
      </c>
      <c r="V32" s="34">
        <v>22</v>
      </c>
      <c r="W32" s="34">
        <v>88</v>
      </c>
      <c r="X32" s="34">
        <v>25</v>
      </c>
      <c r="Y32" s="34">
        <v>3</v>
      </c>
      <c r="Z32" s="72">
        <v>37</v>
      </c>
      <c r="AA32" s="1">
        <v>30</v>
      </c>
      <c r="AB32" s="1">
        <v>16</v>
      </c>
      <c r="AC32" s="1">
        <v>53</v>
      </c>
      <c r="AD32" s="1">
        <v>8</v>
      </c>
      <c r="AE32" s="1">
        <v>14</v>
      </c>
      <c r="AF32" s="1">
        <v>32</v>
      </c>
      <c r="AG32" s="1">
        <v>93</v>
      </c>
      <c r="AH32" s="1">
        <v>59</v>
      </c>
      <c r="AI32" s="1">
        <v>36</v>
      </c>
      <c r="AJ32" s="1">
        <v>191</v>
      </c>
      <c r="AK32" s="1">
        <v>678</v>
      </c>
      <c r="AL32" s="1">
        <v>470</v>
      </c>
      <c r="AM32" s="1">
        <v>97</v>
      </c>
      <c r="AN32" s="1">
        <v>43</v>
      </c>
      <c r="AO32" s="1">
        <v>25</v>
      </c>
      <c r="AP32" s="1">
        <v>16</v>
      </c>
      <c r="AQ32" s="1">
        <v>4</v>
      </c>
      <c r="AR32" s="1">
        <v>25</v>
      </c>
      <c r="AS32" s="1">
        <v>35</v>
      </c>
      <c r="AT32" s="1">
        <v>13</v>
      </c>
      <c r="AU32" s="1">
        <v>91</v>
      </c>
      <c r="AV32" s="1">
        <v>51</v>
      </c>
      <c r="AW32" s="1">
        <v>7</v>
      </c>
      <c r="AX32" s="1">
        <v>6</v>
      </c>
      <c r="AY32" s="1">
        <v>4</v>
      </c>
      <c r="AZ32" s="1">
        <v>18</v>
      </c>
      <c r="BA32" s="1">
        <v>19</v>
      </c>
      <c r="BB32" s="1">
        <v>6</v>
      </c>
      <c r="BC32" s="1">
        <v>7</v>
      </c>
      <c r="BD32" s="1">
        <v>1</v>
      </c>
      <c r="BE32" s="1">
        <v>4</v>
      </c>
      <c r="BF32" s="1">
        <v>1</v>
      </c>
      <c r="BG32" s="1">
        <v>22</v>
      </c>
      <c r="BH32" s="1">
        <v>7</v>
      </c>
      <c r="BI32" s="1">
        <v>3</v>
      </c>
      <c r="BJ32" s="1">
        <v>8</v>
      </c>
      <c r="BK32" s="1">
        <v>8</v>
      </c>
      <c r="BL32" s="1">
        <v>3</v>
      </c>
      <c r="BM32" s="1">
        <v>24</v>
      </c>
      <c r="BN32" s="1">
        <v>8</v>
      </c>
      <c r="BO32" s="1">
        <v>8</v>
      </c>
      <c r="BP32" s="1">
        <v>12</v>
      </c>
      <c r="BQ32" s="1">
        <v>3</v>
      </c>
      <c r="BR32" s="1">
        <v>8</v>
      </c>
      <c r="BS32" s="1">
        <v>8</v>
      </c>
      <c r="BT32" s="1">
        <v>17</v>
      </c>
      <c r="BU32" s="79">
        <v>25</v>
      </c>
    </row>
    <row r="33" spans="1:73" x14ac:dyDescent="0.15">
      <c r="A33" s="1" t="s">
        <v>57</v>
      </c>
      <c r="B33" s="1" t="s">
        <v>307</v>
      </c>
      <c r="C33" s="1" t="s">
        <v>58</v>
      </c>
      <c r="D33" s="41">
        <f t="shared" si="3"/>
        <v>4.121405750798722E-2</v>
      </c>
      <c r="E33" s="43">
        <f t="shared" si="4"/>
        <v>0.55942492012779554</v>
      </c>
      <c r="F33" s="43">
        <f t="shared" si="5"/>
        <v>0.11277955271565496</v>
      </c>
      <c r="G33" s="43">
        <f t="shared" si="6"/>
        <v>0.14792332268370606</v>
      </c>
      <c r="H33" s="43">
        <f t="shared" si="7"/>
        <v>2.9712460063897765E-2</v>
      </c>
      <c r="I33" s="43">
        <f t="shared" si="8"/>
        <v>1.7891373801916934E-2</v>
      </c>
      <c r="J33" s="43">
        <f t="shared" si="9"/>
        <v>7.2204472843450482E-2</v>
      </c>
      <c r="K33" s="44">
        <f t="shared" si="10"/>
        <v>1.8849840255591055E-2</v>
      </c>
      <c r="L33" s="28">
        <f t="shared" si="11"/>
        <v>3.1948881789137379E-3</v>
      </c>
      <c r="M33" s="24">
        <f t="shared" si="12"/>
        <v>20</v>
      </c>
      <c r="N33" s="10"/>
      <c r="O33" s="72" t="s">
        <v>58</v>
      </c>
      <c r="P33" s="67">
        <f t="shared" si="13"/>
        <v>3130</v>
      </c>
      <c r="Q33" s="13">
        <v>129</v>
      </c>
      <c r="R33" s="34">
        <v>1751</v>
      </c>
      <c r="S33" s="34">
        <v>353</v>
      </c>
      <c r="T33" s="34">
        <v>463</v>
      </c>
      <c r="U33" s="34">
        <v>93</v>
      </c>
      <c r="V33" s="34">
        <v>56</v>
      </c>
      <c r="W33" s="34">
        <v>226</v>
      </c>
      <c r="X33" s="34">
        <v>59</v>
      </c>
      <c r="Y33" s="34">
        <v>10</v>
      </c>
      <c r="Z33" s="72">
        <v>43</v>
      </c>
      <c r="AA33" s="1">
        <v>11</v>
      </c>
      <c r="AB33" s="1">
        <v>10</v>
      </c>
      <c r="AC33" s="1">
        <v>25</v>
      </c>
      <c r="AD33" s="1">
        <v>13</v>
      </c>
      <c r="AE33" s="1">
        <v>12</v>
      </c>
      <c r="AF33" s="1">
        <v>15</v>
      </c>
      <c r="AG33" s="1">
        <v>62</v>
      </c>
      <c r="AH33" s="1">
        <v>44</v>
      </c>
      <c r="AI33" s="1">
        <v>18</v>
      </c>
      <c r="AJ33" s="1">
        <v>119</v>
      </c>
      <c r="AK33" s="1">
        <v>144</v>
      </c>
      <c r="AL33" s="1">
        <v>1040</v>
      </c>
      <c r="AM33" s="1">
        <v>324</v>
      </c>
      <c r="AN33" s="1">
        <v>13</v>
      </c>
      <c r="AO33" s="1">
        <v>36</v>
      </c>
      <c r="AP33" s="1">
        <v>25</v>
      </c>
      <c r="AQ33" s="1">
        <v>28</v>
      </c>
      <c r="AR33" s="1">
        <v>14</v>
      </c>
      <c r="AS33" s="1">
        <v>16</v>
      </c>
      <c r="AT33" s="1">
        <v>21</v>
      </c>
      <c r="AU33" s="1">
        <v>53</v>
      </c>
      <c r="AV33" s="1">
        <v>147</v>
      </c>
      <c r="AW33" s="1">
        <v>25</v>
      </c>
      <c r="AX33" s="1">
        <v>3</v>
      </c>
      <c r="AY33" s="1">
        <v>49</v>
      </c>
      <c r="AZ33" s="1">
        <v>63</v>
      </c>
      <c r="BA33" s="1">
        <v>196</v>
      </c>
      <c r="BB33" s="1">
        <v>115</v>
      </c>
      <c r="BC33" s="1">
        <v>12</v>
      </c>
      <c r="BD33" s="1">
        <v>5</v>
      </c>
      <c r="BE33" s="1">
        <v>3</v>
      </c>
      <c r="BF33" s="1">
        <v>46</v>
      </c>
      <c r="BG33" s="1">
        <v>32</v>
      </c>
      <c r="BH33" s="1">
        <v>7</v>
      </c>
      <c r="BI33" s="1">
        <v>5</v>
      </c>
      <c r="BJ33" s="1">
        <v>19</v>
      </c>
      <c r="BK33" s="1">
        <v>22</v>
      </c>
      <c r="BL33" s="1">
        <v>10</v>
      </c>
      <c r="BM33" s="1">
        <v>88</v>
      </c>
      <c r="BN33" s="1">
        <v>12</v>
      </c>
      <c r="BO33" s="1">
        <v>20</v>
      </c>
      <c r="BP33" s="1">
        <v>22</v>
      </c>
      <c r="BQ33" s="1">
        <v>14</v>
      </c>
      <c r="BR33" s="1">
        <v>14</v>
      </c>
      <c r="BS33" s="1">
        <v>46</v>
      </c>
      <c r="BT33" s="1">
        <v>10</v>
      </c>
      <c r="BU33" s="79">
        <v>59</v>
      </c>
    </row>
    <row r="34" spans="1:73" x14ac:dyDescent="0.15">
      <c r="A34" s="1" t="s">
        <v>59</v>
      </c>
      <c r="B34" s="1" t="s">
        <v>311</v>
      </c>
      <c r="C34" s="1" t="s">
        <v>60</v>
      </c>
      <c r="D34" s="41">
        <f t="shared" si="3"/>
        <v>2.8469750889679714E-2</v>
      </c>
      <c r="E34" s="43">
        <f t="shared" si="4"/>
        <v>0.74021352313167255</v>
      </c>
      <c r="F34" s="43">
        <f t="shared" si="5"/>
        <v>0.1103202846975089</v>
      </c>
      <c r="G34" s="43">
        <f t="shared" si="6"/>
        <v>4.9822064056939501E-2</v>
      </c>
      <c r="H34" s="43">
        <f t="shared" si="7"/>
        <v>2.8469750889679714E-2</v>
      </c>
      <c r="I34" s="43">
        <f t="shared" si="8"/>
        <v>7.1174377224199285E-3</v>
      </c>
      <c r="J34" s="43">
        <f t="shared" si="9"/>
        <v>2.8469750889679714E-2</v>
      </c>
      <c r="K34" s="44">
        <f t="shared" si="10"/>
        <v>7.1174377224199285E-3</v>
      </c>
      <c r="L34" s="28">
        <f t="shared" si="11"/>
        <v>3.5587188612099642E-3</v>
      </c>
      <c r="M34" s="24">
        <f t="shared" si="12"/>
        <v>19</v>
      </c>
      <c r="N34" s="10"/>
      <c r="O34" s="72" t="s">
        <v>60</v>
      </c>
      <c r="P34" s="67">
        <f t="shared" si="13"/>
        <v>281</v>
      </c>
      <c r="Q34" s="13">
        <v>8</v>
      </c>
      <c r="R34" s="34">
        <v>208</v>
      </c>
      <c r="S34" s="34">
        <v>31</v>
      </c>
      <c r="T34" s="34">
        <v>14</v>
      </c>
      <c r="U34" s="34">
        <v>8</v>
      </c>
      <c r="V34" s="34">
        <v>2</v>
      </c>
      <c r="W34" s="34">
        <v>8</v>
      </c>
      <c r="X34" s="34">
        <v>2</v>
      </c>
      <c r="Y34" s="34">
        <v>1</v>
      </c>
      <c r="Z34" s="72">
        <v>6</v>
      </c>
      <c r="AA34" s="1">
        <v>0</v>
      </c>
      <c r="AB34" s="1">
        <v>0</v>
      </c>
      <c r="AC34" s="1">
        <v>1</v>
      </c>
      <c r="AD34" s="1">
        <v>0</v>
      </c>
      <c r="AE34" s="1">
        <v>0</v>
      </c>
      <c r="AF34" s="1">
        <v>1</v>
      </c>
      <c r="AG34" s="1">
        <v>11</v>
      </c>
      <c r="AH34" s="1">
        <v>3</v>
      </c>
      <c r="AI34" s="1">
        <v>4</v>
      </c>
      <c r="AJ34" s="1">
        <v>19</v>
      </c>
      <c r="AK34" s="1">
        <v>27</v>
      </c>
      <c r="AL34" s="1">
        <v>123</v>
      </c>
      <c r="AM34" s="1">
        <v>21</v>
      </c>
      <c r="AN34" s="1">
        <v>3</v>
      </c>
      <c r="AO34" s="1">
        <v>1</v>
      </c>
      <c r="AP34" s="1">
        <v>1</v>
      </c>
      <c r="AQ34" s="1">
        <v>0</v>
      </c>
      <c r="AR34" s="1">
        <v>4</v>
      </c>
      <c r="AS34" s="1">
        <v>3</v>
      </c>
      <c r="AT34" s="1">
        <v>2</v>
      </c>
      <c r="AU34" s="1">
        <v>4</v>
      </c>
      <c r="AV34" s="1">
        <v>13</v>
      </c>
      <c r="AW34" s="1">
        <v>3</v>
      </c>
      <c r="AX34" s="1">
        <v>0</v>
      </c>
      <c r="AY34" s="1">
        <v>1</v>
      </c>
      <c r="AZ34" s="1">
        <v>3</v>
      </c>
      <c r="BA34" s="1">
        <v>5</v>
      </c>
      <c r="BB34" s="1">
        <v>2</v>
      </c>
      <c r="BC34" s="1">
        <v>0</v>
      </c>
      <c r="BD34" s="1">
        <v>2</v>
      </c>
      <c r="BE34" s="1">
        <v>0</v>
      </c>
      <c r="BF34" s="1">
        <v>2</v>
      </c>
      <c r="BG34" s="1">
        <v>3</v>
      </c>
      <c r="BH34" s="1">
        <v>1</v>
      </c>
      <c r="BI34" s="1">
        <v>0</v>
      </c>
      <c r="BJ34" s="1">
        <v>1</v>
      </c>
      <c r="BK34" s="1">
        <v>0</v>
      </c>
      <c r="BL34" s="1">
        <v>1</v>
      </c>
      <c r="BM34" s="1">
        <v>2</v>
      </c>
      <c r="BN34" s="1">
        <v>1</v>
      </c>
      <c r="BO34" s="1">
        <v>2</v>
      </c>
      <c r="BP34" s="1">
        <v>0</v>
      </c>
      <c r="BQ34" s="1">
        <v>0</v>
      </c>
      <c r="BR34" s="1">
        <v>1</v>
      </c>
      <c r="BS34" s="1">
        <v>2</v>
      </c>
      <c r="BT34" s="1">
        <v>0</v>
      </c>
      <c r="BU34" s="79">
        <v>2</v>
      </c>
    </row>
    <row r="35" spans="1:73" x14ac:dyDescent="0.15">
      <c r="A35" s="1" t="s">
        <v>61</v>
      </c>
      <c r="B35" s="1" t="s">
        <v>310</v>
      </c>
      <c r="C35" s="1" t="s">
        <v>62</v>
      </c>
      <c r="D35" s="41">
        <f t="shared" si="3"/>
        <v>5.4616384915474644E-2</v>
      </c>
      <c r="E35" s="43">
        <f t="shared" si="4"/>
        <v>0.60598179453836154</v>
      </c>
      <c r="F35" s="43">
        <f t="shared" si="5"/>
        <v>0.13654096228868662</v>
      </c>
      <c r="G35" s="43">
        <f t="shared" si="6"/>
        <v>4.4213263979193757E-2</v>
      </c>
      <c r="H35" s="43">
        <f t="shared" si="7"/>
        <v>2.8608582574772431E-2</v>
      </c>
      <c r="I35" s="43">
        <f t="shared" si="8"/>
        <v>1.1703511053315995E-2</v>
      </c>
      <c r="J35" s="43">
        <f t="shared" si="9"/>
        <v>5.3315994798439535E-2</v>
      </c>
      <c r="K35" s="44">
        <f t="shared" si="10"/>
        <v>6.5019505851755532E-2</v>
      </c>
      <c r="L35" s="28">
        <f t="shared" si="11"/>
        <v>1.3003901170351106E-3</v>
      </c>
      <c r="M35" s="24">
        <f t="shared" si="12"/>
        <v>35</v>
      </c>
      <c r="N35" s="10"/>
      <c r="O35" s="72" t="s">
        <v>62</v>
      </c>
      <c r="P35" s="67">
        <f t="shared" si="13"/>
        <v>769</v>
      </c>
      <c r="Q35" s="13">
        <v>42</v>
      </c>
      <c r="R35" s="34">
        <v>466</v>
      </c>
      <c r="S35" s="34">
        <v>105</v>
      </c>
      <c r="T35" s="34">
        <v>34</v>
      </c>
      <c r="U35" s="34">
        <v>22</v>
      </c>
      <c r="V35" s="34">
        <v>9</v>
      </c>
      <c r="W35" s="34">
        <v>41</v>
      </c>
      <c r="X35" s="34">
        <v>50</v>
      </c>
      <c r="Y35" s="34">
        <v>1</v>
      </c>
      <c r="Z35" s="72">
        <v>20</v>
      </c>
      <c r="AA35" s="1">
        <v>3</v>
      </c>
      <c r="AB35" s="1">
        <v>5</v>
      </c>
      <c r="AC35" s="1">
        <v>6</v>
      </c>
      <c r="AD35" s="1">
        <v>1</v>
      </c>
      <c r="AE35" s="1">
        <v>4</v>
      </c>
      <c r="AF35" s="1">
        <v>3</v>
      </c>
      <c r="AG35" s="1">
        <v>10</v>
      </c>
      <c r="AH35" s="1">
        <v>13</v>
      </c>
      <c r="AI35" s="1">
        <v>16</v>
      </c>
      <c r="AJ35" s="1">
        <v>59</v>
      </c>
      <c r="AK35" s="1">
        <v>41</v>
      </c>
      <c r="AL35" s="1">
        <v>257</v>
      </c>
      <c r="AM35" s="1">
        <v>70</v>
      </c>
      <c r="AN35" s="1">
        <v>12</v>
      </c>
      <c r="AO35" s="1">
        <v>4</v>
      </c>
      <c r="AP35" s="1">
        <v>4</v>
      </c>
      <c r="AQ35" s="1">
        <v>2</v>
      </c>
      <c r="AR35" s="1">
        <v>5</v>
      </c>
      <c r="AS35" s="1">
        <v>10</v>
      </c>
      <c r="AT35" s="1">
        <v>9</v>
      </c>
      <c r="AU35" s="1">
        <v>31</v>
      </c>
      <c r="AV35" s="1">
        <v>28</v>
      </c>
      <c r="AW35" s="1">
        <v>4</v>
      </c>
      <c r="AX35" s="1">
        <v>5</v>
      </c>
      <c r="AY35" s="1">
        <v>4</v>
      </c>
      <c r="AZ35" s="1">
        <v>5</v>
      </c>
      <c r="BA35" s="1">
        <v>8</v>
      </c>
      <c r="BB35" s="1">
        <v>7</v>
      </c>
      <c r="BC35" s="1">
        <v>1</v>
      </c>
      <c r="BD35" s="1">
        <v>4</v>
      </c>
      <c r="BE35" s="1">
        <v>1</v>
      </c>
      <c r="BF35" s="1">
        <v>7</v>
      </c>
      <c r="BG35" s="1">
        <v>8</v>
      </c>
      <c r="BH35" s="1">
        <v>2</v>
      </c>
      <c r="BI35" s="1">
        <v>3</v>
      </c>
      <c r="BJ35" s="1">
        <v>2</v>
      </c>
      <c r="BK35" s="1">
        <v>3</v>
      </c>
      <c r="BL35" s="1">
        <v>1</v>
      </c>
      <c r="BM35" s="1">
        <v>13</v>
      </c>
      <c r="BN35" s="1">
        <v>3</v>
      </c>
      <c r="BO35" s="1">
        <v>4</v>
      </c>
      <c r="BP35" s="1">
        <v>5</v>
      </c>
      <c r="BQ35" s="1">
        <v>2</v>
      </c>
      <c r="BR35" s="1">
        <v>4</v>
      </c>
      <c r="BS35" s="1">
        <v>7</v>
      </c>
      <c r="BT35" s="1">
        <v>3</v>
      </c>
      <c r="BU35" s="79">
        <v>50</v>
      </c>
    </row>
    <row r="36" spans="1:73" x14ac:dyDescent="0.15">
      <c r="A36" s="1" t="s">
        <v>63</v>
      </c>
      <c r="B36" s="1" t="s">
        <v>310</v>
      </c>
      <c r="C36" s="1" t="s">
        <v>64</v>
      </c>
      <c r="D36" s="41">
        <f t="shared" si="3"/>
        <v>6.5817409766454352E-2</v>
      </c>
      <c r="E36" s="43">
        <f t="shared" si="4"/>
        <v>0.61995753715498936</v>
      </c>
      <c r="F36" s="43">
        <f t="shared" si="5"/>
        <v>0.12526539278131635</v>
      </c>
      <c r="G36" s="43">
        <f t="shared" si="6"/>
        <v>7.6433121019108277E-2</v>
      </c>
      <c r="H36" s="43">
        <f t="shared" si="7"/>
        <v>1.9108280254777069E-2</v>
      </c>
      <c r="I36" s="43">
        <f t="shared" si="8"/>
        <v>2.3354564755838639E-2</v>
      </c>
      <c r="J36" s="43">
        <f t="shared" si="9"/>
        <v>5.3078556263269641E-2</v>
      </c>
      <c r="K36" s="44">
        <f t="shared" si="10"/>
        <v>1.6985138004246284E-2</v>
      </c>
      <c r="L36" s="28">
        <f t="shared" si="11"/>
        <v>0</v>
      </c>
      <c r="M36" s="24">
        <f t="shared" si="12"/>
        <v>54</v>
      </c>
      <c r="N36" s="10"/>
      <c r="O36" s="72" t="s">
        <v>64</v>
      </c>
      <c r="P36" s="67">
        <f t="shared" si="13"/>
        <v>471</v>
      </c>
      <c r="Q36" s="13">
        <v>31</v>
      </c>
      <c r="R36" s="34">
        <v>292</v>
      </c>
      <c r="S36" s="34">
        <v>59</v>
      </c>
      <c r="T36" s="34">
        <v>36</v>
      </c>
      <c r="U36" s="34">
        <v>9</v>
      </c>
      <c r="V36" s="34">
        <v>11</v>
      </c>
      <c r="W36" s="34">
        <v>25</v>
      </c>
      <c r="X36" s="34">
        <v>8</v>
      </c>
      <c r="Y36" s="34">
        <v>0</v>
      </c>
      <c r="Z36" s="72">
        <v>13</v>
      </c>
      <c r="AA36" s="1">
        <v>1</v>
      </c>
      <c r="AB36" s="1">
        <v>4</v>
      </c>
      <c r="AC36" s="1">
        <v>7</v>
      </c>
      <c r="AD36" s="1">
        <v>0</v>
      </c>
      <c r="AE36" s="1">
        <v>2</v>
      </c>
      <c r="AF36" s="1">
        <v>4</v>
      </c>
      <c r="AG36" s="1">
        <v>10</v>
      </c>
      <c r="AH36" s="1">
        <v>9</v>
      </c>
      <c r="AI36" s="1">
        <v>3</v>
      </c>
      <c r="AJ36" s="1">
        <v>20</v>
      </c>
      <c r="AK36" s="1">
        <v>29</v>
      </c>
      <c r="AL36" s="1">
        <v>179</v>
      </c>
      <c r="AM36" s="1">
        <v>42</v>
      </c>
      <c r="AN36" s="1">
        <v>2</v>
      </c>
      <c r="AO36" s="1">
        <v>1</v>
      </c>
      <c r="AP36" s="1">
        <v>1</v>
      </c>
      <c r="AQ36" s="1">
        <v>0</v>
      </c>
      <c r="AR36" s="1">
        <v>2</v>
      </c>
      <c r="AS36" s="1">
        <v>10</v>
      </c>
      <c r="AT36" s="1">
        <v>7</v>
      </c>
      <c r="AU36" s="1">
        <v>7</v>
      </c>
      <c r="AV36" s="1">
        <v>29</v>
      </c>
      <c r="AW36" s="1">
        <v>2</v>
      </c>
      <c r="AX36" s="1">
        <v>0</v>
      </c>
      <c r="AY36" s="1">
        <v>11</v>
      </c>
      <c r="AZ36" s="1">
        <v>11</v>
      </c>
      <c r="BA36" s="1">
        <v>9</v>
      </c>
      <c r="BB36" s="1">
        <v>1</v>
      </c>
      <c r="BC36" s="1">
        <v>2</v>
      </c>
      <c r="BD36" s="1">
        <v>1</v>
      </c>
      <c r="BE36" s="1">
        <v>1</v>
      </c>
      <c r="BF36" s="1">
        <v>1</v>
      </c>
      <c r="BG36" s="1">
        <v>4</v>
      </c>
      <c r="BH36" s="1">
        <v>2</v>
      </c>
      <c r="BI36" s="1">
        <v>0</v>
      </c>
      <c r="BJ36" s="1">
        <v>8</v>
      </c>
      <c r="BK36" s="1">
        <v>3</v>
      </c>
      <c r="BL36" s="1">
        <v>0</v>
      </c>
      <c r="BM36" s="1">
        <v>5</v>
      </c>
      <c r="BN36" s="1">
        <v>0</v>
      </c>
      <c r="BO36" s="1">
        <v>3</v>
      </c>
      <c r="BP36" s="1">
        <v>4</v>
      </c>
      <c r="BQ36" s="1">
        <v>2</v>
      </c>
      <c r="BR36" s="1">
        <v>2</v>
      </c>
      <c r="BS36" s="1">
        <v>8</v>
      </c>
      <c r="BT36" s="1">
        <v>1</v>
      </c>
      <c r="BU36" s="79">
        <v>8</v>
      </c>
    </row>
    <row r="37" spans="1:73" x14ac:dyDescent="0.15">
      <c r="A37" s="1" t="s">
        <v>65</v>
      </c>
      <c r="B37" s="1" t="s">
        <v>309</v>
      </c>
      <c r="C37" s="1" t="s">
        <v>66</v>
      </c>
      <c r="D37" s="41">
        <f t="shared" si="3"/>
        <v>3.4518828451882845E-2</v>
      </c>
      <c r="E37" s="43">
        <f t="shared" si="4"/>
        <v>0.70815899581589958</v>
      </c>
      <c r="F37" s="43">
        <f t="shared" si="5"/>
        <v>8.3682008368200833E-2</v>
      </c>
      <c r="G37" s="43">
        <f t="shared" si="6"/>
        <v>3.7656903765690378E-2</v>
      </c>
      <c r="H37" s="43">
        <f t="shared" si="7"/>
        <v>2.4058577405857741E-2</v>
      </c>
      <c r="I37" s="43">
        <f t="shared" si="8"/>
        <v>9.4142259414225944E-3</v>
      </c>
      <c r="J37" s="43">
        <f t="shared" si="9"/>
        <v>4.288702928870293E-2</v>
      </c>
      <c r="K37" s="44">
        <f t="shared" si="10"/>
        <v>5.9623430962343099E-2</v>
      </c>
      <c r="L37" s="28">
        <f t="shared" si="11"/>
        <v>2.0920502092050207E-3</v>
      </c>
      <c r="M37" s="24">
        <f t="shared" si="12"/>
        <v>28</v>
      </c>
      <c r="N37" s="10"/>
      <c r="O37" s="72" t="s">
        <v>66</v>
      </c>
      <c r="P37" s="67">
        <f t="shared" si="13"/>
        <v>956</v>
      </c>
      <c r="Q37" s="13">
        <v>33</v>
      </c>
      <c r="R37" s="34">
        <v>677</v>
      </c>
      <c r="S37" s="34">
        <v>80</v>
      </c>
      <c r="T37" s="34">
        <v>36</v>
      </c>
      <c r="U37" s="34">
        <v>23</v>
      </c>
      <c r="V37" s="34">
        <v>9</v>
      </c>
      <c r="W37" s="34">
        <v>41</v>
      </c>
      <c r="X37" s="34">
        <v>57</v>
      </c>
      <c r="Y37" s="34">
        <v>2</v>
      </c>
      <c r="Z37" s="72">
        <v>13</v>
      </c>
      <c r="AA37" s="1">
        <v>1</v>
      </c>
      <c r="AB37" s="1">
        <v>1</v>
      </c>
      <c r="AC37" s="1">
        <v>8</v>
      </c>
      <c r="AD37" s="1">
        <v>2</v>
      </c>
      <c r="AE37" s="1">
        <v>3</v>
      </c>
      <c r="AF37" s="1">
        <v>5</v>
      </c>
      <c r="AG37" s="1">
        <v>21</v>
      </c>
      <c r="AH37" s="1">
        <v>6</v>
      </c>
      <c r="AI37" s="1">
        <v>10</v>
      </c>
      <c r="AJ37" s="1">
        <v>68</v>
      </c>
      <c r="AK37" s="1">
        <v>76</v>
      </c>
      <c r="AL37" s="1">
        <v>340</v>
      </c>
      <c r="AM37" s="1">
        <v>156</v>
      </c>
      <c r="AN37" s="1">
        <v>10</v>
      </c>
      <c r="AO37" s="1">
        <v>2</v>
      </c>
      <c r="AP37" s="1">
        <v>7</v>
      </c>
      <c r="AQ37" s="1">
        <v>1</v>
      </c>
      <c r="AR37" s="1">
        <v>4</v>
      </c>
      <c r="AS37" s="1">
        <v>6</v>
      </c>
      <c r="AT37" s="1">
        <v>4</v>
      </c>
      <c r="AU37" s="1">
        <v>16</v>
      </c>
      <c r="AV37" s="1">
        <v>30</v>
      </c>
      <c r="AW37" s="1">
        <v>3</v>
      </c>
      <c r="AX37" s="1">
        <v>2</v>
      </c>
      <c r="AY37" s="1">
        <v>4</v>
      </c>
      <c r="AZ37" s="1">
        <v>8</v>
      </c>
      <c r="BA37" s="1">
        <v>12</v>
      </c>
      <c r="BB37" s="1">
        <v>5</v>
      </c>
      <c r="BC37" s="1">
        <v>2</v>
      </c>
      <c r="BD37" s="1">
        <v>0</v>
      </c>
      <c r="BE37" s="1">
        <v>1</v>
      </c>
      <c r="BF37" s="1">
        <v>7</v>
      </c>
      <c r="BG37" s="1">
        <v>12</v>
      </c>
      <c r="BH37" s="1">
        <v>3</v>
      </c>
      <c r="BI37" s="1">
        <v>0</v>
      </c>
      <c r="BJ37" s="1">
        <v>4</v>
      </c>
      <c r="BK37" s="1">
        <v>3</v>
      </c>
      <c r="BL37" s="1">
        <v>2</v>
      </c>
      <c r="BM37" s="1">
        <v>12</v>
      </c>
      <c r="BN37" s="1">
        <v>1</v>
      </c>
      <c r="BO37" s="1">
        <v>3</v>
      </c>
      <c r="BP37" s="1">
        <v>5</v>
      </c>
      <c r="BQ37" s="1">
        <v>2</v>
      </c>
      <c r="BR37" s="1">
        <v>3</v>
      </c>
      <c r="BS37" s="1">
        <v>7</v>
      </c>
      <c r="BT37" s="1">
        <v>8</v>
      </c>
      <c r="BU37" s="79">
        <v>57</v>
      </c>
    </row>
    <row r="38" spans="1:73" x14ac:dyDescent="0.15">
      <c r="A38" s="1" t="s">
        <v>67</v>
      </c>
      <c r="B38" s="1" t="s">
        <v>313</v>
      </c>
      <c r="C38" s="1" t="s">
        <v>68</v>
      </c>
      <c r="D38" s="41">
        <f t="shared" si="3"/>
        <v>4.2283298097251586E-2</v>
      </c>
      <c r="E38" s="43">
        <f t="shared" si="4"/>
        <v>0.64270613107822405</v>
      </c>
      <c r="F38" s="43">
        <f t="shared" si="5"/>
        <v>0.13953488372093023</v>
      </c>
      <c r="G38" s="43">
        <f t="shared" si="6"/>
        <v>4.4397463002114168E-2</v>
      </c>
      <c r="H38" s="43">
        <f t="shared" si="7"/>
        <v>3.5940803382663845E-2</v>
      </c>
      <c r="I38" s="43">
        <f t="shared" si="8"/>
        <v>1.4799154334038054E-2</v>
      </c>
      <c r="J38" s="43">
        <f t="shared" si="9"/>
        <v>6.9767441860465115E-2</v>
      </c>
      <c r="K38" s="44">
        <f t="shared" si="10"/>
        <v>1.0570824524312896E-2</v>
      </c>
      <c r="L38" s="28">
        <f t="shared" si="11"/>
        <v>0</v>
      </c>
      <c r="M38" s="24">
        <f t="shared" si="12"/>
        <v>54</v>
      </c>
      <c r="N38" s="10"/>
      <c r="O38" s="72" t="s">
        <v>68</v>
      </c>
      <c r="P38" s="67">
        <f t="shared" si="13"/>
        <v>473</v>
      </c>
      <c r="Q38" s="13">
        <v>20</v>
      </c>
      <c r="R38" s="34">
        <v>304</v>
      </c>
      <c r="S38" s="34">
        <v>66</v>
      </c>
      <c r="T38" s="34">
        <v>21</v>
      </c>
      <c r="U38" s="34">
        <v>17</v>
      </c>
      <c r="V38" s="34">
        <v>7</v>
      </c>
      <c r="W38" s="34">
        <v>33</v>
      </c>
      <c r="X38" s="34">
        <v>5</v>
      </c>
      <c r="Y38" s="34">
        <v>0</v>
      </c>
      <c r="Z38" s="72">
        <v>8</v>
      </c>
      <c r="AA38" s="1">
        <v>1</v>
      </c>
      <c r="AB38" s="1">
        <v>0</v>
      </c>
      <c r="AC38" s="1">
        <v>8</v>
      </c>
      <c r="AD38" s="1">
        <v>2</v>
      </c>
      <c r="AE38" s="1">
        <v>1</v>
      </c>
      <c r="AF38" s="1">
        <v>0</v>
      </c>
      <c r="AG38" s="1">
        <v>22</v>
      </c>
      <c r="AH38" s="1">
        <v>8</v>
      </c>
      <c r="AI38" s="1">
        <v>9</v>
      </c>
      <c r="AJ38" s="1">
        <v>60</v>
      </c>
      <c r="AK38" s="1">
        <v>33</v>
      </c>
      <c r="AL38" s="1">
        <v>125</v>
      </c>
      <c r="AM38" s="1">
        <v>47</v>
      </c>
      <c r="AN38" s="1">
        <v>7</v>
      </c>
      <c r="AO38" s="1">
        <v>5</v>
      </c>
      <c r="AP38" s="1">
        <v>5</v>
      </c>
      <c r="AQ38" s="1">
        <v>2</v>
      </c>
      <c r="AR38" s="1">
        <v>7</v>
      </c>
      <c r="AS38" s="1">
        <v>7</v>
      </c>
      <c r="AT38" s="1">
        <v>2</v>
      </c>
      <c r="AU38" s="1">
        <v>15</v>
      </c>
      <c r="AV38" s="1">
        <v>16</v>
      </c>
      <c r="AW38" s="1">
        <v>6</v>
      </c>
      <c r="AX38" s="1">
        <v>0</v>
      </c>
      <c r="AY38" s="1">
        <v>1</v>
      </c>
      <c r="AZ38" s="1">
        <v>5</v>
      </c>
      <c r="BA38" s="1">
        <v>4</v>
      </c>
      <c r="BB38" s="1">
        <v>2</v>
      </c>
      <c r="BC38" s="1">
        <v>3</v>
      </c>
      <c r="BD38" s="1">
        <v>0</v>
      </c>
      <c r="BE38" s="1">
        <v>1</v>
      </c>
      <c r="BF38" s="1">
        <v>4</v>
      </c>
      <c r="BG38" s="1">
        <v>7</v>
      </c>
      <c r="BH38" s="1">
        <v>5</v>
      </c>
      <c r="BI38" s="1">
        <v>3</v>
      </c>
      <c r="BJ38" s="1">
        <v>2</v>
      </c>
      <c r="BK38" s="1">
        <v>2</v>
      </c>
      <c r="BL38" s="1">
        <v>0</v>
      </c>
      <c r="BM38" s="1">
        <v>7</v>
      </c>
      <c r="BN38" s="1">
        <v>4</v>
      </c>
      <c r="BO38" s="1">
        <v>3</v>
      </c>
      <c r="BP38" s="1">
        <v>5</v>
      </c>
      <c r="BQ38" s="1">
        <v>2</v>
      </c>
      <c r="BR38" s="1">
        <v>2</v>
      </c>
      <c r="BS38" s="1">
        <v>9</v>
      </c>
      <c r="BT38" s="1">
        <v>1</v>
      </c>
      <c r="BU38" s="79">
        <v>5</v>
      </c>
    </row>
    <row r="39" spans="1:73" x14ac:dyDescent="0.15">
      <c r="A39" s="1" t="s">
        <v>69</v>
      </c>
      <c r="B39" s="1" t="s">
        <v>308</v>
      </c>
      <c r="C39" s="1" t="s">
        <v>70</v>
      </c>
      <c r="D39" s="41">
        <f t="shared" si="3"/>
        <v>0.10321969696969698</v>
      </c>
      <c r="E39" s="43">
        <f t="shared" si="4"/>
        <v>0.62878787878787878</v>
      </c>
      <c r="F39" s="43">
        <f t="shared" si="5"/>
        <v>0.14962121212121213</v>
      </c>
      <c r="G39" s="43">
        <f t="shared" si="6"/>
        <v>1.7045454545454544E-2</v>
      </c>
      <c r="H39" s="43">
        <f t="shared" si="7"/>
        <v>3.4090909090909088E-2</v>
      </c>
      <c r="I39" s="43">
        <f t="shared" si="8"/>
        <v>1.3257575757575758E-2</v>
      </c>
      <c r="J39" s="43">
        <f t="shared" si="9"/>
        <v>4.261363636363636E-2</v>
      </c>
      <c r="K39" s="44">
        <f t="shared" si="10"/>
        <v>1.1363636363636364E-2</v>
      </c>
      <c r="L39" s="28">
        <f t="shared" si="11"/>
        <v>2.840909090909091E-3</v>
      </c>
      <c r="M39" s="24">
        <f t="shared" si="12"/>
        <v>22</v>
      </c>
      <c r="N39" s="10"/>
      <c r="O39" s="72" t="s">
        <v>70</v>
      </c>
      <c r="P39" s="67">
        <f t="shared" si="13"/>
        <v>1056</v>
      </c>
      <c r="Q39" s="13">
        <v>109</v>
      </c>
      <c r="R39" s="34">
        <v>664</v>
      </c>
      <c r="S39" s="34">
        <v>158</v>
      </c>
      <c r="T39" s="34">
        <v>18</v>
      </c>
      <c r="U39" s="34">
        <v>36</v>
      </c>
      <c r="V39" s="34">
        <v>14</v>
      </c>
      <c r="W39" s="34">
        <v>45</v>
      </c>
      <c r="X39" s="34">
        <v>12</v>
      </c>
      <c r="Y39" s="34">
        <v>3</v>
      </c>
      <c r="Z39" s="72">
        <v>19</v>
      </c>
      <c r="AA39" s="1">
        <v>12</v>
      </c>
      <c r="AB39" s="1">
        <v>16</v>
      </c>
      <c r="AC39" s="1">
        <v>17</v>
      </c>
      <c r="AD39" s="1">
        <v>12</v>
      </c>
      <c r="AE39" s="1">
        <v>8</v>
      </c>
      <c r="AF39" s="1">
        <v>25</v>
      </c>
      <c r="AG39" s="1">
        <v>35</v>
      </c>
      <c r="AH39" s="1">
        <v>32</v>
      </c>
      <c r="AI39" s="1">
        <v>30</v>
      </c>
      <c r="AJ39" s="1">
        <v>116</v>
      </c>
      <c r="AK39" s="1">
        <v>37</v>
      </c>
      <c r="AL39" s="1">
        <v>327</v>
      </c>
      <c r="AM39" s="1">
        <v>87</v>
      </c>
      <c r="AN39" s="1">
        <v>16</v>
      </c>
      <c r="AO39" s="1">
        <v>9</v>
      </c>
      <c r="AP39" s="1">
        <v>3</v>
      </c>
      <c r="AQ39" s="1">
        <v>11</v>
      </c>
      <c r="AR39" s="1">
        <v>15</v>
      </c>
      <c r="AS39" s="1">
        <v>28</v>
      </c>
      <c r="AT39" s="1">
        <v>10</v>
      </c>
      <c r="AU39" s="1">
        <v>43</v>
      </c>
      <c r="AV39" s="1">
        <v>23</v>
      </c>
      <c r="AW39" s="1">
        <v>6</v>
      </c>
      <c r="AX39" s="1">
        <v>0</v>
      </c>
      <c r="AY39" s="1">
        <v>2</v>
      </c>
      <c r="AZ39" s="1">
        <v>3</v>
      </c>
      <c r="BA39" s="1">
        <v>3</v>
      </c>
      <c r="BB39" s="1">
        <v>3</v>
      </c>
      <c r="BC39" s="1">
        <v>1</v>
      </c>
      <c r="BD39" s="1">
        <v>7</v>
      </c>
      <c r="BE39" s="1">
        <v>6</v>
      </c>
      <c r="BF39" s="1">
        <v>1</v>
      </c>
      <c r="BG39" s="1">
        <v>16</v>
      </c>
      <c r="BH39" s="1">
        <v>6</v>
      </c>
      <c r="BI39" s="1">
        <v>5</v>
      </c>
      <c r="BJ39" s="1">
        <v>4</v>
      </c>
      <c r="BK39" s="1">
        <v>2</v>
      </c>
      <c r="BL39" s="1">
        <v>3</v>
      </c>
      <c r="BM39" s="1">
        <v>11</v>
      </c>
      <c r="BN39" s="1">
        <v>3</v>
      </c>
      <c r="BO39" s="1">
        <v>5</v>
      </c>
      <c r="BP39" s="1">
        <v>8</v>
      </c>
      <c r="BQ39" s="1">
        <v>4</v>
      </c>
      <c r="BR39" s="1">
        <v>5</v>
      </c>
      <c r="BS39" s="1">
        <v>3</v>
      </c>
      <c r="BT39" s="1">
        <v>6</v>
      </c>
      <c r="BU39" s="79">
        <v>12</v>
      </c>
    </row>
    <row r="40" spans="1:73" x14ac:dyDescent="0.15">
      <c r="A40" s="1" t="s">
        <v>71</v>
      </c>
      <c r="B40" s="1" t="s">
        <v>309</v>
      </c>
      <c r="C40" s="1" t="s">
        <v>72</v>
      </c>
      <c r="D40" s="41">
        <f t="shared" si="3"/>
        <v>5.5099648300117231E-2</v>
      </c>
      <c r="E40" s="43">
        <f t="shared" si="4"/>
        <v>0.74325908558030485</v>
      </c>
      <c r="F40" s="43">
        <f t="shared" si="5"/>
        <v>0.10082063305978899</v>
      </c>
      <c r="G40" s="43">
        <f t="shared" si="6"/>
        <v>4.2203985932004688E-2</v>
      </c>
      <c r="H40" s="43">
        <f t="shared" si="7"/>
        <v>2.3446658851113716E-2</v>
      </c>
      <c r="I40" s="43">
        <f t="shared" si="8"/>
        <v>5.8616647127784291E-3</v>
      </c>
      <c r="J40" s="43">
        <f t="shared" si="9"/>
        <v>2.1101992966002344E-2</v>
      </c>
      <c r="K40" s="44">
        <f t="shared" si="10"/>
        <v>8.2063305978898014E-3</v>
      </c>
      <c r="L40" s="28">
        <f t="shared" si="11"/>
        <v>1.1723329425556857E-3</v>
      </c>
      <c r="M40" s="24">
        <f t="shared" si="12"/>
        <v>38</v>
      </c>
      <c r="N40" s="10"/>
      <c r="O40" s="72" t="s">
        <v>72</v>
      </c>
      <c r="P40" s="67">
        <f t="shared" si="13"/>
        <v>853</v>
      </c>
      <c r="Q40" s="13">
        <v>47</v>
      </c>
      <c r="R40" s="34">
        <v>634</v>
      </c>
      <c r="S40" s="34">
        <v>86</v>
      </c>
      <c r="T40" s="34">
        <v>36</v>
      </c>
      <c r="U40" s="34">
        <v>20</v>
      </c>
      <c r="V40" s="34">
        <v>5</v>
      </c>
      <c r="W40" s="34">
        <v>18</v>
      </c>
      <c r="X40" s="34">
        <v>7</v>
      </c>
      <c r="Y40" s="34">
        <v>1</v>
      </c>
      <c r="Z40" s="72">
        <v>14</v>
      </c>
      <c r="AA40" s="1">
        <v>5</v>
      </c>
      <c r="AB40" s="1">
        <v>2</v>
      </c>
      <c r="AC40" s="1">
        <v>9</v>
      </c>
      <c r="AD40" s="1">
        <v>5</v>
      </c>
      <c r="AE40" s="1">
        <v>2</v>
      </c>
      <c r="AF40" s="1">
        <v>10</v>
      </c>
      <c r="AG40" s="1">
        <v>24</v>
      </c>
      <c r="AH40" s="1">
        <v>14</v>
      </c>
      <c r="AI40" s="1">
        <v>9</v>
      </c>
      <c r="AJ40" s="1">
        <v>86</v>
      </c>
      <c r="AK40" s="1">
        <v>38</v>
      </c>
      <c r="AL40" s="1">
        <v>360</v>
      </c>
      <c r="AM40" s="1">
        <v>103</v>
      </c>
      <c r="AN40" s="1">
        <v>12</v>
      </c>
      <c r="AO40" s="1">
        <v>7</v>
      </c>
      <c r="AP40" s="1">
        <v>5</v>
      </c>
      <c r="AQ40" s="1">
        <v>1</v>
      </c>
      <c r="AR40" s="1">
        <v>15</v>
      </c>
      <c r="AS40" s="1">
        <v>12</v>
      </c>
      <c r="AT40" s="1">
        <v>0</v>
      </c>
      <c r="AU40" s="1">
        <v>21</v>
      </c>
      <c r="AV40" s="1">
        <v>13</v>
      </c>
      <c r="AW40" s="1">
        <v>6</v>
      </c>
      <c r="AX40" s="1">
        <v>3</v>
      </c>
      <c r="AY40" s="1">
        <v>8</v>
      </c>
      <c r="AZ40" s="1">
        <v>6</v>
      </c>
      <c r="BA40" s="1">
        <v>7</v>
      </c>
      <c r="BB40" s="1">
        <v>4</v>
      </c>
      <c r="BC40" s="1">
        <v>2</v>
      </c>
      <c r="BD40" s="1">
        <v>0</v>
      </c>
      <c r="BE40" s="1">
        <v>0</v>
      </c>
      <c r="BF40" s="1">
        <v>4</v>
      </c>
      <c r="BG40" s="1">
        <v>13</v>
      </c>
      <c r="BH40" s="1">
        <v>3</v>
      </c>
      <c r="BI40" s="1">
        <v>1</v>
      </c>
      <c r="BJ40" s="1">
        <v>2</v>
      </c>
      <c r="BK40" s="1">
        <v>1</v>
      </c>
      <c r="BL40" s="1">
        <v>1</v>
      </c>
      <c r="BM40" s="1">
        <v>3</v>
      </c>
      <c r="BN40" s="1">
        <v>0</v>
      </c>
      <c r="BO40" s="1">
        <v>1</v>
      </c>
      <c r="BP40" s="1">
        <v>1</v>
      </c>
      <c r="BQ40" s="1">
        <v>3</v>
      </c>
      <c r="BR40" s="1">
        <v>5</v>
      </c>
      <c r="BS40" s="1">
        <v>3</v>
      </c>
      <c r="BT40" s="1">
        <v>2</v>
      </c>
      <c r="BU40" s="79">
        <v>7</v>
      </c>
    </row>
    <row r="41" spans="1:73" x14ac:dyDescent="0.15">
      <c r="A41" s="1" t="s">
        <v>73</v>
      </c>
      <c r="B41" s="1" t="s">
        <v>309</v>
      </c>
      <c r="C41" s="1" t="s">
        <v>74</v>
      </c>
      <c r="D41" s="41">
        <f t="shared" si="3"/>
        <v>6.6576086956521743E-2</v>
      </c>
      <c r="E41" s="43">
        <f t="shared" si="4"/>
        <v>0.66847826086956519</v>
      </c>
      <c r="F41" s="43">
        <f t="shared" si="5"/>
        <v>0.10597826086956522</v>
      </c>
      <c r="G41" s="43">
        <f t="shared" si="6"/>
        <v>5.5706521739130432E-2</v>
      </c>
      <c r="H41" s="43">
        <f t="shared" si="7"/>
        <v>2.9891304347826088E-2</v>
      </c>
      <c r="I41" s="43">
        <f t="shared" si="8"/>
        <v>1.7663043478260868E-2</v>
      </c>
      <c r="J41" s="43">
        <f t="shared" si="9"/>
        <v>3.3967391304347824E-2</v>
      </c>
      <c r="K41" s="44">
        <f t="shared" si="10"/>
        <v>2.1739130434782608E-2</v>
      </c>
      <c r="L41" s="28">
        <f t="shared" si="11"/>
        <v>1.358695652173913E-3</v>
      </c>
      <c r="M41" s="24">
        <f t="shared" si="12"/>
        <v>33</v>
      </c>
      <c r="N41" s="10"/>
      <c r="O41" s="72" t="s">
        <v>74</v>
      </c>
      <c r="P41" s="67">
        <f t="shared" si="13"/>
        <v>736</v>
      </c>
      <c r="Q41" s="13">
        <v>49</v>
      </c>
      <c r="R41" s="34">
        <v>492</v>
      </c>
      <c r="S41" s="34">
        <v>78</v>
      </c>
      <c r="T41" s="34">
        <v>41</v>
      </c>
      <c r="U41" s="34">
        <v>22</v>
      </c>
      <c r="V41" s="34">
        <v>13</v>
      </c>
      <c r="W41" s="34">
        <v>25</v>
      </c>
      <c r="X41" s="34">
        <v>16</v>
      </c>
      <c r="Y41" s="34">
        <v>1</v>
      </c>
      <c r="Z41" s="72">
        <v>13</v>
      </c>
      <c r="AA41" s="1">
        <v>3</v>
      </c>
      <c r="AB41" s="1">
        <v>8</v>
      </c>
      <c r="AC41" s="1">
        <v>13</v>
      </c>
      <c r="AD41" s="1">
        <v>3</v>
      </c>
      <c r="AE41" s="1">
        <v>5</v>
      </c>
      <c r="AF41" s="1">
        <v>4</v>
      </c>
      <c r="AG41" s="1">
        <v>13</v>
      </c>
      <c r="AH41" s="1">
        <v>29</v>
      </c>
      <c r="AI41" s="1">
        <v>11</v>
      </c>
      <c r="AJ41" s="1">
        <v>61</v>
      </c>
      <c r="AK41" s="1">
        <v>27</v>
      </c>
      <c r="AL41" s="1">
        <v>225</v>
      </c>
      <c r="AM41" s="1">
        <v>126</v>
      </c>
      <c r="AN41" s="1">
        <v>13</v>
      </c>
      <c r="AO41" s="1">
        <v>1</v>
      </c>
      <c r="AP41" s="1">
        <v>8</v>
      </c>
      <c r="AQ41" s="1">
        <v>3</v>
      </c>
      <c r="AR41" s="1">
        <v>7</v>
      </c>
      <c r="AS41" s="1">
        <v>4</v>
      </c>
      <c r="AT41" s="1">
        <v>4</v>
      </c>
      <c r="AU41" s="1">
        <v>18</v>
      </c>
      <c r="AV41" s="1">
        <v>20</v>
      </c>
      <c r="AW41" s="1">
        <v>5</v>
      </c>
      <c r="AX41" s="1">
        <v>2</v>
      </c>
      <c r="AY41" s="1">
        <v>6</v>
      </c>
      <c r="AZ41" s="1">
        <v>9</v>
      </c>
      <c r="BA41" s="1">
        <v>16</v>
      </c>
      <c r="BB41" s="1">
        <v>1</v>
      </c>
      <c r="BC41" s="1">
        <v>2</v>
      </c>
      <c r="BD41" s="1">
        <v>2</v>
      </c>
      <c r="BE41" s="1">
        <v>3</v>
      </c>
      <c r="BF41" s="1">
        <v>7</v>
      </c>
      <c r="BG41" s="1">
        <v>8</v>
      </c>
      <c r="BH41" s="1">
        <v>2</v>
      </c>
      <c r="BI41" s="1">
        <v>1</v>
      </c>
      <c r="BJ41" s="1">
        <v>5</v>
      </c>
      <c r="BK41" s="1">
        <v>6</v>
      </c>
      <c r="BL41" s="1">
        <v>1</v>
      </c>
      <c r="BM41" s="1">
        <v>4</v>
      </c>
      <c r="BN41" s="1">
        <v>1</v>
      </c>
      <c r="BO41" s="1">
        <v>3</v>
      </c>
      <c r="BP41" s="1">
        <v>5</v>
      </c>
      <c r="BQ41" s="1">
        <v>2</v>
      </c>
      <c r="BR41" s="1">
        <v>3</v>
      </c>
      <c r="BS41" s="1">
        <v>3</v>
      </c>
      <c r="BT41" s="1">
        <v>4</v>
      </c>
      <c r="BU41" s="79">
        <v>16</v>
      </c>
    </row>
    <row r="42" spans="1:73" x14ac:dyDescent="0.15">
      <c r="A42" s="1" t="s">
        <v>75</v>
      </c>
      <c r="B42" s="1" t="s">
        <v>310</v>
      </c>
      <c r="C42" s="1" t="s">
        <v>76</v>
      </c>
      <c r="D42" s="41">
        <f t="shared" si="3"/>
        <v>4.1379310344827586E-2</v>
      </c>
      <c r="E42" s="43">
        <f t="shared" si="4"/>
        <v>0.70147783251231532</v>
      </c>
      <c r="F42" s="43">
        <f t="shared" si="5"/>
        <v>7.6847290640394084E-2</v>
      </c>
      <c r="G42" s="43">
        <f t="shared" si="6"/>
        <v>5.024630541871921E-2</v>
      </c>
      <c r="H42" s="43">
        <f t="shared" si="7"/>
        <v>1.7733990147783252E-2</v>
      </c>
      <c r="I42" s="43">
        <f t="shared" si="8"/>
        <v>1.1822660098522168E-2</v>
      </c>
      <c r="J42" s="43">
        <f t="shared" si="9"/>
        <v>3.8423645320197042E-2</v>
      </c>
      <c r="K42" s="44">
        <f t="shared" si="10"/>
        <v>6.2068965517241378E-2</v>
      </c>
      <c r="L42" s="28">
        <f t="shared" si="11"/>
        <v>3.9408866995073889E-3</v>
      </c>
      <c r="M42" s="24">
        <f t="shared" si="12"/>
        <v>17</v>
      </c>
      <c r="N42" s="10"/>
      <c r="O42" s="72" t="s">
        <v>76</v>
      </c>
      <c r="P42" s="67">
        <f t="shared" si="13"/>
        <v>1015</v>
      </c>
      <c r="Q42" s="13">
        <v>42</v>
      </c>
      <c r="R42" s="34">
        <v>712</v>
      </c>
      <c r="S42" s="34">
        <v>78</v>
      </c>
      <c r="T42" s="34">
        <v>51</v>
      </c>
      <c r="U42" s="34">
        <v>18</v>
      </c>
      <c r="V42" s="34">
        <v>12</v>
      </c>
      <c r="W42" s="34">
        <v>39</v>
      </c>
      <c r="X42" s="34">
        <v>63</v>
      </c>
      <c r="Y42" s="34">
        <v>4</v>
      </c>
      <c r="Z42" s="72">
        <v>22</v>
      </c>
      <c r="AA42" s="1">
        <v>2</v>
      </c>
      <c r="AB42" s="1">
        <v>6</v>
      </c>
      <c r="AC42" s="1">
        <v>5</v>
      </c>
      <c r="AD42" s="1">
        <v>2</v>
      </c>
      <c r="AE42" s="1">
        <v>3</v>
      </c>
      <c r="AF42" s="1">
        <v>2</v>
      </c>
      <c r="AG42" s="1">
        <v>17</v>
      </c>
      <c r="AH42" s="1">
        <v>12</v>
      </c>
      <c r="AI42" s="1">
        <v>4</v>
      </c>
      <c r="AJ42" s="1">
        <v>73</v>
      </c>
      <c r="AK42" s="1">
        <v>84</v>
      </c>
      <c r="AL42" s="1">
        <v>388</v>
      </c>
      <c r="AM42" s="1">
        <v>134</v>
      </c>
      <c r="AN42" s="1">
        <v>8</v>
      </c>
      <c r="AO42" s="1">
        <v>5</v>
      </c>
      <c r="AP42" s="1">
        <v>3</v>
      </c>
      <c r="AQ42" s="1">
        <v>8</v>
      </c>
      <c r="AR42" s="1">
        <v>2</v>
      </c>
      <c r="AS42" s="1">
        <v>3</v>
      </c>
      <c r="AT42" s="1">
        <v>8</v>
      </c>
      <c r="AU42" s="1">
        <v>13</v>
      </c>
      <c r="AV42" s="1">
        <v>28</v>
      </c>
      <c r="AW42" s="1">
        <v>2</v>
      </c>
      <c r="AX42" s="1">
        <v>1</v>
      </c>
      <c r="AY42" s="1">
        <v>8</v>
      </c>
      <c r="AZ42" s="1">
        <v>12</v>
      </c>
      <c r="BA42" s="1">
        <v>14</v>
      </c>
      <c r="BB42" s="1">
        <v>11</v>
      </c>
      <c r="BC42" s="1">
        <v>3</v>
      </c>
      <c r="BD42" s="1">
        <v>1</v>
      </c>
      <c r="BE42" s="1">
        <v>0</v>
      </c>
      <c r="BF42" s="1">
        <v>4</v>
      </c>
      <c r="BG42" s="1">
        <v>10</v>
      </c>
      <c r="BH42" s="1">
        <v>3</v>
      </c>
      <c r="BI42" s="1">
        <v>2</v>
      </c>
      <c r="BJ42" s="1">
        <v>2</v>
      </c>
      <c r="BK42" s="1">
        <v>4</v>
      </c>
      <c r="BL42" s="1">
        <v>4</v>
      </c>
      <c r="BM42" s="1">
        <v>9</v>
      </c>
      <c r="BN42" s="1">
        <v>3</v>
      </c>
      <c r="BO42" s="1">
        <v>2</v>
      </c>
      <c r="BP42" s="1">
        <v>9</v>
      </c>
      <c r="BQ42" s="1">
        <v>2</v>
      </c>
      <c r="BR42" s="1">
        <v>1</v>
      </c>
      <c r="BS42" s="1">
        <v>10</v>
      </c>
      <c r="BT42" s="1">
        <v>3</v>
      </c>
      <c r="BU42" s="79">
        <v>63</v>
      </c>
    </row>
    <row r="43" spans="1:73" x14ac:dyDescent="0.15">
      <c r="A43" s="21" t="s">
        <v>77</v>
      </c>
      <c r="B43" s="21" t="s">
        <v>314</v>
      </c>
      <c r="C43" s="21" t="s">
        <v>78</v>
      </c>
      <c r="D43" s="61"/>
      <c r="E43" s="62"/>
      <c r="F43" s="62"/>
      <c r="G43" s="62"/>
      <c r="H43" s="62"/>
      <c r="I43" s="62"/>
      <c r="J43" s="62"/>
      <c r="K43" s="63"/>
      <c r="L43" s="33"/>
      <c r="M43" s="25"/>
      <c r="N43" s="10"/>
      <c r="O43" s="73" t="s">
        <v>78</v>
      </c>
      <c r="P43" s="69"/>
      <c r="Q43" s="18"/>
      <c r="R43" s="36"/>
      <c r="S43" s="36"/>
      <c r="T43" s="36"/>
      <c r="U43" s="36"/>
      <c r="V43" s="36"/>
      <c r="W43" s="36"/>
      <c r="X43" s="36"/>
      <c r="Y43" s="36"/>
      <c r="Z43" s="73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83"/>
    </row>
    <row r="44" spans="1:73" x14ac:dyDescent="0.15">
      <c r="A44" s="1" t="s">
        <v>79</v>
      </c>
      <c r="B44" s="1" t="s">
        <v>309</v>
      </c>
      <c r="C44" s="1" t="s">
        <v>80</v>
      </c>
      <c r="D44" s="41">
        <f>Q44/P44</f>
        <v>6.5645514223194742E-2</v>
      </c>
      <c r="E44" s="43">
        <f>R44/P44</f>
        <v>0.57986870897155363</v>
      </c>
      <c r="F44" s="43">
        <f>S44/P44</f>
        <v>0.12910284463894967</v>
      </c>
      <c r="G44" s="43">
        <f>T44/P44</f>
        <v>9.8468271334792121E-2</v>
      </c>
      <c r="H44" s="43">
        <f>U44/P44</f>
        <v>3.7199124726477024E-2</v>
      </c>
      <c r="I44" s="43">
        <f>V44/P44</f>
        <v>2.1881838074398249E-2</v>
      </c>
      <c r="J44" s="43">
        <f>W44/P44</f>
        <v>6.1269146608315096E-2</v>
      </c>
      <c r="K44" s="44">
        <f>X44/P44</f>
        <v>6.5645514223194746E-3</v>
      </c>
      <c r="L44" s="28">
        <f>Y44/P44</f>
        <v>4.3763676148796497E-3</v>
      </c>
      <c r="M44" s="24">
        <f>_xlfn.RANK.EQ(L44,$L$12:$L$97,0)</f>
        <v>13</v>
      </c>
      <c r="N44" s="10"/>
      <c r="O44" s="72" t="s">
        <v>80</v>
      </c>
      <c r="P44" s="67">
        <f>SUM(Q44:X44)</f>
        <v>457</v>
      </c>
      <c r="Q44" s="13">
        <v>30</v>
      </c>
      <c r="R44" s="34">
        <v>265</v>
      </c>
      <c r="S44" s="34">
        <v>59</v>
      </c>
      <c r="T44" s="34">
        <v>45</v>
      </c>
      <c r="U44" s="34">
        <v>17</v>
      </c>
      <c r="V44" s="34">
        <v>10</v>
      </c>
      <c r="W44" s="34">
        <v>28</v>
      </c>
      <c r="X44" s="34">
        <v>3</v>
      </c>
      <c r="Y44" s="34">
        <v>2</v>
      </c>
      <c r="Z44" s="72">
        <v>14</v>
      </c>
      <c r="AA44" s="1">
        <v>4</v>
      </c>
      <c r="AB44" s="1">
        <v>3</v>
      </c>
      <c r="AC44" s="1">
        <v>4</v>
      </c>
      <c r="AD44" s="1">
        <v>1</v>
      </c>
      <c r="AE44" s="1">
        <v>1</v>
      </c>
      <c r="AF44" s="1">
        <v>3</v>
      </c>
      <c r="AG44" s="1">
        <v>10</v>
      </c>
      <c r="AH44" s="1">
        <v>2</v>
      </c>
      <c r="AI44" s="1">
        <v>6</v>
      </c>
      <c r="AJ44" s="1">
        <v>42</v>
      </c>
      <c r="AK44" s="1">
        <v>34</v>
      </c>
      <c r="AL44" s="1">
        <v>110</v>
      </c>
      <c r="AM44" s="1">
        <v>61</v>
      </c>
      <c r="AN44" s="1">
        <v>4</v>
      </c>
      <c r="AO44" s="1">
        <v>4</v>
      </c>
      <c r="AP44" s="1">
        <v>5</v>
      </c>
      <c r="AQ44" s="1">
        <v>1</v>
      </c>
      <c r="AR44" s="1">
        <v>3</v>
      </c>
      <c r="AS44" s="1">
        <v>7</v>
      </c>
      <c r="AT44" s="1">
        <v>3</v>
      </c>
      <c r="AU44" s="1">
        <v>13</v>
      </c>
      <c r="AV44" s="1">
        <v>19</v>
      </c>
      <c r="AW44" s="1">
        <v>3</v>
      </c>
      <c r="AX44" s="1">
        <v>2</v>
      </c>
      <c r="AY44" s="1">
        <v>4</v>
      </c>
      <c r="AZ44" s="1">
        <v>14</v>
      </c>
      <c r="BA44" s="1">
        <v>14</v>
      </c>
      <c r="BB44" s="1">
        <v>4</v>
      </c>
      <c r="BC44" s="1">
        <v>4</v>
      </c>
      <c r="BD44" s="1">
        <v>2</v>
      </c>
      <c r="BE44" s="1">
        <v>0</v>
      </c>
      <c r="BF44" s="1">
        <v>2</v>
      </c>
      <c r="BG44" s="1">
        <v>9</v>
      </c>
      <c r="BH44" s="1">
        <v>4</v>
      </c>
      <c r="BI44" s="1">
        <v>0</v>
      </c>
      <c r="BJ44" s="1">
        <v>3</v>
      </c>
      <c r="BK44" s="1">
        <v>5</v>
      </c>
      <c r="BL44" s="1">
        <v>2</v>
      </c>
      <c r="BM44" s="1">
        <v>5</v>
      </c>
      <c r="BN44" s="1">
        <v>1</v>
      </c>
      <c r="BO44" s="1">
        <v>5</v>
      </c>
      <c r="BP44" s="1">
        <v>5</v>
      </c>
      <c r="BQ44" s="1">
        <v>2</v>
      </c>
      <c r="BR44" s="1">
        <v>1</v>
      </c>
      <c r="BS44" s="1">
        <v>4</v>
      </c>
      <c r="BT44" s="1">
        <v>5</v>
      </c>
      <c r="BU44" s="79">
        <v>3</v>
      </c>
    </row>
    <row r="45" spans="1:73" x14ac:dyDescent="0.15">
      <c r="A45" s="1" t="s">
        <v>81</v>
      </c>
      <c r="B45" s="1" t="s">
        <v>313</v>
      </c>
      <c r="C45" s="1" t="s">
        <v>82</v>
      </c>
      <c r="D45" s="41">
        <f>Q45/P45</f>
        <v>5.6570418385385977E-2</v>
      </c>
      <c r="E45" s="43">
        <f>R45/P45</f>
        <v>0.62050677666470244</v>
      </c>
      <c r="F45" s="43">
        <f>S45/P45</f>
        <v>0.13494401885680612</v>
      </c>
      <c r="G45" s="43">
        <f>T45/P45</f>
        <v>6.6588096641131411E-2</v>
      </c>
      <c r="H45" s="43">
        <f>U45/P45</f>
        <v>2.5928108426635239E-2</v>
      </c>
      <c r="I45" s="43">
        <f>V45/P45</f>
        <v>1.3553329404832056E-2</v>
      </c>
      <c r="J45" s="43">
        <f>W45/P45</f>
        <v>4.5374189746611671E-2</v>
      </c>
      <c r="K45" s="44">
        <f>X45/P45</f>
        <v>3.653506187389511E-2</v>
      </c>
      <c r="L45" s="28">
        <f>Y45/P45</f>
        <v>5.8927519151443723E-4</v>
      </c>
      <c r="M45" s="24">
        <f>_xlfn.RANK.EQ(L45,$L$12:$L$97,0)</f>
        <v>52</v>
      </c>
      <c r="N45" s="10"/>
      <c r="O45" s="72" t="s">
        <v>82</v>
      </c>
      <c r="P45" s="67">
        <f>SUM(Q45:X45)</f>
        <v>1697</v>
      </c>
      <c r="Q45" s="13">
        <v>96</v>
      </c>
      <c r="R45" s="34">
        <v>1053</v>
      </c>
      <c r="S45" s="34">
        <v>229</v>
      </c>
      <c r="T45" s="34">
        <v>113</v>
      </c>
      <c r="U45" s="34">
        <v>44</v>
      </c>
      <c r="V45" s="34">
        <v>23</v>
      </c>
      <c r="W45" s="34">
        <v>77</v>
      </c>
      <c r="X45" s="34">
        <v>62</v>
      </c>
      <c r="Y45" s="34">
        <v>1</v>
      </c>
      <c r="Z45" s="72">
        <v>32</v>
      </c>
      <c r="AA45" s="1">
        <v>7</v>
      </c>
      <c r="AB45" s="1">
        <v>5</v>
      </c>
      <c r="AC45" s="1">
        <v>26</v>
      </c>
      <c r="AD45" s="1">
        <v>4</v>
      </c>
      <c r="AE45" s="1">
        <v>5</v>
      </c>
      <c r="AF45" s="1">
        <v>17</v>
      </c>
      <c r="AG45" s="1">
        <v>25</v>
      </c>
      <c r="AH45" s="1">
        <v>16</v>
      </c>
      <c r="AI45" s="1">
        <v>25</v>
      </c>
      <c r="AJ45" s="1">
        <v>71</v>
      </c>
      <c r="AK45" s="1">
        <v>48</v>
      </c>
      <c r="AL45" s="1">
        <v>338</v>
      </c>
      <c r="AM45" s="1">
        <v>530</v>
      </c>
      <c r="AN45" s="1">
        <v>24</v>
      </c>
      <c r="AO45" s="1">
        <v>13</v>
      </c>
      <c r="AP45" s="1">
        <v>5</v>
      </c>
      <c r="AQ45" s="1">
        <v>6</v>
      </c>
      <c r="AR45" s="1">
        <v>12</v>
      </c>
      <c r="AS45" s="1">
        <v>31</v>
      </c>
      <c r="AT45" s="1">
        <v>16</v>
      </c>
      <c r="AU45" s="1">
        <v>63</v>
      </c>
      <c r="AV45" s="1">
        <v>59</v>
      </c>
      <c r="AW45" s="1">
        <v>18</v>
      </c>
      <c r="AX45" s="1">
        <v>8</v>
      </c>
      <c r="AY45" s="1">
        <v>11</v>
      </c>
      <c r="AZ45" s="1">
        <v>28</v>
      </c>
      <c r="BA45" s="1">
        <v>37</v>
      </c>
      <c r="BB45" s="1">
        <v>7</v>
      </c>
      <c r="BC45" s="1">
        <v>4</v>
      </c>
      <c r="BD45" s="1">
        <v>3</v>
      </c>
      <c r="BE45" s="1">
        <v>4</v>
      </c>
      <c r="BF45" s="1">
        <v>14</v>
      </c>
      <c r="BG45" s="1">
        <v>20</v>
      </c>
      <c r="BH45" s="1">
        <v>3</v>
      </c>
      <c r="BI45" s="1">
        <v>6</v>
      </c>
      <c r="BJ45" s="1">
        <v>7</v>
      </c>
      <c r="BK45" s="1">
        <v>9</v>
      </c>
      <c r="BL45" s="1">
        <v>1</v>
      </c>
      <c r="BM45" s="1">
        <v>29</v>
      </c>
      <c r="BN45" s="1">
        <v>3</v>
      </c>
      <c r="BO45" s="1">
        <v>4</v>
      </c>
      <c r="BP45" s="1">
        <v>6</v>
      </c>
      <c r="BQ45" s="1">
        <v>5</v>
      </c>
      <c r="BR45" s="1">
        <v>3</v>
      </c>
      <c r="BS45" s="1">
        <v>16</v>
      </c>
      <c r="BT45" s="1">
        <v>11</v>
      </c>
      <c r="BU45" s="79">
        <v>62</v>
      </c>
    </row>
    <row r="46" spans="1:73" x14ac:dyDescent="0.15">
      <c r="A46" s="21" t="s">
        <v>83</v>
      </c>
      <c r="B46" s="21" t="s">
        <v>314</v>
      </c>
      <c r="C46" s="21" t="s">
        <v>84</v>
      </c>
      <c r="D46" s="61"/>
      <c r="E46" s="62"/>
      <c r="F46" s="62"/>
      <c r="G46" s="62"/>
      <c r="H46" s="62"/>
      <c r="I46" s="62"/>
      <c r="J46" s="62"/>
      <c r="K46" s="63"/>
      <c r="L46" s="33"/>
      <c r="M46" s="25"/>
      <c r="N46" s="10"/>
      <c r="O46" s="73" t="s">
        <v>84</v>
      </c>
      <c r="P46" s="69"/>
      <c r="Q46" s="18"/>
      <c r="R46" s="36"/>
      <c r="S46" s="36"/>
      <c r="T46" s="36"/>
      <c r="U46" s="36"/>
      <c r="V46" s="36"/>
      <c r="W46" s="36"/>
      <c r="X46" s="36"/>
      <c r="Y46" s="36"/>
      <c r="Z46" s="73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83"/>
    </row>
    <row r="47" spans="1:73" x14ac:dyDescent="0.15">
      <c r="A47" s="1" t="s">
        <v>85</v>
      </c>
      <c r="B47" s="1" t="s">
        <v>307</v>
      </c>
      <c r="C47" s="1" t="s">
        <v>86</v>
      </c>
      <c r="D47" s="41">
        <f>Q47/P47</f>
        <v>0.30135194068905363</v>
      </c>
      <c r="E47" s="43">
        <f>R47/P47</f>
        <v>0.14958569559529</v>
      </c>
      <c r="F47" s="43">
        <f>S47/P47</f>
        <v>0.51809856083733097</v>
      </c>
      <c r="G47" s="43">
        <f>T47/P47</f>
        <v>1.0466637592673354E-2</v>
      </c>
      <c r="H47" s="43">
        <f>U47/P47</f>
        <v>5.233318796336677E-3</v>
      </c>
      <c r="I47" s="43">
        <f>V47/P47</f>
        <v>3.4888791975577847E-3</v>
      </c>
      <c r="J47" s="43">
        <f>W47/P47</f>
        <v>6.9777583951155693E-3</v>
      </c>
      <c r="K47" s="44">
        <f>X47/P47</f>
        <v>4.7972088966419541E-3</v>
      </c>
      <c r="L47" s="28">
        <f>Y47/P47</f>
        <v>1.3083296990841692E-3</v>
      </c>
      <c r="M47" s="24">
        <f>_xlfn.RANK.EQ(L47,$L$12:$L$97,0)</f>
        <v>34</v>
      </c>
      <c r="N47" s="10"/>
      <c r="O47" s="72" t="s">
        <v>86</v>
      </c>
      <c r="P47" s="67">
        <f>SUM(Q47:X47)</f>
        <v>2293</v>
      </c>
      <c r="Q47" s="13">
        <v>691</v>
      </c>
      <c r="R47" s="34">
        <v>343</v>
      </c>
      <c r="S47" s="34">
        <v>1188</v>
      </c>
      <c r="T47" s="34">
        <v>24</v>
      </c>
      <c r="U47" s="34">
        <v>12</v>
      </c>
      <c r="V47" s="34">
        <v>8</v>
      </c>
      <c r="W47" s="34">
        <v>16</v>
      </c>
      <c r="X47" s="34">
        <v>11</v>
      </c>
      <c r="Y47" s="34">
        <v>3</v>
      </c>
      <c r="Z47" s="72">
        <v>58</v>
      </c>
      <c r="AA47" s="1">
        <v>49</v>
      </c>
      <c r="AB47" s="1">
        <v>36</v>
      </c>
      <c r="AC47" s="1">
        <v>66</v>
      </c>
      <c r="AD47" s="1">
        <v>144</v>
      </c>
      <c r="AE47" s="1">
        <v>177</v>
      </c>
      <c r="AF47" s="1">
        <v>161</v>
      </c>
      <c r="AG47" s="1">
        <v>28</v>
      </c>
      <c r="AH47" s="1">
        <v>82</v>
      </c>
      <c r="AI47" s="1">
        <v>118</v>
      </c>
      <c r="AJ47" s="1">
        <v>33</v>
      </c>
      <c r="AK47" s="1">
        <v>19</v>
      </c>
      <c r="AL47" s="1">
        <v>42</v>
      </c>
      <c r="AM47" s="1">
        <v>21</v>
      </c>
      <c r="AN47" s="1">
        <v>879</v>
      </c>
      <c r="AO47" s="1">
        <v>83</v>
      </c>
      <c r="AP47" s="1">
        <v>42</v>
      </c>
      <c r="AQ47" s="1">
        <v>19</v>
      </c>
      <c r="AR47" s="1">
        <v>9</v>
      </c>
      <c r="AS47" s="1">
        <v>84</v>
      </c>
      <c r="AT47" s="1">
        <v>18</v>
      </c>
      <c r="AU47" s="1">
        <v>32</v>
      </c>
      <c r="AV47" s="1">
        <v>22</v>
      </c>
      <c r="AW47" s="1">
        <v>4</v>
      </c>
      <c r="AX47" s="1">
        <v>3</v>
      </c>
      <c r="AY47" s="1">
        <v>1</v>
      </c>
      <c r="AZ47" s="1">
        <v>9</v>
      </c>
      <c r="BA47" s="1">
        <v>4</v>
      </c>
      <c r="BB47" s="1">
        <v>3</v>
      </c>
      <c r="BC47" s="1">
        <v>0</v>
      </c>
      <c r="BD47" s="1">
        <v>1</v>
      </c>
      <c r="BE47" s="1">
        <v>3</v>
      </c>
      <c r="BF47" s="1">
        <v>5</v>
      </c>
      <c r="BG47" s="1">
        <v>2</v>
      </c>
      <c r="BH47" s="1">
        <v>1</v>
      </c>
      <c r="BI47" s="1">
        <v>1</v>
      </c>
      <c r="BJ47" s="1">
        <v>1</v>
      </c>
      <c r="BK47" s="1">
        <v>3</v>
      </c>
      <c r="BL47" s="1">
        <v>3</v>
      </c>
      <c r="BM47" s="1">
        <v>2</v>
      </c>
      <c r="BN47" s="1">
        <v>2</v>
      </c>
      <c r="BO47" s="1">
        <v>1</v>
      </c>
      <c r="BP47" s="1">
        <v>1</v>
      </c>
      <c r="BQ47" s="1">
        <v>1</v>
      </c>
      <c r="BR47" s="1">
        <v>0</v>
      </c>
      <c r="BS47" s="1">
        <v>3</v>
      </c>
      <c r="BT47" s="1">
        <v>6</v>
      </c>
      <c r="BU47" s="79">
        <v>11</v>
      </c>
    </row>
    <row r="48" spans="1:73" x14ac:dyDescent="0.15">
      <c r="A48" s="1" t="s">
        <v>87</v>
      </c>
      <c r="B48" s="1" t="s">
        <v>309</v>
      </c>
      <c r="C48" s="1" t="s">
        <v>88</v>
      </c>
      <c r="D48" s="41">
        <f>Q48/P48</f>
        <v>4.4444444444444446E-2</v>
      </c>
      <c r="E48" s="43">
        <f>R48/P48</f>
        <v>0.13333333333333333</v>
      </c>
      <c r="F48" s="43">
        <f>S48/P48</f>
        <v>0.71111111111111114</v>
      </c>
      <c r="G48" s="43">
        <f>T48/P48</f>
        <v>6.6666666666666666E-2</v>
      </c>
      <c r="H48" s="43">
        <f>U48/P48</f>
        <v>0</v>
      </c>
      <c r="I48" s="43">
        <f>V48/P48</f>
        <v>2.2222222222222223E-2</v>
      </c>
      <c r="J48" s="43">
        <f>W48/P48</f>
        <v>1.1111111111111112E-2</v>
      </c>
      <c r="K48" s="44">
        <f>X48/P48</f>
        <v>1.1111111111111112E-2</v>
      </c>
      <c r="L48" s="28">
        <f>Y48/P48</f>
        <v>0</v>
      </c>
      <c r="M48" s="24">
        <f>_xlfn.RANK.EQ(L48,$L$12:$L$97,0)</f>
        <v>54</v>
      </c>
      <c r="N48" s="10"/>
      <c r="O48" s="72" t="s">
        <v>88</v>
      </c>
      <c r="P48" s="67">
        <f>SUM(Q48:X48)</f>
        <v>90</v>
      </c>
      <c r="Q48" s="13">
        <v>4</v>
      </c>
      <c r="R48" s="34">
        <v>12</v>
      </c>
      <c r="S48" s="34">
        <v>64</v>
      </c>
      <c r="T48" s="34">
        <v>6</v>
      </c>
      <c r="U48" s="34">
        <v>0</v>
      </c>
      <c r="V48" s="34">
        <v>2</v>
      </c>
      <c r="W48" s="34">
        <v>1</v>
      </c>
      <c r="X48" s="34">
        <v>1</v>
      </c>
      <c r="Y48" s="34">
        <v>0</v>
      </c>
      <c r="Z48" s="72">
        <v>1</v>
      </c>
      <c r="AA48" s="1">
        <v>1</v>
      </c>
      <c r="AB48" s="1">
        <v>1</v>
      </c>
      <c r="AC48" s="1">
        <v>1</v>
      </c>
      <c r="AD48" s="1">
        <v>0</v>
      </c>
      <c r="AE48" s="1">
        <v>0</v>
      </c>
      <c r="AF48" s="1">
        <v>0</v>
      </c>
      <c r="AG48" s="1">
        <v>1</v>
      </c>
      <c r="AH48" s="1">
        <v>4</v>
      </c>
      <c r="AI48" s="1">
        <v>0</v>
      </c>
      <c r="AJ48" s="1">
        <v>4</v>
      </c>
      <c r="AK48" s="1">
        <v>1</v>
      </c>
      <c r="AL48" s="1">
        <v>1</v>
      </c>
      <c r="AM48" s="1">
        <v>1</v>
      </c>
      <c r="AN48" s="1">
        <v>50</v>
      </c>
      <c r="AO48" s="1">
        <v>2</v>
      </c>
      <c r="AP48" s="1">
        <v>2</v>
      </c>
      <c r="AQ48" s="1">
        <v>1</v>
      </c>
      <c r="AR48" s="1">
        <v>0</v>
      </c>
      <c r="AS48" s="1">
        <v>2</v>
      </c>
      <c r="AT48" s="1">
        <v>0</v>
      </c>
      <c r="AU48" s="1">
        <v>6</v>
      </c>
      <c r="AV48" s="1">
        <v>1</v>
      </c>
      <c r="AW48" s="1">
        <v>2</v>
      </c>
      <c r="AX48" s="1">
        <v>0</v>
      </c>
      <c r="AY48" s="1">
        <v>1</v>
      </c>
      <c r="AZ48" s="1">
        <v>1</v>
      </c>
      <c r="BA48" s="1">
        <v>2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1</v>
      </c>
      <c r="BJ48" s="1">
        <v>1</v>
      </c>
      <c r="BK48" s="1">
        <v>0</v>
      </c>
      <c r="BL48" s="1">
        <v>0</v>
      </c>
      <c r="BM48" s="1">
        <v>1</v>
      </c>
      <c r="BN48" s="1">
        <v>0</v>
      </c>
      <c r="BO48" s="1">
        <v>0</v>
      </c>
      <c r="BP48" s="1">
        <v>0</v>
      </c>
      <c r="BQ48" s="1">
        <v>0</v>
      </c>
      <c r="BR48" s="1">
        <v>0</v>
      </c>
      <c r="BS48" s="1">
        <v>0</v>
      </c>
      <c r="BT48" s="1">
        <v>0</v>
      </c>
      <c r="BU48" s="79">
        <v>1</v>
      </c>
    </row>
    <row r="49" spans="1:73" x14ac:dyDescent="0.15">
      <c r="A49" s="1" t="s">
        <v>89</v>
      </c>
      <c r="B49" s="1" t="s">
        <v>308</v>
      </c>
      <c r="C49" s="1" t="s">
        <v>90</v>
      </c>
      <c r="D49" s="41">
        <f>Q49/P49</f>
        <v>7.3170731707317069E-2</v>
      </c>
      <c r="E49" s="43">
        <f>R49/P49</f>
        <v>0.15853658536585366</v>
      </c>
      <c r="F49" s="43">
        <f>S49/P49</f>
        <v>0.73780487804878048</v>
      </c>
      <c r="G49" s="43">
        <f>T49/P49</f>
        <v>1.2195121951219513E-2</v>
      </c>
      <c r="H49" s="43">
        <f>U49/P49</f>
        <v>0</v>
      </c>
      <c r="I49" s="43">
        <f>V49/P49</f>
        <v>0</v>
      </c>
      <c r="J49" s="43">
        <f>W49/P49</f>
        <v>1.2195121951219513E-2</v>
      </c>
      <c r="K49" s="44">
        <f>X49/P49</f>
        <v>6.0975609756097563E-3</v>
      </c>
      <c r="L49" s="28">
        <f>Y49/P49</f>
        <v>0</v>
      </c>
      <c r="M49" s="24">
        <f>_xlfn.RANK.EQ(L49,$L$12:$L$97,0)</f>
        <v>54</v>
      </c>
      <c r="N49" s="10"/>
      <c r="O49" s="72" t="s">
        <v>90</v>
      </c>
      <c r="P49" s="67">
        <f>SUM(Q49:X49)</f>
        <v>164</v>
      </c>
      <c r="Q49" s="13">
        <v>12</v>
      </c>
      <c r="R49" s="34">
        <v>26</v>
      </c>
      <c r="S49" s="34">
        <v>121</v>
      </c>
      <c r="T49" s="34">
        <v>2</v>
      </c>
      <c r="U49" s="34">
        <v>0</v>
      </c>
      <c r="V49" s="34">
        <v>0</v>
      </c>
      <c r="W49" s="34">
        <v>2</v>
      </c>
      <c r="X49" s="34">
        <v>1</v>
      </c>
      <c r="Y49" s="34">
        <v>0</v>
      </c>
      <c r="Z49" s="72">
        <v>1</v>
      </c>
      <c r="AA49" s="1">
        <v>0</v>
      </c>
      <c r="AB49" s="1">
        <v>1</v>
      </c>
      <c r="AC49" s="1">
        <v>0</v>
      </c>
      <c r="AD49" s="1">
        <v>0</v>
      </c>
      <c r="AE49" s="1">
        <v>5</v>
      </c>
      <c r="AF49" s="1">
        <v>5</v>
      </c>
      <c r="AG49" s="1">
        <v>3</v>
      </c>
      <c r="AH49" s="1">
        <v>9</v>
      </c>
      <c r="AI49" s="1">
        <v>8</v>
      </c>
      <c r="AJ49" s="1">
        <v>3</v>
      </c>
      <c r="AK49" s="1">
        <v>0</v>
      </c>
      <c r="AL49" s="1">
        <v>1</v>
      </c>
      <c r="AM49" s="1">
        <v>2</v>
      </c>
      <c r="AN49" s="1">
        <v>30</v>
      </c>
      <c r="AO49" s="1">
        <v>11</v>
      </c>
      <c r="AP49" s="1">
        <v>28</v>
      </c>
      <c r="AQ49" s="1">
        <v>7</v>
      </c>
      <c r="AR49" s="1">
        <v>1</v>
      </c>
      <c r="AS49" s="1">
        <v>30</v>
      </c>
      <c r="AT49" s="1">
        <v>3</v>
      </c>
      <c r="AU49" s="1">
        <v>6</v>
      </c>
      <c r="AV49" s="1">
        <v>5</v>
      </c>
      <c r="AW49" s="1">
        <v>0</v>
      </c>
      <c r="AX49" s="1">
        <v>0</v>
      </c>
      <c r="AY49" s="1">
        <v>0</v>
      </c>
      <c r="AZ49" s="1">
        <v>1</v>
      </c>
      <c r="BA49" s="1">
        <v>0</v>
      </c>
      <c r="BB49" s="1">
        <v>0</v>
      </c>
      <c r="BC49" s="1">
        <v>1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1</v>
      </c>
      <c r="BP49" s="1">
        <v>0</v>
      </c>
      <c r="BQ49" s="1">
        <v>0</v>
      </c>
      <c r="BR49" s="1">
        <v>0</v>
      </c>
      <c r="BS49" s="1">
        <v>0</v>
      </c>
      <c r="BT49" s="1">
        <v>1</v>
      </c>
      <c r="BU49" s="79">
        <v>1</v>
      </c>
    </row>
    <row r="50" spans="1:73" x14ac:dyDescent="0.15">
      <c r="A50" s="1" t="s">
        <v>91</v>
      </c>
      <c r="B50" s="1" t="s">
        <v>312</v>
      </c>
      <c r="C50" s="1" t="s">
        <v>92</v>
      </c>
      <c r="D50" s="41">
        <f>Q50/P50</f>
        <v>3.8209606986899562E-2</v>
      </c>
      <c r="E50" s="43">
        <f>R50/P50</f>
        <v>8.6790393013100431E-2</v>
      </c>
      <c r="F50" s="43">
        <f>S50/P50</f>
        <v>0.7516375545851528</v>
      </c>
      <c r="G50" s="43">
        <f>T50/P50</f>
        <v>8.2423580786026199E-2</v>
      </c>
      <c r="H50" s="43">
        <f>U50/P50</f>
        <v>8.7336244541484712E-3</v>
      </c>
      <c r="I50" s="43">
        <f>V50/P50</f>
        <v>3.2751091703056767E-3</v>
      </c>
      <c r="J50" s="43">
        <f>W50/P50</f>
        <v>1.4192139737991267E-2</v>
      </c>
      <c r="K50" s="44">
        <f>X50/P50</f>
        <v>1.4737991266375546E-2</v>
      </c>
      <c r="L50" s="28">
        <f>Y50/P50</f>
        <v>0</v>
      </c>
      <c r="M50" s="24">
        <f>_xlfn.RANK.EQ(L50,$L$12:$L$97,0)</f>
        <v>54</v>
      </c>
      <c r="N50" s="10"/>
      <c r="O50" s="72" t="s">
        <v>92</v>
      </c>
      <c r="P50" s="67">
        <f>SUM(Q50:X50)</f>
        <v>1832</v>
      </c>
      <c r="Q50" s="13">
        <v>70</v>
      </c>
      <c r="R50" s="34">
        <v>159</v>
      </c>
      <c r="S50" s="34">
        <v>1377</v>
      </c>
      <c r="T50" s="34">
        <v>151</v>
      </c>
      <c r="U50" s="34">
        <v>16</v>
      </c>
      <c r="V50" s="34">
        <v>6</v>
      </c>
      <c r="W50" s="34">
        <v>26</v>
      </c>
      <c r="X50" s="34">
        <v>27</v>
      </c>
      <c r="Y50" s="34">
        <v>0</v>
      </c>
      <c r="Z50" s="72">
        <v>17</v>
      </c>
      <c r="AA50" s="1">
        <v>7</v>
      </c>
      <c r="AB50" s="1">
        <v>11</v>
      </c>
      <c r="AC50" s="1">
        <v>12</v>
      </c>
      <c r="AD50" s="1">
        <v>6</v>
      </c>
      <c r="AE50" s="1">
        <v>13</v>
      </c>
      <c r="AF50" s="1">
        <v>4</v>
      </c>
      <c r="AG50" s="1">
        <v>20</v>
      </c>
      <c r="AH50" s="1">
        <v>17</v>
      </c>
      <c r="AI50" s="1">
        <v>29</v>
      </c>
      <c r="AJ50" s="1">
        <v>23</v>
      </c>
      <c r="AK50" s="1">
        <v>13</v>
      </c>
      <c r="AL50" s="1">
        <v>42</v>
      </c>
      <c r="AM50" s="1">
        <v>15</v>
      </c>
      <c r="AN50" s="1">
        <v>73</v>
      </c>
      <c r="AO50" s="1">
        <v>482</v>
      </c>
      <c r="AP50" s="1">
        <v>272</v>
      </c>
      <c r="AQ50" s="1">
        <v>71</v>
      </c>
      <c r="AR50" s="1">
        <v>11</v>
      </c>
      <c r="AS50" s="1">
        <v>135</v>
      </c>
      <c r="AT50" s="1">
        <v>105</v>
      </c>
      <c r="AU50" s="1">
        <v>38</v>
      </c>
      <c r="AV50" s="1">
        <v>190</v>
      </c>
      <c r="AW50" s="1">
        <v>26</v>
      </c>
      <c r="AX50" s="1">
        <v>10</v>
      </c>
      <c r="AY50" s="1">
        <v>34</v>
      </c>
      <c r="AZ50" s="1">
        <v>33</v>
      </c>
      <c r="BA50" s="1">
        <v>35</v>
      </c>
      <c r="BB50" s="1">
        <v>9</v>
      </c>
      <c r="BC50" s="1">
        <v>4</v>
      </c>
      <c r="BD50" s="1">
        <v>4</v>
      </c>
      <c r="BE50" s="1">
        <v>3</v>
      </c>
      <c r="BF50" s="1">
        <v>4</v>
      </c>
      <c r="BG50" s="1">
        <v>5</v>
      </c>
      <c r="BH50" s="1">
        <v>0</v>
      </c>
      <c r="BI50" s="1">
        <v>2</v>
      </c>
      <c r="BJ50" s="1">
        <v>2</v>
      </c>
      <c r="BK50" s="1">
        <v>2</v>
      </c>
      <c r="BL50" s="1">
        <v>0</v>
      </c>
      <c r="BM50" s="1">
        <v>6</v>
      </c>
      <c r="BN50" s="1">
        <v>0</v>
      </c>
      <c r="BO50" s="1">
        <v>3</v>
      </c>
      <c r="BP50" s="1">
        <v>1</v>
      </c>
      <c r="BQ50" s="1">
        <v>3</v>
      </c>
      <c r="BR50" s="1">
        <v>1</v>
      </c>
      <c r="BS50" s="1">
        <v>6</v>
      </c>
      <c r="BT50" s="1">
        <v>6</v>
      </c>
      <c r="BU50" s="79">
        <v>27</v>
      </c>
    </row>
    <row r="51" spans="1:73" x14ac:dyDescent="0.15">
      <c r="A51" s="1" t="s">
        <v>93</v>
      </c>
      <c r="B51" s="1" t="s">
        <v>312</v>
      </c>
      <c r="C51" s="1" t="s">
        <v>94</v>
      </c>
      <c r="D51" s="41">
        <f>Q51/P51</f>
        <v>5.7823129251700682E-2</v>
      </c>
      <c r="E51" s="43">
        <f>R51/P51</f>
        <v>0.10487528344671201</v>
      </c>
      <c r="F51" s="43">
        <f>S51/P51</f>
        <v>0.70975056689342408</v>
      </c>
      <c r="G51" s="43">
        <f>T51/P51</f>
        <v>9.8072562358276646E-2</v>
      </c>
      <c r="H51" s="43">
        <f>U51/P51</f>
        <v>9.0702947845804991E-3</v>
      </c>
      <c r="I51" s="43">
        <f>V51/P51</f>
        <v>9.0702947845804991E-3</v>
      </c>
      <c r="J51" s="43">
        <f>W51/P51</f>
        <v>3.4013605442176869E-3</v>
      </c>
      <c r="K51" s="44">
        <f>X51/P51</f>
        <v>7.9365079365079361E-3</v>
      </c>
      <c r="L51" s="28">
        <f>Y51/P51</f>
        <v>1.1337868480725624E-3</v>
      </c>
      <c r="M51" s="24">
        <f>_xlfn.RANK.EQ(L51,$L$12:$L$97,0)</f>
        <v>39</v>
      </c>
      <c r="N51" s="10"/>
      <c r="O51" s="72" t="s">
        <v>94</v>
      </c>
      <c r="P51" s="67">
        <f>SUM(Q51:X51)</f>
        <v>1764</v>
      </c>
      <c r="Q51" s="13">
        <v>102</v>
      </c>
      <c r="R51" s="34">
        <v>185</v>
      </c>
      <c r="S51" s="34">
        <v>1252</v>
      </c>
      <c r="T51" s="34">
        <v>173</v>
      </c>
      <c r="U51" s="34">
        <v>16</v>
      </c>
      <c r="V51" s="34">
        <v>16</v>
      </c>
      <c r="W51" s="34">
        <v>6</v>
      </c>
      <c r="X51" s="34">
        <v>14</v>
      </c>
      <c r="Y51" s="34">
        <v>2</v>
      </c>
      <c r="Z51" s="72">
        <v>34</v>
      </c>
      <c r="AA51" s="1">
        <v>10</v>
      </c>
      <c r="AB51" s="1">
        <v>7</v>
      </c>
      <c r="AC51" s="1">
        <v>16</v>
      </c>
      <c r="AD51" s="1">
        <v>14</v>
      </c>
      <c r="AE51" s="1">
        <v>12</v>
      </c>
      <c r="AF51" s="1">
        <v>9</v>
      </c>
      <c r="AG51" s="1">
        <v>26</v>
      </c>
      <c r="AH51" s="1">
        <v>22</v>
      </c>
      <c r="AI51" s="1">
        <v>47</v>
      </c>
      <c r="AJ51" s="1">
        <v>19</v>
      </c>
      <c r="AK51" s="1">
        <v>14</v>
      </c>
      <c r="AL51" s="1">
        <v>42</v>
      </c>
      <c r="AM51" s="1">
        <v>15</v>
      </c>
      <c r="AN51" s="1">
        <v>96</v>
      </c>
      <c r="AO51" s="1">
        <v>188</v>
      </c>
      <c r="AP51" s="1">
        <v>457</v>
      </c>
      <c r="AQ51" s="1">
        <v>126</v>
      </c>
      <c r="AR51" s="1">
        <v>17</v>
      </c>
      <c r="AS51" s="1">
        <v>88</v>
      </c>
      <c r="AT51" s="1">
        <v>73</v>
      </c>
      <c r="AU51" s="1">
        <v>64</v>
      </c>
      <c r="AV51" s="1">
        <v>143</v>
      </c>
      <c r="AW51" s="1">
        <v>33</v>
      </c>
      <c r="AX51" s="1">
        <v>25</v>
      </c>
      <c r="AY51" s="1">
        <v>29</v>
      </c>
      <c r="AZ51" s="1">
        <v>28</v>
      </c>
      <c r="BA51" s="1">
        <v>32</v>
      </c>
      <c r="BB51" s="1">
        <v>10</v>
      </c>
      <c r="BC51" s="1">
        <v>16</v>
      </c>
      <c r="BD51" s="1">
        <v>4</v>
      </c>
      <c r="BE51" s="1">
        <v>3</v>
      </c>
      <c r="BF51" s="1">
        <v>1</v>
      </c>
      <c r="BG51" s="1">
        <v>6</v>
      </c>
      <c r="BH51" s="1">
        <v>2</v>
      </c>
      <c r="BI51" s="1">
        <v>2</v>
      </c>
      <c r="BJ51" s="1">
        <v>6</v>
      </c>
      <c r="BK51" s="1">
        <v>6</v>
      </c>
      <c r="BL51" s="1">
        <v>2</v>
      </c>
      <c r="BM51" s="1">
        <v>1</v>
      </c>
      <c r="BN51" s="1">
        <v>1</v>
      </c>
      <c r="BO51" s="1">
        <v>1</v>
      </c>
      <c r="BP51" s="1">
        <v>0</v>
      </c>
      <c r="BQ51" s="1">
        <v>1</v>
      </c>
      <c r="BR51" s="1">
        <v>0</v>
      </c>
      <c r="BS51" s="1">
        <v>1</v>
      </c>
      <c r="BT51" s="1">
        <v>1</v>
      </c>
      <c r="BU51" s="79">
        <v>14</v>
      </c>
    </row>
    <row r="52" spans="1:73" x14ac:dyDescent="0.15">
      <c r="A52" s="21" t="s">
        <v>95</v>
      </c>
      <c r="B52" s="21" t="s">
        <v>314</v>
      </c>
      <c r="C52" s="21" t="s">
        <v>96</v>
      </c>
      <c r="D52" s="61"/>
      <c r="E52" s="62"/>
      <c r="F52" s="62"/>
      <c r="G52" s="62"/>
      <c r="H52" s="62"/>
      <c r="I52" s="62"/>
      <c r="J52" s="62"/>
      <c r="K52" s="63"/>
      <c r="L52" s="33"/>
      <c r="M52" s="25"/>
      <c r="N52" s="10"/>
      <c r="O52" s="73" t="s">
        <v>96</v>
      </c>
      <c r="P52" s="69"/>
      <c r="Q52" s="18"/>
      <c r="R52" s="36"/>
      <c r="S52" s="36"/>
      <c r="T52" s="36"/>
      <c r="U52" s="36"/>
      <c r="V52" s="36"/>
      <c r="W52" s="36"/>
      <c r="X52" s="36"/>
      <c r="Y52" s="36"/>
      <c r="Z52" s="73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83"/>
    </row>
    <row r="53" spans="1:73" x14ac:dyDescent="0.15">
      <c r="A53" s="1" t="s">
        <v>97</v>
      </c>
      <c r="B53" s="1" t="s">
        <v>312</v>
      </c>
      <c r="C53" s="1" t="s">
        <v>98</v>
      </c>
      <c r="D53" s="41">
        <f t="shared" ref="D53:D74" si="14">Q53/P53</f>
        <v>4.4692737430167594E-3</v>
      </c>
      <c r="E53" s="43">
        <f t="shared" ref="E53:E74" si="15">R53/P53</f>
        <v>1.452513966480447E-2</v>
      </c>
      <c r="F53" s="43">
        <f t="shared" ref="F53:F74" si="16">S53/P53</f>
        <v>0.81229050279329607</v>
      </c>
      <c r="G53" s="43">
        <f t="shared" ref="G53:G74" si="17">T53/P53</f>
        <v>0.14636871508379889</v>
      </c>
      <c r="H53" s="43">
        <f t="shared" ref="H53:H74" si="18">U53/P53</f>
        <v>8.9385474860335188E-3</v>
      </c>
      <c r="I53" s="43">
        <f t="shared" ref="I53:I74" si="19">V53/P53</f>
        <v>1.1173184357541898E-3</v>
      </c>
      <c r="J53" s="43">
        <f t="shared" ref="J53:J74" si="20">W53/P53</f>
        <v>3.3519553072625698E-3</v>
      </c>
      <c r="K53" s="44">
        <f t="shared" ref="K53:K74" si="21">X53/P53</f>
        <v>8.9385474860335188E-3</v>
      </c>
      <c r="L53" s="28">
        <f t="shared" ref="L53:L74" si="22">Y53/P53</f>
        <v>0</v>
      </c>
      <c r="M53" s="24">
        <f t="shared" ref="M53:M74" si="23">_xlfn.RANK.EQ(L53,$L$12:$L$97,0)</f>
        <v>54</v>
      </c>
      <c r="N53" s="10"/>
      <c r="O53" s="72" t="s">
        <v>98</v>
      </c>
      <c r="P53" s="67">
        <f t="shared" ref="P53:P74" si="24">SUM(Q53:X53)</f>
        <v>895</v>
      </c>
      <c r="Q53" s="13">
        <v>4</v>
      </c>
      <c r="R53" s="34">
        <v>13</v>
      </c>
      <c r="S53" s="34">
        <v>727</v>
      </c>
      <c r="T53" s="34">
        <v>131</v>
      </c>
      <c r="U53" s="34">
        <v>8</v>
      </c>
      <c r="V53" s="34">
        <v>1</v>
      </c>
      <c r="W53" s="34">
        <v>3</v>
      </c>
      <c r="X53" s="34">
        <v>8</v>
      </c>
      <c r="Y53" s="34">
        <v>0</v>
      </c>
      <c r="Z53" s="72">
        <v>3</v>
      </c>
      <c r="AA53" s="1">
        <v>0</v>
      </c>
      <c r="AB53" s="1">
        <v>0</v>
      </c>
      <c r="AC53" s="1">
        <v>1</v>
      </c>
      <c r="AD53" s="1">
        <v>0</v>
      </c>
      <c r="AE53" s="1">
        <v>0</v>
      </c>
      <c r="AF53" s="1">
        <v>0</v>
      </c>
      <c r="AG53" s="1">
        <v>2</v>
      </c>
      <c r="AH53" s="1">
        <v>1</v>
      </c>
      <c r="AI53" s="1">
        <v>4</v>
      </c>
      <c r="AJ53" s="1">
        <v>0</v>
      </c>
      <c r="AK53" s="1">
        <v>1</v>
      </c>
      <c r="AL53" s="1">
        <v>3</v>
      </c>
      <c r="AM53" s="1">
        <v>2</v>
      </c>
      <c r="AN53" s="1">
        <v>5</v>
      </c>
      <c r="AO53" s="1">
        <v>22</v>
      </c>
      <c r="AP53" s="1">
        <v>65</v>
      </c>
      <c r="AQ53" s="1">
        <v>330</v>
      </c>
      <c r="AR53" s="1">
        <v>0</v>
      </c>
      <c r="AS53" s="1">
        <v>17</v>
      </c>
      <c r="AT53" s="1">
        <v>80</v>
      </c>
      <c r="AU53" s="1">
        <v>14</v>
      </c>
      <c r="AV53" s="1">
        <v>194</v>
      </c>
      <c r="AW53" s="1">
        <v>31</v>
      </c>
      <c r="AX53" s="1">
        <v>19</v>
      </c>
      <c r="AY53" s="1">
        <v>30</v>
      </c>
      <c r="AZ53" s="1">
        <v>22</v>
      </c>
      <c r="BA53" s="1">
        <v>16</v>
      </c>
      <c r="BB53" s="1">
        <v>10</v>
      </c>
      <c r="BC53" s="1">
        <v>3</v>
      </c>
      <c r="BD53" s="1">
        <v>1</v>
      </c>
      <c r="BE53" s="1">
        <v>1</v>
      </c>
      <c r="BF53" s="1">
        <v>4</v>
      </c>
      <c r="BG53" s="1">
        <v>2</v>
      </c>
      <c r="BH53" s="1">
        <v>0</v>
      </c>
      <c r="BI53" s="1">
        <v>0</v>
      </c>
      <c r="BJ53" s="1">
        <v>1</v>
      </c>
      <c r="BK53" s="1">
        <v>0</v>
      </c>
      <c r="BL53" s="1">
        <v>0</v>
      </c>
      <c r="BM53" s="1">
        <v>1</v>
      </c>
      <c r="BN53" s="1">
        <v>0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0</v>
      </c>
      <c r="BU53" s="79">
        <v>8</v>
      </c>
    </row>
    <row r="54" spans="1:73" x14ac:dyDescent="0.15">
      <c r="A54" s="1" t="s">
        <v>99</v>
      </c>
      <c r="B54" s="1" t="s">
        <v>312</v>
      </c>
      <c r="C54" s="1" t="s">
        <v>100</v>
      </c>
      <c r="D54" s="41">
        <f t="shared" si="14"/>
        <v>2.7027027027027029E-2</v>
      </c>
      <c r="E54" s="43">
        <f t="shared" si="15"/>
        <v>0.19741480611045828</v>
      </c>
      <c r="F54" s="43">
        <f t="shared" si="16"/>
        <v>0.68272620446533494</v>
      </c>
      <c r="G54" s="43">
        <f t="shared" si="17"/>
        <v>4.1128084606345476E-2</v>
      </c>
      <c r="H54" s="43">
        <f t="shared" si="18"/>
        <v>8.2256169212690956E-3</v>
      </c>
      <c r="I54" s="43">
        <f t="shared" si="19"/>
        <v>3.5252643948296123E-3</v>
      </c>
      <c r="J54" s="43">
        <f t="shared" si="20"/>
        <v>2.1151586368977675E-2</v>
      </c>
      <c r="K54" s="44">
        <f t="shared" si="21"/>
        <v>1.8801410105757931E-2</v>
      </c>
      <c r="L54" s="28">
        <f t="shared" si="22"/>
        <v>0</v>
      </c>
      <c r="M54" s="24">
        <f t="shared" si="23"/>
        <v>54</v>
      </c>
      <c r="N54" s="10"/>
      <c r="O54" s="72" t="s">
        <v>100</v>
      </c>
      <c r="P54" s="67">
        <f t="shared" si="24"/>
        <v>851</v>
      </c>
      <c r="Q54" s="13">
        <v>23</v>
      </c>
      <c r="R54" s="34">
        <v>168</v>
      </c>
      <c r="S54" s="34">
        <v>581</v>
      </c>
      <c r="T54" s="34">
        <v>35</v>
      </c>
      <c r="U54" s="34">
        <v>7</v>
      </c>
      <c r="V54" s="34">
        <v>3</v>
      </c>
      <c r="W54" s="34">
        <v>18</v>
      </c>
      <c r="X54" s="34">
        <v>16</v>
      </c>
      <c r="Y54" s="34">
        <v>0</v>
      </c>
      <c r="Z54" s="72">
        <v>9</v>
      </c>
      <c r="AA54" s="1">
        <v>2</v>
      </c>
      <c r="AB54" s="1">
        <v>4</v>
      </c>
      <c r="AC54" s="1">
        <v>5</v>
      </c>
      <c r="AD54" s="1">
        <v>0</v>
      </c>
      <c r="AE54" s="1">
        <v>3</v>
      </c>
      <c r="AF54" s="1">
        <v>0</v>
      </c>
      <c r="AG54" s="1">
        <v>8</v>
      </c>
      <c r="AH54" s="1">
        <v>9</v>
      </c>
      <c r="AI54" s="1">
        <v>6</v>
      </c>
      <c r="AJ54" s="1">
        <v>17</v>
      </c>
      <c r="AK54" s="1">
        <v>10</v>
      </c>
      <c r="AL54" s="1">
        <v>81</v>
      </c>
      <c r="AM54" s="1">
        <v>37</v>
      </c>
      <c r="AN54" s="1">
        <v>7</v>
      </c>
      <c r="AO54" s="1">
        <v>7</v>
      </c>
      <c r="AP54" s="1">
        <v>4</v>
      </c>
      <c r="AQ54" s="1">
        <v>6</v>
      </c>
      <c r="AR54" s="1">
        <v>304</v>
      </c>
      <c r="AS54" s="1">
        <v>58</v>
      </c>
      <c r="AT54" s="1">
        <v>22</v>
      </c>
      <c r="AU54" s="1">
        <v>135</v>
      </c>
      <c r="AV54" s="1">
        <v>38</v>
      </c>
      <c r="AW54" s="1">
        <v>9</v>
      </c>
      <c r="AX54" s="1">
        <v>2</v>
      </c>
      <c r="AY54" s="1">
        <v>3</v>
      </c>
      <c r="AZ54" s="1">
        <v>5</v>
      </c>
      <c r="BA54" s="1">
        <v>7</v>
      </c>
      <c r="BB54" s="1">
        <v>5</v>
      </c>
      <c r="BC54" s="1">
        <v>4</v>
      </c>
      <c r="BD54" s="1">
        <v>4</v>
      </c>
      <c r="BE54" s="1">
        <v>0</v>
      </c>
      <c r="BF54" s="1">
        <v>1</v>
      </c>
      <c r="BG54" s="1">
        <v>2</v>
      </c>
      <c r="BH54" s="1">
        <v>0</v>
      </c>
      <c r="BI54" s="1">
        <v>1</v>
      </c>
      <c r="BJ54" s="1">
        <v>1</v>
      </c>
      <c r="BK54" s="1">
        <v>1</v>
      </c>
      <c r="BL54" s="1">
        <v>0</v>
      </c>
      <c r="BM54" s="1">
        <v>3</v>
      </c>
      <c r="BN54" s="1">
        <v>1</v>
      </c>
      <c r="BO54" s="1">
        <v>1</v>
      </c>
      <c r="BP54" s="1">
        <v>1</v>
      </c>
      <c r="BQ54" s="1">
        <v>0</v>
      </c>
      <c r="BR54" s="1">
        <v>4</v>
      </c>
      <c r="BS54" s="1">
        <v>3</v>
      </c>
      <c r="BT54" s="1">
        <v>5</v>
      </c>
      <c r="BU54" s="79">
        <v>16</v>
      </c>
    </row>
    <row r="55" spans="1:73" x14ac:dyDescent="0.15">
      <c r="A55" s="1" t="s">
        <v>101</v>
      </c>
      <c r="B55" s="1" t="s">
        <v>312</v>
      </c>
      <c r="C55" s="1" t="s">
        <v>102</v>
      </c>
      <c r="D55" s="41">
        <f t="shared" si="14"/>
        <v>4.3994068215521501E-2</v>
      </c>
      <c r="E55" s="43">
        <f t="shared" si="15"/>
        <v>0.22837370242214533</v>
      </c>
      <c r="F55" s="43">
        <f t="shared" si="16"/>
        <v>0.55659911023232822</v>
      </c>
      <c r="G55" s="43">
        <f t="shared" si="17"/>
        <v>9.9851705388037573E-2</v>
      </c>
      <c r="H55" s="43">
        <f t="shared" si="18"/>
        <v>2.0266930301532378E-2</v>
      </c>
      <c r="I55" s="43">
        <f t="shared" si="19"/>
        <v>1.4335145823035097E-2</v>
      </c>
      <c r="J55" s="43">
        <f t="shared" si="20"/>
        <v>1.7301038062283738E-2</v>
      </c>
      <c r="K55" s="44">
        <f t="shared" si="21"/>
        <v>1.9278299555116164E-2</v>
      </c>
      <c r="L55" s="28">
        <f t="shared" si="22"/>
        <v>9.8863074641621345E-4</v>
      </c>
      <c r="M55" s="24">
        <f t="shared" si="23"/>
        <v>45</v>
      </c>
      <c r="N55" s="10"/>
      <c r="O55" s="72" t="s">
        <v>102</v>
      </c>
      <c r="P55" s="67">
        <f t="shared" si="24"/>
        <v>2023</v>
      </c>
      <c r="Q55" s="13">
        <v>89</v>
      </c>
      <c r="R55" s="34">
        <v>462</v>
      </c>
      <c r="S55" s="34">
        <v>1126</v>
      </c>
      <c r="T55" s="34">
        <v>202</v>
      </c>
      <c r="U55" s="34">
        <v>41</v>
      </c>
      <c r="V55" s="34">
        <v>29</v>
      </c>
      <c r="W55" s="34">
        <v>35</v>
      </c>
      <c r="X55" s="34">
        <v>39</v>
      </c>
      <c r="Y55" s="34">
        <v>2</v>
      </c>
      <c r="Z55" s="72">
        <v>43</v>
      </c>
      <c r="AA55" s="1">
        <v>8</v>
      </c>
      <c r="AB55" s="1">
        <v>12</v>
      </c>
      <c r="AC55" s="1">
        <v>7</v>
      </c>
      <c r="AD55" s="1">
        <v>7</v>
      </c>
      <c r="AE55" s="1">
        <v>6</v>
      </c>
      <c r="AF55" s="1">
        <v>6</v>
      </c>
      <c r="AG55" s="1">
        <v>46</v>
      </c>
      <c r="AH55" s="1">
        <v>33</v>
      </c>
      <c r="AI55" s="1">
        <v>66</v>
      </c>
      <c r="AJ55" s="1">
        <v>70</v>
      </c>
      <c r="AK55" s="1">
        <v>48</v>
      </c>
      <c r="AL55" s="1">
        <v>133</v>
      </c>
      <c r="AM55" s="1">
        <v>66</v>
      </c>
      <c r="AN55" s="1">
        <v>46</v>
      </c>
      <c r="AO55" s="1">
        <v>46</v>
      </c>
      <c r="AP55" s="1">
        <v>28</v>
      </c>
      <c r="AQ55" s="1">
        <v>20</v>
      </c>
      <c r="AR55" s="1">
        <v>82</v>
      </c>
      <c r="AS55" s="1">
        <v>559</v>
      </c>
      <c r="AT55" s="1">
        <v>66</v>
      </c>
      <c r="AU55" s="1">
        <v>111</v>
      </c>
      <c r="AV55" s="1">
        <v>168</v>
      </c>
      <c r="AW55" s="1">
        <v>38</v>
      </c>
      <c r="AX55" s="1">
        <v>15</v>
      </c>
      <c r="AY55" s="1">
        <v>25</v>
      </c>
      <c r="AZ55" s="1">
        <v>43</v>
      </c>
      <c r="BA55" s="1">
        <v>63</v>
      </c>
      <c r="BB55" s="1">
        <v>7</v>
      </c>
      <c r="BC55" s="1">
        <v>11</v>
      </c>
      <c r="BD55" s="1">
        <v>6</v>
      </c>
      <c r="BE55" s="1">
        <v>5</v>
      </c>
      <c r="BF55" s="1">
        <v>13</v>
      </c>
      <c r="BG55" s="1">
        <v>12</v>
      </c>
      <c r="BH55" s="1">
        <v>5</v>
      </c>
      <c r="BI55" s="1">
        <v>6</v>
      </c>
      <c r="BJ55" s="1">
        <v>9</v>
      </c>
      <c r="BK55" s="1">
        <v>12</v>
      </c>
      <c r="BL55" s="1">
        <v>2</v>
      </c>
      <c r="BM55" s="1">
        <v>6</v>
      </c>
      <c r="BN55" s="1">
        <v>1</v>
      </c>
      <c r="BO55" s="1">
        <v>4</v>
      </c>
      <c r="BP55" s="1">
        <v>3</v>
      </c>
      <c r="BQ55" s="1">
        <v>3</v>
      </c>
      <c r="BR55" s="1">
        <v>5</v>
      </c>
      <c r="BS55" s="1">
        <v>8</v>
      </c>
      <c r="BT55" s="1">
        <v>5</v>
      </c>
      <c r="BU55" s="79">
        <v>39</v>
      </c>
    </row>
    <row r="56" spans="1:73" x14ac:dyDescent="0.15">
      <c r="A56" s="1" t="s">
        <v>103</v>
      </c>
      <c r="B56" s="1" t="s">
        <v>312</v>
      </c>
      <c r="C56" s="1" t="s">
        <v>104</v>
      </c>
      <c r="D56" s="41">
        <f t="shared" si="14"/>
        <v>5.5335968379446642E-3</v>
      </c>
      <c r="E56" s="43">
        <f t="shared" si="15"/>
        <v>2.292490118577075E-2</v>
      </c>
      <c r="F56" s="43">
        <f t="shared" si="16"/>
        <v>0.89249011857707505</v>
      </c>
      <c r="G56" s="43">
        <f t="shared" si="17"/>
        <v>5.7707509881422925E-2</v>
      </c>
      <c r="H56" s="43">
        <f t="shared" si="18"/>
        <v>3.1620553359683794E-3</v>
      </c>
      <c r="I56" s="43">
        <f t="shared" si="19"/>
        <v>3.952569169960474E-3</v>
      </c>
      <c r="J56" s="43">
        <f t="shared" si="20"/>
        <v>6.3241106719367588E-3</v>
      </c>
      <c r="K56" s="44">
        <f t="shared" si="21"/>
        <v>7.9051383399209481E-3</v>
      </c>
      <c r="L56" s="28">
        <f t="shared" si="22"/>
        <v>0</v>
      </c>
      <c r="M56" s="24">
        <f t="shared" si="23"/>
        <v>54</v>
      </c>
      <c r="N56" s="10"/>
      <c r="O56" s="72" t="s">
        <v>104</v>
      </c>
      <c r="P56" s="67">
        <f t="shared" si="24"/>
        <v>1265</v>
      </c>
      <c r="Q56" s="13">
        <v>7</v>
      </c>
      <c r="R56" s="34">
        <v>29</v>
      </c>
      <c r="S56" s="34">
        <v>1129</v>
      </c>
      <c r="T56" s="34">
        <v>73</v>
      </c>
      <c r="U56" s="34">
        <v>4</v>
      </c>
      <c r="V56" s="34">
        <v>5</v>
      </c>
      <c r="W56" s="34">
        <v>8</v>
      </c>
      <c r="X56" s="34">
        <v>10</v>
      </c>
      <c r="Y56" s="34">
        <v>0</v>
      </c>
      <c r="Z56" s="72">
        <v>3</v>
      </c>
      <c r="AA56" s="1">
        <v>0</v>
      </c>
      <c r="AB56" s="1">
        <v>0</v>
      </c>
      <c r="AC56" s="1">
        <v>0</v>
      </c>
      <c r="AD56" s="1">
        <v>0</v>
      </c>
      <c r="AE56" s="1">
        <v>2</v>
      </c>
      <c r="AF56" s="1">
        <v>2</v>
      </c>
      <c r="AG56" s="1">
        <v>2</v>
      </c>
      <c r="AH56" s="1">
        <v>2</v>
      </c>
      <c r="AI56" s="1">
        <v>1</v>
      </c>
      <c r="AJ56" s="1">
        <v>3</v>
      </c>
      <c r="AK56" s="1">
        <v>2</v>
      </c>
      <c r="AL56" s="1">
        <v>12</v>
      </c>
      <c r="AM56" s="1">
        <v>7</v>
      </c>
      <c r="AN56" s="1">
        <v>2</v>
      </c>
      <c r="AO56" s="1">
        <v>7</v>
      </c>
      <c r="AP56" s="1">
        <v>3</v>
      </c>
      <c r="AQ56" s="1">
        <v>4</v>
      </c>
      <c r="AR56" s="1">
        <v>2</v>
      </c>
      <c r="AS56" s="1">
        <v>10</v>
      </c>
      <c r="AT56" s="1">
        <v>489</v>
      </c>
      <c r="AU56" s="1">
        <v>19</v>
      </c>
      <c r="AV56" s="1">
        <v>593</v>
      </c>
      <c r="AW56" s="1">
        <v>13</v>
      </c>
      <c r="AX56" s="1">
        <v>14</v>
      </c>
      <c r="AY56" s="1">
        <v>13</v>
      </c>
      <c r="AZ56" s="1">
        <v>9</v>
      </c>
      <c r="BA56" s="1">
        <v>9</v>
      </c>
      <c r="BB56" s="1">
        <v>8</v>
      </c>
      <c r="BC56" s="1">
        <v>7</v>
      </c>
      <c r="BD56" s="1">
        <v>0</v>
      </c>
      <c r="BE56" s="1">
        <v>1</v>
      </c>
      <c r="BF56" s="1">
        <v>1</v>
      </c>
      <c r="BG56" s="1">
        <v>2</v>
      </c>
      <c r="BH56" s="1">
        <v>0</v>
      </c>
      <c r="BI56" s="1">
        <v>1</v>
      </c>
      <c r="BJ56" s="1">
        <v>1</v>
      </c>
      <c r="BK56" s="1">
        <v>3</v>
      </c>
      <c r="BL56" s="1">
        <v>0</v>
      </c>
      <c r="BM56" s="1">
        <v>1</v>
      </c>
      <c r="BN56" s="1">
        <v>0</v>
      </c>
      <c r="BO56" s="1">
        <v>2</v>
      </c>
      <c r="BP56" s="1">
        <v>0</v>
      </c>
      <c r="BQ56" s="1">
        <v>0</v>
      </c>
      <c r="BR56" s="1">
        <v>1</v>
      </c>
      <c r="BS56" s="1">
        <v>1</v>
      </c>
      <c r="BT56" s="1">
        <v>3</v>
      </c>
      <c r="BU56" s="79">
        <v>10</v>
      </c>
    </row>
    <row r="57" spans="1:73" x14ac:dyDescent="0.15">
      <c r="A57" s="1" t="s">
        <v>105</v>
      </c>
      <c r="B57" s="1" t="s">
        <v>313</v>
      </c>
      <c r="C57" s="1" t="s">
        <v>106</v>
      </c>
      <c r="D57" s="41">
        <f t="shared" si="14"/>
        <v>4.4701155198392767E-2</v>
      </c>
      <c r="E57" s="43">
        <f t="shared" si="15"/>
        <v>8.8900050226017074E-2</v>
      </c>
      <c r="F57" s="43">
        <f t="shared" si="16"/>
        <v>0.68809643395278752</v>
      </c>
      <c r="G57" s="43">
        <f t="shared" si="17"/>
        <v>0.10195881466599699</v>
      </c>
      <c r="H57" s="43">
        <f t="shared" si="18"/>
        <v>2.7624309392265192E-2</v>
      </c>
      <c r="I57" s="43">
        <f t="shared" si="19"/>
        <v>2.0090406830738324E-2</v>
      </c>
      <c r="J57" s="43">
        <f t="shared" si="20"/>
        <v>2.1597187343043698E-2</v>
      </c>
      <c r="K57" s="44">
        <f t="shared" si="21"/>
        <v>7.0316423907584129E-3</v>
      </c>
      <c r="L57" s="28">
        <f t="shared" si="22"/>
        <v>1.0045203415369162E-3</v>
      </c>
      <c r="M57" s="24">
        <f t="shared" si="23"/>
        <v>44</v>
      </c>
      <c r="N57" s="10"/>
      <c r="O57" s="72" t="s">
        <v>106</v>
      </c>
      <c r="P57" s="67">
        <f t="shared" si="24"/>
        <v>1991</v>
      </c>
      <c r="Q57" s="13">
        <v>89</v>
      </c>
      <c r="R57" s="34">
        <v>177</v>
      </c>
      <c r="S57" s="34">
        <v>1370</v>
      </c>
      <c r="T57" s="34">
        <v>203</v>
      </c>
      <c r="U57" s="34">
        <v>55</v>
      </c>
      <c r="V57" s="34">
        <v>40</v>
      </c>
      <c r="W57" s="34">
        <v>43</v>
      </c>
      <c r="X57" s="34">
        <v>14</v>
      </c>
      <c r="Y57" s="34">
        <v>2</v>
      </c>
      <c r="Z57" s="72">
        <v>34</v>
      </c>
      <c r="AA57" s="1">
        <v>9</v>
      </c>
      <c r="AB57" s="1">
        <v>13</v>
      </c>
      <c r="AC57" s="1">
        <v>6</v>
      </c>
      <c r="AD57" s="1">
        <v>10</v>
      </c>
      <c r="AE57" s="1">
        <v>5</v>
      </c>
      <c r="AF57" s="1">
        <v>12</v>
      </c>
      <c r="AG57" s="1">
        <v>23</v>
      </c>
      <c r="AH57" s="1">
        <v>27</v>
      </c>
      <c r="AI57" s="1">
        <v>10</v>
      </c>
      <c r="AJ57" s="1">
        <v>18</v>
      </c>
      <c r="AK57" s="1">
        <v>21</v>
      </c>
      <c r="AL57" s="1">
        <v>30</v>
      </c>
      <c r="AM57" s="1">
        <v>48</v>
      </c>
      <c r="AN57" s="1">
        <v>10</v>
      </c>
      <c r="AO57" s="1">
        <v>8</v>
      </c>
      <c r="AP57" s="1">
        <v>13</v>
      </c>
      <c r="AQ57" s="1">
        <v>35</v>
      </c>
      <c r="AR57" s="1">
        <v>36</v>
      </c>
      <c r="AS57" s="1">
        <v>32</v>
      </c>
      <c r="AT57" s="1">
        <v>71</v>
      </c>
      <c r="AU57" s="1">
        <v>739</v>
      </c>
      <c r="AV57" s="1">
        <v>426</v>
      </c>
      <c r="AW57" s="1">
        <v>69</v>
      </c>
      <c r="AX57" s="1">
        <v>19</v>
      </c>
      <c r="AY57" s="1">
        <v>19</v>
      </c>
      <c r="AZ57" s="1">
        <v>22</v>
      </c>
      <c r="BA57" s="1">
        <v>46</v>
      </c>
      <c r="BB57" s="1">
        <v>11</v>
      </c>
      <c r="BC57" s="1">
        <v>17</v>
      </c>
      <c r="BD57" s="1">
        <v>9</v>
      </c>
      <c r="BE57" s="1">
        <v>8</v>
      </c>
      <c r="BF57" s="1">
        <v>16</v>
      </c>
      <c r="BG57" s="1">
        <v>16</v>
      </c>
      <c r="BH57" s="1">
        <v>6</v>
      </c>
      <c r="BI57" s="1">
        <v>17</v>
      </c>
      <c r="BJ57" s="1">
        <v>5</v>
      </c>
      <c r="BK57" s="1">
        <v>16</v>
      </c>
      <c r="BL57" s="1">
        <v>2</v>
      </c>
      <c r="BM57" s="1">
        <v>10</v>
      </c>
      <c r="BN57" s="1">
        <v>1</v>
      </c>
      <c r="BO57" s="1">
        <v>4</v>
      </c>
      <c r="BP57" s="1">
        <v>1</v>
      </c>
      <c r="BQ57" s="1">
        <v>4</v>
      </c>
      <c r="BR57" s="1">
        <v>5</v>
      </c>
      <c r="BS57" s="1">
        <v>6</v>
      </c>
      <c r="BT57" s="1">
        <v>12</v>
      </c>
      <c r="BU57" s="79">
        <v>14</v>
      </c>
    </row>
    <row r="58" spans="1:73" x14ac:dyDescent="0.15">
      <c r="A58" s="1" t="s">
        <v>107</v>
      </c>
      <c r="B58" s="1" t="s">
        <v>311</v>
      </c>
      <c r="C58" s="1" t="s">
        <v>108</v>
      </c>
      <c r="D58" s="41">
        <f t="shared" si="14"/>
        <v>5.7142857142857143E-3</v>
      </c>
      <c r="E58" s="43">
        <f t="shared" si="15"/>
        <v>0.16</v>
      </c>
      <c r="F58" s="43">
        <f t="shared" si="16"/>
        <v>0.78857142857142859</v>
      </c>
      <c r="G58" s="43">
        <f t="shared" si="17"/>
        <v>3.4285714285714287E-2</v>
      </c>
      <c r="H58" s="43">
        <f t="shared" si="18"/>
        <v>0</v>
      </c>
      <c r="I58" s="43">
        <f t="shared" si="19"/>
        <v>0</v>
      </c>
      <c r="J58" s="43">
        <f t="shared" si="20"/>
        <v>5.7142857142857143E-3</v>
      </c>
      <c r="K58" s="44">
        <f t="shared" si="21"/>
        <v>5.7142857142857143E-3</v>
      </c>
      <c r="L58" s="28">
        <f t="shared" si="22"/>
        <v>0</v>
      </c>
      <c r="M58" s="24">
        <f t="shared" si="23"/>
        <v>54</v>
      </c>
      <c r="N58" s="10"/>
      <c r="O58" s="72" t="s">
        <v>108</v>
      </c>
      <c r="P58" s="67">
        <f t="shared" si="24"/>
        <v>175</v>
      </c>
      <c r="Q58" s="13">
        <v>1</v>
      </c>
      <c r="R58" s="34">
        <v>28</v>
      </c>
      <c r="S58" s="34">
        <v>138</v>
      </c>
      <c r="T58" s="34">
        <v>6</v>
      </c>
      <c r="U58" s="34">
        <v>0</v>
      </c>
      <c r="V58" s="34">
        <v>0</v>
      </c>
      <c r="W58" s="34">
        <v>1</v>
      </c>
      <c r="X58" s="34">
        <v>1</v>
      </c>
      <c r="Y58" s="34">
        <v>0</v>
      </c>
      <c r="Z58" s="72">
        <v>0</v>
      </c>
      <c r="AA58" s="1">
        <v>0</v>
      </c>
      <c r="AB58" s="1">
        <v>0</v>
      </c>
      <c r="AC58" s="1">
        <v>0</v>
      </c>
      <c r="AD58" s="1">
        <v>1</v>
      </c>
      <c r="AE58" s="1">
        <v>0</v>
      </c>
      <c r="AF58" s="1">
        <v>0</v>
      </c>
      <c r="AG58" s="1">
        <v>1</v>
      </c>
      <c r="AH58" s="1">
        <v>0</v>
      </c>
      <c r="AI58" s="1">
        <v>2</v>
      </c>
      <c r="AJ58" s="1">
        <v>0</v>
      </c>
      <c r="AK58" s="1">
        <v>2</v>
      </c>
      <c r="AL58" s="1">
        <v>15</v>
      </c>
      <c r="AM58" s="1">
        <v>8</v>
      </c>
      <c r="AN58" s="1">
        <v>0</v>
      </c>
      <c r="AO58" s="1">
        <v>0</v>
      </c>
      <c r="AP58" s="1">
        <v>1</v>
      </c>
      <c r="AQ58" s="1">
        <v>1</v>
      </c>
      <c r="AR58" s="1">
        <v>0</v>
      </c>
      <c r="AS58" s="1">
        <v>1</v>
      </c>
      <c r="AT58" s="1">
        <v>2</v>
      </c>
      <c r="AU58" s="1">
        <v>94</v>
      </c>
      <c r="AV58" s="1">
        <v>39</v>
      </c>
      <c r="AW58" s="1">
        <v>1</v>
      </c>
      <c r="AX58" s="1">
        <v>0</v>
      </c>
      <c r="AY58" s="1">
        <v>2</v>
      </c>
      <c r="AZ58" s="1">
        <v>0</v>
      </c>
      <c r="BA58" s="1">
        <v>2</v>
      </c>
      <c r="BB58" s="1">
        <v>1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1</v>
      </c>
      <c r="BQ58" s="1">
        <v>0</v>
      </c>
      <c r="BR58" s="1">
        <v>0</v>
      </c>
      <c r="BS58" s="1">
        <v>0</v>
      </c>
      <c r="BT58" s="1">
        <v>0</v>
      </c>
      <c r="BU58" s="79">
        <v>1</v>
      </c>
    </row>
    <row r="59" spans="1:73" x14ac:dyDescent="0.15">
      <c r="A59" s="1" t="s">
        <v>109</v>
      </c>
      <c r="B59" s="1" t="s">
        <v>307</v>
      </c>
      <c r="C59" s="1" t="s">
        <v>110</v>
      </c>
      <c r="D59" s="41">
        <f t="shared" si="14"/>
        <v>1.0584445467096181E-2</v>
      </c>
      <c r="E59" s="43">
        <f t="shared" si="15"/>
        <v>6.3046479521398982E-2</v>
      </c>
      <c r="F59" s="43">
        <f t="shared" si="16"/>
        <v>0.73768982972848596</v>
      </c>
      <c r="G59" s="43">
        <f t="shared" si="17"/>
        <v>0.11642890013805798</v>
      </c>
      <c r="H59" s="43">
        <f t="shared" si="18"/>
        <v>2.5770823745973309E-2</v>
      </c>
      <c r="I59" s="43">
        <f t="shared" si="19"/>
        <v>1.7027151403589506E-2</v>
      </c>
      <c r="J59" s="43">
        <f t="shared" si="20"/>
        <v>1.9328117809479982E-2</v>
      </c>
      <c r="K59" s="44">
        <f t="shared" si="21"/>
        <v>1.0124252185918085E-2</v>
      </c>
      <c r="L59" s="28">
        <f t="shared" si="22"/>
        <v>1.8407731247123793E-3</v>
      </c>
      <c r="M59" s="24">
        <f t="shared" si="23"/>
        <v>30</v>
      </c>
      <c r="N59" s="10"/>
      <c r="O59" s="72" t="s">
        <v>110</v>
      </c>
      <c r="P59" s="67">
        <f t="shared" si="24"/>
        <v>2173</v>
      </c>
      <c r="Q59" s="13">
        <v>23</v>
      </c>
      <c r="R59" s="34">
        <v>137</v>
      </c>
      <c r="S59" s="34">
        <v>1603</v>
      </c>
      <c r="T59" s="34">
        <v>253</v>
      </c>
      <c r="U59" s="34">
        <v>56</v>
      </c>
      <c r="V59" s="34">
        <v>37</v>
      </c>
      <c r="W59" s="34">
        <v>42</v>
      </c>
      <c r="X59" s="34">
        <v>22</v>
      </c>
      <c r="Y59" s="34">
        <v>4</v>
      </c>
      <c r="Z59" s="72">
        <v>14</v>
      </c>
      <c r="AA59" s="1">
        <v>0</v>
      </c>
      <c r="AB59" s="1">
        <v>0</v>
      </c>
      <c r="AC59" s="1">
        <v>6</v>
      </c>
      <c r="AD59" s="1">
        <v>1</v>
      </c>
      <c r="AE59" s="1">
        <v>1</v>
      </c>
      <c r="AF59" s="1">
        <v>1</v>
      </c>
      <c r="AG59" s="1">
        <v>15</v>
      </c>
      <c r="AH59" s="1">
        <v>8</v>
      </c>
      <c r="AI59" s="1">
        <v>8</v>
      </c>
      <c r="AJ59" s="1">
        <v>19</v>
      </c>
      <c r="AK59" s="1">
        <v>10</v>
      </c>
      <c r="AL59" s="1">
        <v>49</v>
      </c>
      <c r="AM59" s="1">
        <v>28</v>
      </c>
      <c r="AN59" s="1">
        <v>10</v>
      </c>
      <c r="AO59" s="1">
        <v>34</v>
      </c>
      <c r="AP59" s="1">
        <v>31</v>
      </c>
      <c r="AQ59" s="1">
        <v>40</v>
      </c>
      <c r="AR59" s="1">
        <v>18</v>
      </c>
      <c r="AS59" s="1">
        <v>51</v>
      </c>
      <c r="AT59" s="1">
        <v>195</v>
      </c>
      <c r="AU59" s="1">
        <v>116</v>
      </c>
      <c r="AV59" s="1">
        <v>1108</v>
      </c>
      <c r="AW59" s="1">
        <v>119</v>
      </c>
      <c r="AX59" s="1">
        <v>27</v>
      </c>
      <c r="AY59" s="1">
        <v>18</v>
      </c>
      <c r="AZ59" s="1">
        <v>30</v>
      </c>
      <c r="BA59" s="1">
        <v>36</v>
      </c>
      <c r="BB59" s="1">
        <v>16</v>
      </c>
      <c r="BC59" s="1">
        <v>7</v>
      </c>
      <c r="BD59" s="1">
        <v>8</v>
      </c>
      <c r="BE59" s="1">
        <v>8</v>
      </c>
      <c r="BF59" s="1">
        <v>15</v>
      </c>
      <c r="BG59" s="1">
        <v>22</v>
      </c>
      <c r="BH59" s="1">
        <v>3</v>
      </c>
      <c r="BI59" s="1">
        <v>13</v>
      </c>
      <c r="BJ59" s="1">
        <v>11</v>
      </c>
      <c r="BK59" s="1">
        <v>9</v>
      </c>
      <c r="BL59" s="1">
        <v>4</v>
      </c>
      <c r="BM59" s="1">
        <v>15</v>
      </c>
      <c r="BN59" s="1">
        <v>2</v>
      </c>
      <c r="BO59" s="1">
        <v>1</v>
      </c>
      <c r="BP59" s="1">
        <v>3</v>
      </c>
      <c r="BQ59" s="1">
        <v>2</v>
      </c>
      <c r="BR59" s="1">
        <v>4</v>
      </c>
      <c r="BS59" s="1">
        <v>10</v>
      </c>
      <c r="BT59" s="1">
        <v>5</v>
      </c>
      <c r="BU59" s="79">
        <v>22</v>
      </c>
    </row>
    <row r="60" spans="1:73" x14ac:dyDescent="0.15">
      <c r="A60" s="1" t="s">
        <v>111</v>
      </c>
      <c r="B60" s="1" t="s">
        <v>309</v>
      </c>
      <c r="C60" s="1" t="s">
        <v>112</v>
      </c>
      <c r="D60" s="41">
        <f t="shared" si="14"/>
        <v>7.4074074074074077E-3</v>
      </c>
      <c r="E60" s="43">
        <f t="shared" si="15"/>
        <v>1.7989417989417989E-2</v>
      </c>
      <c r="F60" s="43">
        <f t="shared" si="16"/>
        <v>0.7767195767195767</v>
      </c>
      <c r="G60" s="43">
        <f t="shared" si="17"/>
        <v>0.14074074074074075</v>
      </c>
      <c r="H60" s="43">
        <f t="shared" si="18"/>
        <v>1.164021164021164E-2</v>
      </c>
      <c r="I60" s="43">
        <f t="shared" si="19"/>
        <v>1.164021164021164E-2</v>
      </c>
      <c r="J60" s="43">
        <f t="shared" si="20"/>
        <v>1.3756613756613757E-2</v>
      </c>
      <c r="K60" s="44">
        <f t="shared" si="21"/>
        <v>2.0105820105820106E-2</v>
      </c>
      <c r="L60" s="28">
        <f t="shared" si="22"/>
        <v>1.0582010582010583E-3</v>
      </c>
      <c r="M60" s="24">
        <f t="shared" si="23"/>
        <v>41</v>
      </c>
      <c r="N60" s="10"/>
      <c r="O60" s="72" t="s">
        <v>112</v>
      </c>
      <c r="P60" s="67">
        <f t="shared" si="24"/>
        <v>945</v>
      </c>
      <c r="Q60" s="13">
        <v>7</v>
      </c>
      <c r="R60" s="34">
        <v>17</v>
      </c>
      <c r="S60" s="34">
        <v>734</v>
      </c>
      <c r="T60" s="34">
        <v>133</v>
      </c>
      <c r="U60" s="34">
        <v>11</v>
      </c>
      <c r="V60" s="34">
        <v>11</v>
      </c>
      <c r="W60" s="34">
        <v>13</v>
      </c>
      <c r="X60" s="34">
        <v>19</v>
      </c>
      <c r="Y60" s="34">
        <v>1</v>
      </c>
      <c r="Z60" s="72">
        <v>5</v>
      </c>
      <c r="AA60" s="1">
        <v>1</v>
      </c>
      <c r="AB60" s="1">
        <v>0</v>
      </c>
      <c r="AC60" s="1">
        <v>1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3</v>
      </c>
      <c r="AK60" s="1">
        <v>0</v>
      </c>
      <c r="AL60" s="1">
        <v>6</v>
      </c>
      <c r="AM60" s="1">
        <v>8</v>
      </c>
      <c r="AN60" s="1">
        <v>5</v>
      </c>
      <c r="AO60" s="1">
        <v>9</v>
      </c>
      <c r="AP60" s="1">
        <v>10</v>
      </c>
      <c r="AQ60" s="1">
        <v>12</v>
      </c>
      <c r="AR60" s="1">
        <v>0</v>
      </c>
      <c r="AS60" s="1">
        <v>6</v>
      </c>
      <c r="AT60" s="1">
        <v>90</v>
      </c>
      <c r="AU60" s="1">
        <v>33</v>
      </c>
      <c r="AV60" s="1">
        <v>569</v>
      </c>
      <c r="AW60" s="1">
        <v>76</v>
      </c>
      <c r="AX60" s="1">
        <v>8</v>
      </c>
      <c r="AY60" s="1">
        <v>12</v>
      </c>
      <c r="AZ60" s="1">
        <v>16</v>
      </c>
      <c r="BA60" s="1">
        <v>18</v>
      </c>
      <c r="BB60" s="1">
        <v>1</v>
      </c>
      <c r="BC60" s="1">
        <v>2</v>
      </c>
      <c r="BD60" s="1">
        <v>0</v>
      </c>
      <c r="BE60" s="1">
        <v>0</v>
      </c>
      <c r="BF60" s="1">
        <v>7</v>
      </c>
      <c r="BG60" s="1">
        <v>3</v>
      </c>
      <c r="BH60" s="1">
        <v>1</v>
      </c>
      <c r="BI60" s="1">
        <v>4</v>
      </c>
      <c r="BJ60" s="1">
        <v>1</v>
      </c>
      <c r="BK60" s="1">
        <v>5</v>
      </c>
      <c r="BL60" s="1">
        <v>1</v>
      </c>
      <c r="BM60" s="1">
        <v>3</v>
      </c>
      <c r="BN60" s="1">
        <v>0</v>
      </c>
      <c r="BO60" s="1">
        <v>2</v>
      </c>
      <c r="BP60" s="1">
        <v>0</v>
      </c>
      <c r="BQ60" s="1">
        <v>2</v>
      </c>
      <c r="BR60" s="1">
        <v>1</v>
      </c>
      <c r="BS60" s="1">
        <v>2</v>
      </c>
      <c r="BT60" s="1">
        <v>3</v>
      </c>
      <c r="BU60" s="79">
        <v>19</v>
      </c>
    </row>
    <row r="61" spans="1:73" x14ac:dyDescent="0.15">
      <c r="A61" s="1" t="s">
        <v>113</v>
      </c>
      <c r="B61" s="1" t="s">
        <v>308</v>
      </c>
      <c r="C61" s="1" t="s">
        <v>114</v>
      </c>
      <c r="D61" s="41">
        <f t="shared" si="14"/>
        <v>1.2263099219620958E-2</v>
      </c>
      <c r="E61" s="43">
        <f t="shared" si="15"/>
        <v>4.459308807134894E-3</v>
      </c>
      <c r="F61" s="43">
        <f t="shared" si="16"/>
        <v>0.91527313266443699</v>
      </c>
      <c r="G61" s="43">
        <f t="shared" si="17"/>
        <v>4.6822742474916385E-2</v>
      </c>
      <c r="H61" s="43">
        <f t="shared" si="18"/>
        <v>6.688963210702341E-3</v>
      </c>
      <c r="I61" s="43">
        <f t="shared" si="19"/>
        <v>5.5741360089186179E-3</v>
      </c>
      <c r="J61" s="43">
        <f t="shared" si="20"/>
        <v>4.459308807134894E-3</v>
      </c>
      <c r="K61" s="44">
        <f t="shared" si="21"/>
        <v>4.459308807134894E-3</v>
      </c>
      <c r="L61" s="28">
        <f t="shared" si="22"/>
        <v>0</v>
      </c>
      <c r="M61" s="24">
        <f t="shared" si="23"/>
        <v>54</v>
      </c>
      <c r="N61" s="10"/>
      <c r="O61" s="72" t="s">
        <v>114</v>
      </c>
      <c r="P61" s="67">
        <f t="shared" si="24"/>
        <v>897</v>
      </c>
      <c r="Q61" s="13">
        <v>11</v>
      </c>
      <c r="R61" s="34">
        <v>4</v>
      </c>
      <c r="S61" s="34">
        <v>821</v>
      </c>
      <c r="T61" s="34">
        <v>42</v>
      </c>
      <c r="U61" s="34">
        <v>6</v>
      </c>
      <c r="V61" s="34">
        <v>5</v>
      </c>
      <c r="W61" s="34">
        <v>4</v>
      </c>
      <c r="X61" s="34">
        <v>4</v>
      </c>
      <c r="Y61" s="34">
        <v>0</v>
      </c>
      <c r="Z61" s="72">
        <v>5</v>
      </c>
      <c r="AA61" s="1">
        <v>0</v>
      </c>
      <c r="AB61" s="1">
        <v>0</v>
      </c>
      <c r="AC61" s="1">
        <v>1</v>
      </c>
      <c r="AD61" s="1">
        <v>1</v>
      </c>
      <c r="AE61" s="1">
        <v>2</v>
      </c>
      <c r="AF61" s="1">
        <v>2</v>
      </c>
      <c r="AG61" s="1">
        <v>0</v>
      </c>
      <c r="AH61" s="1">
        <v>1</v>
      </c>
      <c r="AI61" s="1">
        <v>0</v>
      </c>
      <c r="AJ61" s="1">
        <v>1</v>
      </c>
      <c r="AK61" s="1">
        <v>0</v>
      </c>
      <c r="AL61" s="1">
        <v>1</v>
      </c>
      <c r="AM61" s="1">
        <v>1</v>
      </c>
      <c r="AN61" s="1">
        <v>1</v>
      </c>
      <c r="AO61" s="1">
        <v>2</v>
      </c>
      <c r="AP61" s="1">
        <v>5</v>
      </c>
      <c r="AQ61" s="1">
        <v>7</v>
      </c>
      <c r="AR61" s="1">
        <v>2</v>
      </c>
      <c r="AS61" s="1">
        <v>4</v>
      </c>
      <c r="AT61" s="1">
        <v>34</v>
      </c>
      <c r="AU61" s="1">
        <v>29</v>
      </c>
      <c r="AV61" s="1">
        <v>737</v>
      </c>
      <c r="AW61" s="1">
        <v>31</v>
      </c>
      <c r="AX61" s="1">
        <v>0</v>
      </c>
      <c r="AY61" s="1">
        <v>2</v>
      </c>
      <c r="AZ61" s="1">
        <v>0</v>
      </c>
      <c r="BA61" s="1">
        <v>3</v>
      </c>
      <c r="BB61" s="1">
        <v>2</v>
      </c>
      <c r="BC61" s="1">
        <v>4</v>
      </c>
      <c r="BD61" s="1">
        <v>2</v>
      </c>
      <c r="BE61" s="1">
        <v>1</v>
      </c>
      <c r="BF61" s="1">
        <v>1</v>
      </c>
      <c r="BG61" s="1">
        <v>0</v>
      </c>
      <c r="BH61" s="1">
        <v>2</v>
      </c>
      <c r="BI61" s="1">
        <v>0</v>
      </c>
      <c r="BJ61" s="1">
        <v>3</v>
      </c>
      <c r="BK61" s="1">
        <v>2</v>
      </c>
      <c r="BL61" s="1">
        <v>0</v>
      </c>
      <c r="BM61" s="1">
        <v>1</v>
      </c>
      <c r="BN61" s="1">
        <v>0</v>
      </c>
      <c r="BO61" s="1">
        <v>1</v>
      </c>
      <c r="BP61" s="1">
        <v>0</v>
      </c>
      <c r="BQ61" s="1">
        <v>0</v>
      </c>
      <c r="BR61" s="1">
        <v>2</v>
      </c>
      <c r="BS61" s="1">
        <v>0</v>
      </c>
      <c r="BT61" s="1">
        <v>0</v>
      </c>
      <c r="BU61" s="79">
        <v>4</v>
      </c>
    </row>
    <row r="62" spans="1:73" x14ac:dyDescent="0.15">
      <c r="A62" s="1" t="s">
        <v>115</v>
      </c>
      <c r="B62" s="1" t="s">
        <v>309</v>
      </c>
      <c r="C62" s="1" t="s">
        <v>116</v>
      </c>
      <c r="D62" s="41">
        <f t="shared" si="14"/>
        <v>1.2987012987012988E-2</v>
      </c>
      <c r="E62" s="43">
        <f t="shared" si="15"/>
        <v>2.5974025974025976E-2</v>
      </c>
      <c r="F62" s="43">
        <f t="shared" si="16"/>
        <v>0.75324675324675328</v>
      </c>
      <c r="G62" s="43">
        <f t="shared" si="17"/>
        <v>0.1038961038961039</v>
      </c>
      <c r="H62" s="43">
        <f t="shared" si="18"/>
        <v>0</v>
      </c>
      <c r="I62" s="43">
        <f t="shared" si="19"/>
        <v>5.1948051948051951E-2</v>
      </c>
      <c r="J62" s="43">
        <f t="shared" si="20"/>
        <v>0</v>
      </c>
      <c r="K62" s="44">
        <f t="shared" si="21"/>
        <v>5.1948051948051951E-2</v>
      </c>
      <c r="L62" s="28">
        <f t="shared" si="22"/>
        <v>0</v>
      </c>
      <c r="M62" s="24">
        <f t="shared" si="23"/>
        <v>54</v>
      </c>
      <c r="N62" s="10"/>
      <c r="O62" s="72" t="s">
        <v>116</v>
      </c>
      <c r="P62" s="67">
        <f t="shared" si="24"/>
        <v>77</v>
      </c>
      <c r="Q62" s="13">
        <v>1</v>
      </c>
      <c r="R62" s="34">
        <v>2</v>
      </c>
      <c r="S62" s="34">
        <v>58</v>
      </c>
      <c r="T62" s="34">
        <v>8</v>
      </c>
      <c r="U62" s="34">
        <v>0</v>
      </c>
      <c r="V62" s="34">
        <v>4</v>
      </c>
      <c r="W62" s="34">
        <v>0</v>
      </c>
      <c r="X62" s="34">
        <v>4</v>
      </c>
      <c r="Y62" s="34">
        <v>0</v>
      </c>
      <c r="Z62" s="72">
        <v>1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1</v>
      </c>
      <c r="AM62" s="1">
        <v>1</v>
      </c>
      <c r="AN62" s="1">
        <v>1</v>
      </c>
      <c r="AO62" s="1">
        <v>0</v>
      </c>
      <c r="AP62" s="1">
        <v>0</v>
      </c>
      <c r="AQ62" s="1">
        <v>0</v>
      </c>
      <c r="AR62" s="1">
        <v>0</v>
      </c>
      <c r="AS62" s="1">
        <v>2</v>
      </c>
      <c r="AT62" s="1">
        <v>2</v>
      </c>
      <c r="AU62" s="1">
        <v>7</v>
      </c>
      <c r="AV62" s="1">
        <v>46</v>
      </c>
      <c r="AW62" s="1">
        <v>2</v>
      </c>
      <c r="AX62" s="1">
        <v>0</v>
      </c>
      <c r="AY62" s="1">
        <v>2</v>
      </c>
      <c r="AZ62" s="1">
        <v>2</v>
      </c>
      <c r="BA62" s="1">
        <v>2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3</v>
      </c>
      <c r="BJ62" s="1">
        <v>1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1">
        <v>0</v>
      </c>
      <c r="BS62" s="1">
        <v>0</v>
      </c>
      <c r="BT62" s="1">
        <v>0</v>
      </c>
      <c r="BU62" s="79">
        <v>4</v>
      </c>
    </row>
    <row r="63" spans="1:73" x14ac:dyDescent="0.15">
      <c r="A63" s="1" t="s">
        <v>117</v>
      </c>
      <c r="B63" s="1" t="s">
        <v>312</v>
      </c>
      <c r="C63" s="1" t="s">
        <v>118</v>
      </c>
      <c r="D63" s="41">
        <f t="shared" si="14"/>
        <v>5.9925093632958804E-3</v>
      </c>
      <c r="E63" s="43">
        <f t="shared" si="15"/>
        <v>1.7977528089887642E-2</v>
      </c>
      <c r="F63" s="43">
        <f t="shared" si="16"/>
        <v>0.4037453183520599</v>
      </c>
      <c r="G63" s="43">
        <f t="shared" si="17"/>
        <v>0.53483146067415732</v>
      </c>
      <c r="H63" s="43">
        <f t="shared" si="18"/>
        <v>1.0486891385767791E-2</v>
      </c>
      <c r="I63" s="43">
        <f t="shared" si="19"/>
        <v>4.4943820224719105E-3</v>
      </c>
      <c r="J63" s="43">
        <f t="shared" si="20"/>
        <v>1.3483146067415731E-2</v>
      </c>
      <c r="K63" s="44">
        <f t="shared" si="21"/>
        <v>8.988764044943821E-3</v>
      </c>
      <c r="L63" s="28">
        <f t="shared" si="22"/>
        <v>0</v>
      </c>
      <c r="M63" s="24">
        <f t="shared" si="23"/>
        <v>54</v>
      </c>
      <c r="N63" s="10"/>
      <c r="O63" s="72" t="s">
        <v>118</v>
      </c>
      <c r="P63" s="67">
        <f t="shared" si="24"/>
        <v>1335</v>
      </c>
      <c r="Q63" s="13">
        <v>8</v>
      </c>
      <c r="R63" s="34">
        <v>24</v>
      </c>
      <c r="S63" s="34">
        <v>539</v>
      </c>
      <c r="T63" s="34">
        <v>714</v>
      </c>
      <c r="U63" s="34">
        <v>14</v>
      </c>
      <c r="V63" s="34">
        <v>6</v>
      </c>
      <c r="W63" s="34">
        <v>18</v>
      </c>
      <c r="X63" s="34">
        <v>12</v>
      </c>
      <c r="Y63" s="34">
        <v>0</v>
      </c>
      <c r="Z63" s="72">
        <v>4</v>
      </c>
      <c r="AA63" s="1">
        <v>0</v>
      </c>
      <c r="AB63" s="1">
        <v>1</v>
      </c>
      <c r="AC63" s="1">
        <v>0</v>
      </c>
      <c r="AD63" s="1">
        <v>2</v>
      </c>
      <c r="AE63" s="1">
        <v>1</v>
      </c>
      <c r="AF63" s="1">
        <v>0</v>
      </c>
      <c r="AG63" s="1">
        <v>0</v>
      </c>
      <c r="AH63" s="1">
        <v>0</v>
      </c>
      <c r="AI63" s="1">
        <v>1</v>
      </c>
      <c r="AJ63" s="1">
        <v>1</v>
      </c>
      <c r="AK63" s="1">
        <v>6</v>
      </c>
      <c r="AL63" s="1">
        <v>8</v>
      </c>
      <c r="AM63" s="1">
        <v>8</v>
      </c>
      <c r="AN63" s="1">
        <v>2</v>
      </c>
      <c r="AO63" s="1">
        <v>3</v>
      </c>
      <c r="AP63" s="1">
        <v>5</v>
      </c>
      <c r="AQ63" s="1">
        <v>6</v>
      </c>
      <c r="AR63" s="1">
        <v>1</v>
      </c>
      <c r="AS63" s="1">
        <v>13</v>
      </c>
      <c r="AT63" s="1">
        <v>38</v>
      </c>
      <c r="AU63" s="1">
        <v>33</v>
      </c>
      <c r="AV63" s="1">
        <v>438</v>
      </c>
      <c r="AW63" s="1">
        <v>508</v>
      </c>
      <c r="AX63" s="1">
        <v>14</v>
      </c>
      <c r="AY63" s="1">
        <v>29</v>
      </c>
      <c r="AZ63" s="1">
        <v>62</v>
      </c>
      <c r="BA63" s="1">
        <v>35</v>
      </c>
      <c r="BB63" s="1">
        <v>39</v>
      </c>
      <c r="BC63" s="1">
        <v>27</v>
      </c>
      <c r="BD63" s="1">
        <v>1</v>
      </c>
      <c r="BE63" s="1">
        <v>2</v>
      </c>
      <c r="BF63" s="1">
        <v>5</v>
      </c>
      <c r="BG63" s="1">
        <v>6</v>
      </c>
      <c r="BH63" s="1">
        <v>0</v>
      </c>
      <c r="BI63" s="1">
        <v>1</v>
      </c>
      <c r="BJ63" s="1">
        <v>4</v>
      </c>
      <c r="BK63" s="1">
        <v>1</v>
      </c>
      <c r="BL63" s="1">
        <v>0</v>
      </c>
      <c r="BM63" s="1">
        <v>3</v>
      </c>
      <c r="BN63" s="1">
        <v>2</v>
      </c>
      <c r="BO63" s="1">
        <v>2</v>
      </c>
      <c r="BP63" s="1">
        <v>0</v>
      </c>
      <c r="BQ63" s="1">
        <v>1</v>
      </c>
      <c r="BR63" s="1">
        <v>0</v>
      </c>
      <c r="BS63" s="1">
        <v>2</v>
      </c>
      <c r="BT63" s="1">
        <v>8</v>
      </c>
      <c r="BU63" s="79">
        <v>12</v>
      </c>
    </row>
    <row r="64" spans="1:73" x14ac:dyDescent="0.15">
      <c r="A64" s="1" t="s">
        <v>119</v>
      </c>
      <c r="B64" s="1" t="s">
        <v>310</v>
      </c>
      <c r="C64" s="1" t="s">
        <v>120</v>
      </c>
      <c r="D64" s="41">
        <f t="shared" si="14"/>
        <v>8.7281795511221939E-3</v>
      </c>
      <c r="E64" s="43">
        <f t="shared" si="15"/>
        <v>1.8703241895261846E-2</v>
      </c>
      <c r="F64" s="43">
        <f t="shared" si="16"/>
        <v>0.27057356608478805</v>
      </c>
      <c r="G64" s="43">
        <f t="shared" si="17"/>
        <v>0.59476309226932667</v>
      </c>
      <c r="H64" s="43">
        <f t="shared" si="18"/>
        <v>3.2418952618453865E-2</v>
      </c>
      <c r="I64" s="43">
        <f t="shared" si="19"/>
        <v>2.2443890274314215E-2</v>
      </c>
      <c r="J64" s="43">
        <f t="shared" si="20"/>
        <v>2.9925187032418952E-2</v>
      </c>
      <c r="K64" s="44">
        <f t="shared" si="21"/>
        <v>2.2443890274314215E-2</v>
      </c>
      <c r="L64" s="28">
        <f t="shared" si="22"/>
        <v>4.9875311720698253E-3</v>
      </c>
      <c r="M64" s="24">
        <f t="shared" si="23"/>
        <v>12</v>
      </c>
      <c r="N64" s="10"/>
      <c r="O64" s="72" t="s">
        <v>120</v>
      </c>
      <c r="P64" s="67">
        <f t="shared" si="24"/>
        <v>802</v>
      </c>
      <c r="Q64" s="13">
        <v>7</v>
      </c>
      <c r="R64" s="34">
        <v>15</v>
      </c>
      <c r="S64" s="34">
        <v>217</v>
      </c>
      <c r="T64" s="34">
        <v>477</v>
      </c>
      <c r="U64" s="34">
        <v>26</v>
      </c>
      <c r="V64" s="34">
        <v>18</v>
      </c>
      <c r="W64" s="34">
        <v>24</v>
      </c>
      <c r="X64" s="34">
        <v>18</v>
      </c>
      <c r="Y64" s="34">
        <v>4</v>
      </c>
      <c r="Z64" s="72">
        <v>5</v>
      </c>
      <c r="AA64" s="1">
        <v>0</v>
      </c>
      <c r="AB64" s="1">
        <v>0</v>
      </c>
      <c r="AC64" s="1">
        <v>0</v>
      </c>
      <c r="AD64" s="1">
        <v>0</v>
      </c>
      <c r="AE64" s="1">
        <v>1</v>
      </c>
      <c r="AF64" s="1">
        <v>1</v>
      </c>
      <c r="AG64" s="1">
        <v>4</v>
      </c>
      <c r="AH64" s="1">
        <v>1</v>
      </c>
      <c r="AI64" s="1">
        <v>2</v>
      </c>
      <c r="AJ64" s="1">
        <v>2</v>
      </c>
      <c r="AK64" s="1">
        <v>1</v>
      </c>
      <c r="AL64" s="1">
        <v>2</v>
      </c>
      <c r="AM64" s="1">
        <v>3</v>
      </c>
      <c r="AN64" s="1">
        <v>3</v>
      </c>
      <c r="AO64" s="1">
        <v>12</v>
      </c>
      <c r="AP64" s="1">
        <v>10</v>
      </c>
      <c r="AQ64" s="1">
        <v>33</v>
      </c>
      <c r="AR64" s="1">
        <v>0</v>
      </c>
      <c r="AS64" s="1">
        <v>4</v>
      </c>
      <c r="AT64" s="1">
        <v>52</v>
      </c>
      <c r="AU64" s="1">
        <v>18</v>
      </c>
      <c r="AV64" s="1">
        <v>85</v>
      </c>
      <c r="AW64" s="1">
        <v>19</v>
      </c>
      <c r="AX64" s="1">
        <v>172</v>
      </c>
      <c r="AY64" s="1">
        <v>109</v>
      </c>
      <c r="AZ64" s="1">
        <v>89</v>
      </c>
      <c r="BA64" s="1">
        <v>64</v>
      </c>
      <c r="BB64" s="1">
        <v>18</v>
      </c>
      <c r="BC64" s="1">
        <v>6</v>
      </c>
      <c r="BD64" s="1">
        <v>1</v>
      </c>
      <c r="BE64" s="1">
        <v>7</v>
      </c>
      <c r="BF64" s="1">
        <v>14</v>
      </c>
      <c r="BG64" s="1">
        <v>4</v>
      </c>
      <c r="BH64" s="1">
        <v>0</v>
      </c>
      <c r="BI64" s="1">
        <v>4</v>
      </c>
      <c r="BJ64" s="1">
        <v>6</v>
      </c>
      <c r="BK64" s="1">
        <v>4</v>
      </c>
      <c r="BL64" s="1">
        <v>4</v>
      </c>
      <c r="BM64" s="1">
        <v>5</v>
      </c>
      <c r="BN64" s="1">
        <v>1</v>
      </c>
      <c r="BO64" s="1">
        <v>4</v>
      </c>
      <c r="BP64" s="1">
        <v>2</v>
      </c>
      <c r="BQ64" s="1">
        <v>1</v>
      </c>
      <c r="BR64" s="1">
        <v>2</v>
      </c>
      <c r="BS64" s="1">
        <v>4</v>
      </c>
      <c r="BT64" s="1">
        <v>5</v>
      </c>
      <c r="BU64" s="79">
        <v>18</v>
      </c>
    </row>
    <row r="65" spans="1:73" x14ac:dyDescent="0.15">
      <c r="A65" s="1" t="s">
        <v>121</v>
      </c>
      <c r="B65" s="1" t="s">
        <v>311</v>
      </c>
      <c r="C65" s="1" t="s">
        <v>122</v>
      </c>
      <c r="D65" s="41">
        <f t="shared" si="14"/>
        <v>0</v>
      </c>
      <c r="E65" s="43">
        <f t="shared" si="15"/>
        <v>5.8064516129032261E-2</v>
      </c>
      <c r="F65" s="43">
        <f t="shared" si="16"/>
        <v>2.5806451612903226E-2</v>
      </c>
      <c r="G65" s="43">
        <f t="shared" si="17"/>
        <v>0.85806451612903223</v>
      </c>
      <c r="H65" s="43">
        <f t="shared" si="18"/>
        <v>3.2258064516129031E-2</v>
      </c>
      <c r="I65" s="43">
        <f t="shared" si="19"/>
        <v>1.2903225806451613E-2</v>
      </c>
      <c r="J65" s="43">
        <f t="shared" si="20"/>
        <v>6.4516129032258064E-3</v>
      </c>
      <c r="K65" s="44">
        <f t="shared" si="21"/>
        <v>6.4516129032258064E-3</v>
      </c>
      <c r="L65" s="28">
        <f t="shared" si="22"/>
        <v>0</v>
      </c>
      <c r="M65" s="24">
        <f t="shared" si="23"/>
        <v>54</v>
      </c>
      <c r="N65" s="10"/>
      <c r="O65" s="72" t="s">
        <v>122</v>
      </c>
      <c r="P65" s="67">
        <f t="shared" si="24"/>
        <v>155</v>
      </c>
      <c r="Q65" s="13">
        <v>0</v>
      </c>
      <c r="R65" s="34">
        <v>9</v>
      </c>
      <c r="S65" s="34">
        <v>4</v>
      </c>
      <c r="T65" s="34">
        <v>133</v>
      </c>
      <c r="U65" s="34">
        <v>5</v>
      </c>
      <c r="V65" s="34">
        <v>2</v>
      </c>
      <c r="W65" s="34">
        <v>1</v>
      </c>
      <c r="X65" s="34">
        <v>1</v>
      </c>
      <c r="Y65" s="34">
        <v>0</v>
      </c>
      <c r="Z65" s="72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2</v>
      </c>
      <c r="AH65" s="1">
        <v>0</v>
      </c>
      <c r="AI65" s="1">
        <v>0</v>
      </c>
      <c r="AJ65" s="1">
        <v>1</v>
      </c>
      <c r="AK65" s="1">
        <v>0</v>
      </c>
      <c r="AL65" s="1">
        <v>4</v>
      </c>
      <c r="AM65" s="1">
        <v>2</v>
      </c>
      <c r="AN65" s="1">
        <v>0</v>
      </c>
      <c r="AO65" s="1">
        <v>0</v>
      </c>
      <c r="AP65" s="1">
        <v>0</v>
      </c>
      <c r="AQ65" s="1">
        <v>1</v>
      </c>
      <c r="AR65" s="1">
        <v>0</v>
      </c>
      <c r="AS65" s="1">
        <v>0</v>
      </c>
      <c r="AT65" s="1">
        <v>0</v>
      </c>
      <c r="AU65" s="1">
        <v>1</v>
      </c>
      <c r="AV65" s="1">
        <v>2</v>
      </c>
      <c r="AW65" s="1">
        <v>0</v>
      </c>
      <c r="AX65" s="1">
        <v>53</v>
      </c>
      <c r="AY65" s="1">
        <v>41</v>
      </c>
      <c r="AZ65" s="1">
        <v>24</v>
      </c>
      <c r="BA65" s="1">
        <v>9</v>
      </c>
      <c r="BB65" s="1">
        <v>6</v>
      </c>
      <c r="BC65" s="1">
        <v>0</v>
      </c>
      <c r="BD65" s="1">
        <v>2</v>
      </c>
      <c r="BE65" s="1">
        <v>0</v>
      </c>
      <c r="BF65" s="1">
        <v>2</v>
      </c>
      <c r="BG65" s="1">
        <v>1</v>
      </c>
      <c r="BH65" s="1">
        <v>0</v>
      </c>
      <c r="BI65" s="1">
        <v>1</v>
      </c>
      <c r="BJ65" s="1">
        <v>1</v>
      </c>
      <c r="BK65" s="1">
        <v>0</v>
      </c>
      <c r="BL65" s="1">
        <v>0</v>
      </c>
      <c r="BM65" s="1">
        <v>1</v>
      </c>
      <c r="BN65" s="1">
        <v>0</v>
      </c>
      <c r="BO65" s="1">
        <v>0</v>
      </c>
      <c r="BP65" s="1">
        <v>0</v>
      </c>
      <c r="BQ65" s="1">
        <v>0</v>
      </c>
      <c r="BR65" s="1">
        <v>0</v>
      </c>
      <c r="BS65" s="1">
        <v>0</v>
      </c>
      <c r="BT65" s="1">
        <v>0</v>
      </c>
      <c r="BU65" s="79">
        <v>1</v>
      </c>
    </row>
    <row r="66" spans="1:73" x14ac:dyDescent="0.15">
      <c r="A66" s="1" t="s">
        <v>123</v>
      </c>
      <c r="B66" s="1" t="s">
        <v>307</v>
      </c>
      <c r="C66" s="1" t="s">
        <v>124</v>
      </c>
      <c r="D66" s="41">
        <f t="shared" si="14"/>
        <v>3.0250945342041938E-2</v>
      </c>
      <c r="E66" s="43">
        <f t="shared" si="15"/>
        <v>0.14850464077002407</v>
      </c>
      <c r="F66" s="43">
        <f t="shared" si="16"/>
        <v>0.15366105190787213</v>
      </c>
      <c r="G66" s="43">
        <f t="shared" si="17"/>
        <v>0.51048470264695767</v>
      </c>
      <c r="H66" s="43">
        <f t="shared" si="18"/>
        <v>4.8814025438294946E-2</v>
      </c>
      <c r="I66" s="43">
        <f t="shared" si="19"/>
        <v>2.1313166036438638E-2</v>
      </c>
      <c r="J66" s="43">
        <f t="shared" si="20"/>
        <v>6.4970780336885525E-2</v>
      </c>
      <c r="K66" s="44">
        <f t="shared" si="21"/>
        <v>2.2000687521485048E-2</v>
      </c>
      <c r="L66" s="28">
        <f t="shared" si="22"/>
        <v>2.7500859401856309E-3</v>
      </c>
      <c r="M66" s="24">
        <f t="shared" si="23"/>
        <v>24</v>
      </c>
      <c r="N66" s="10"/>
      <c r="O66" s="72" t="s">
        <v>124</v>
      </c>
      <c r="P66" s="67">
        <f t="shared" si="24"/>
        <v>2909</v>
      </c>
      <c r="Q66" s="13">
        <v>88</v>
      </c>
      <c r="R66" s="34">
        <v>432</v>
      </c>
      <c r="S66" s="34">
        <v>447</v>
      </c>
      <c r="T66" s="34">
        <v>1485</v>
      </c>
      <c r="U66" s="34">
        <v>142</v>
      </c>
      <c r="V66" s="34">
        <v>62</v>
      </c>
      <c r="W66" s="34">
        <v>189</v>
      </c>
      <c r="X66" s="34">
        <v>64</v>
      </c>
      <c r="Y66" s="34">
        <v>8</v>
      </c>
      <c r="Z66" s="72">
        <v>50</v>
      </c>
      <c r="AA66" s="1">
        <v>2</v>
      </c>
      <c r="AB66" s="1">
        <v>1</v>
      </c>
      <c r="AC66" s="1">
        <v>19</v>
      </c>
      <c r="AD66" s="1">
        <v>4</v>
      </c>
      <c r="AE66" s="1">
        <v>4</v>
      </c>
      <c r="AF66" s="1">
        <v>8</v>
      </c>
      <c r="AG66" s="1">
        <v>20</v>
      </c>
      <c r="AH66" s="1">
        <v>15</v>
      </c>
      <c r="AI66" s="1">
        <v>26</v>
      </c>
      <c r="AJ66" s="1">
        <v>36</v>
      </c>
      <c r="AK66" s="1">
        <v>48</v>
      </c>
      <c r="AL66" s="1">
        <v>224</v>
      </c>
      <c r="AM66" s="1">
        <v>63</v>
      </c>
      <c r="AN66" s="1">
        <v>21</v>
      </c>
      <c r="AO66" s="1">
        <v>16</v>
      </c>
      <c r="AP66" s="1">
        <v>40</v>
      </c>
      <c r="AQ66" s="1">
        <v>24</v>
      </c>
      <c r="AR66" s="1">
        <v>7</v>
      </c>
      <c r="AS66" s="1">
        <v>17</v>
      </c>
      <c r="AT66" s="1">
        <v>37</v>
      </c>
      <c r="AU66" s="1">
        <v>53</v>
      </c>
      <c r="AV66" s="1">
        <v>232</v>
      </c>
      <c r="AW66" s="1">
        <v>42</v>
      </c>
      <c r="AX66" s="1">
        <v>80</v>
      </c>
      <c r="AY66" s="1">
        <v>282</v>
      </c>
      <c r="AZ66" s="1">
        <v>507</v>
      </c>
      <c r="BA66" s="1">
        <v>329</v>
      </c>
      <c r="BB66" s="1">
        <v>217</v>
      </c>
      <c r="BC66" s="1">
        <v>28</v>
      </c>
      <c r="BD66" s="1">
        <v>8</v>
      </c>
      <c r="BE66" s="1">
        <v>8</v>
      </c>
      <c r="BF66" s="1">
        <v>39</v>
      </c>
      <c r="BG66" s="1">
        <v>73</v>
      </c>
      <c r="BH66" s="1">
        <v>14</v>
      </c>
      <c r="BI66" s="1">
        <v>9</v>
      </c>
      <c r="BJ66" s="1">
        <v>29</v>
      </c>
      <c r="BK66" s="1">
        <v>16</v>
      </c>
      <c r="BL66" s="1">
        <v>8</v>
      </c>
      <c r="BM66" s="1">
        <v>69</v>
      </c>
      <c r="BN66" s="1">
        <v>13</v>
      </c>
      <c r="BO66" s="1">
        <v>12</v>
      </c>
      <c r="BP66" s="1">
        <v>28</v>
      </c>
      <c r="BQ66" s="1">
        <v>15</v>
      </c>
      <c r="BR66" s="1">
        <v>16</v>
      </c>
      <c r="BS66" s="1">
        <v>30</v>
      </c>
      <c r="BT66" s="1">
        <v>6</v>
      </c>
      <c r="BU66" s="79">
        <v>64</v>
      </c>
    </row>
    <row r="67" spans="1:73" x14ac:dyDescent="0.15">
      <c r="A67" s="1" t="s">
        <v>125</v>
      </c>
      <c r="B67" s="1" t="s">
        <v>308</v>
      </c>
      <c r="C67" s="1" t="s">
        <v>126</v>
      </c>
      <c r="D67" s="41">
        <f t="shared" si="14"/>
        <v>1.8633540372670808E-2</v>
      </c>
      <c r="E67" s="43">
        <f t="shared" si="15"/>
        <v>1.5527950310559006E-2</v>
      </c>
      <c r="F67" s="43">
        <f t="shared" si="16"/>
        <v>9.0062111801242239E-2</v>
      </c>
      <c r="G67" s="43">
        <f t="shared" si="17"/>
        <v>0.72670807453416153</v>
      </c>
      <c r="H67" s="43">
        <f t="shared" si="18"/>
        <v>6.8322981366459631E-2</v>
      </c>
      <c r="I67" s="43">
        <f t="shared" si="19"/>
        <v>4.9689440993788817E-2</v>
      </c>
      <c r="J67" s="43">
        <f t="shared" si="20"/>
        <v>3.1055900621118012E-2</v>
      </c>
      <c r="K67" s="44">
        <f t="shared" si="21"/>
        <v>0</v>
      </c>
      <c r="L67" s="28">
        <f t="shared" si="22"/>
        <v>0</v>
      </c>
      <c r="M67" s="24">
        <f t="shared" si="23"/>
        <v>54</v>
      </c>
      <c r="N67" s="10"/>
      <c r="O67" s="72" t="s">
        <v>126</v>
      </c>
      <c r="P67" s="67">
        <f t="shared" si="24"/>
        <v>322</v>
      </c>
      <c r="Q67" s="13">
        <v>6</v>
      </c>
      <c r="R67" s="34">
        <v>5</v>
      </c>
      <c r="S67" s="34">
        <v>29</v>
      </c>
      <c r="T67" s="34">
        <v>234</v>
      </c>
      <c r="U67" s="34">
        <v>22</v>
      </c>
      <c r="V67" s="34">
        <v>16</v>
      </c>
      <c r="W67" s="34">
        <v>10</v>
      </c>
      <c r="X67" s="34">
        <v>0</v>
      </c>
      <c r="Y67" s="34">
        <v>0</v>
      </c>
      <c r="Z67" s="72">
        <v>2</v>
      </c>
      <c r="AA67" s="1">
        <v>0</v>
      </c>
      <c r="AB67" s="1">
        <v>1</v>
      </c>
      <c r="AC67" s="1">
        <v>1</v>
      </c>
      <c r="AD67" s="1">
        <v>2</v>
      </c>
      <c r="AE67" s="1">
        <v>0</v>
      </c>
      <c r="AF67" s="1">
        <v>0</v>
      </c>
      <c r="AG67" s="1">
        <v>1</v>
      </c>
      <c r="AH67" s="1">
        <v>0</v>
      </c>
      <c r="AI67" s="1">
        <v>0</v>
      </c>
      <c r="AJ67" s="1">
        <v>0</v>
      </c>
      <c r="AK67" s="1">
        <v>0</v>
      </c>
      <c r="AL67" s="1">
        <v>3</v>
      </c>
      <c r="AM67" s="1">
        <v>1</v>
      </c>
      <c r="AN67" s="1">
        <v>1</v>
      </c>
      <c r="AO67" s="1">
        <v>1</v>
      </c>
      <c r="AP67" s="1">
        <v>4</v>
      </c>
      <c r="AQ67" s="1">
        <v>8</v>
      </c>
      <c r="AR67" s="1">
        <v>0</v>
      </c>
      <c r="AS67" s="1">
        <v>2</v>
      </c>
      <c r="AT67" s="1">
        <v>4</v>
      </c>
      <c r="AU67" s="1">
        <v>4</v>
      </c>
      <c r="AV67" s="1">
        <v>5</v>
      </c>
      <c r="AW67" s="1">
        <v>6</v>
      </c>
      <c r="AX67" s="1">
        <v>30</v>
      </c>
      <c r="AY67" s="1">
        <v>106</v>
      </c>
      <c r="AZ67" s="1">
        <v>46</v>
      </c>
      <c r="BA67" s="1">
        <v>36</v>
      </c>
      <c r="BB67" s="1">
        <v>5</v>
      </c>
      <c r="BC67" s="1">
        <v>5</v>
      </c>
      <c r="BD67" s="1">
        <v>1</v>
      </c>
      <c r="BE67" s="1">
        <v>3</v>
      </c>
      <c r="BF67" s="1">
        <v>6</v>
      </c>
      <c r="BG67" s="1">
        <v>8</v>
      </c>
      <c r="BH67" s="1">
        <v>4</v>
      </c>
      <c r="BI67" s="1">
        <v>5</v>
      </c>
      <c r="BJ67" s="1">
        <v>7</v>
      </c>
      <c r="BK67" s="1">
        <v>4</v>
      </c>
      <c r="BL67" s="1">
        <v>0</v>
      </c>
      <c r="BM67" s="1">
        <v>2</v>
      </c>
      <c r="BN67" s="1">
        <v>1</v>
      </c>
      <c r="BO67" s="1">
        <v>0</v>
      </c>
      <c r="BP67" s="1">
        <v>2</v>
      </c>
      <c r="BQ67" s="1">
        <v>1</v>
      </c>
      <c r="BR67" s="1">
        <v>1</v>
      </c>
      <c r="BS67" s="1">
        <v>3</v>
      </c>
      <c r="BT67" s="1">
        <v>0</v>
      </c>
      <c r="BU67" s="79">
        <v>0</v>
      </c>
    </row>
    <row r="68" spans="1:73" x14ac:dyDescent="0.15">
      <c r="A68" s="1" t="s">
        <v>127</v>
      </c>
      <c r="B68" s="1" t="s">
        <v>309</v>
      </c>
      <c r="C68" s="1" t="s">
        <v>128</v>
      </c>
      <c r="D68" s="41">
        <f t="shared" si="14"/>
        <v>1.8675721561969439E-2</v>
      </c>
      <c r="E68" s="43">
        <f t="shared" si="15"/>
        <v>2.7164685908319185E-2</v>
      </c>
      <c r="F68" s="43">
        <f t="shared" si="16"/>
        <v>9.5076400679117143E-2</v>
      </c>
      <c r="G68" s="43">
        <f t="shared" si="17"/>
        <v>0.7487266553480475</v>
      </c>
      <c r="H68" s="43">
        <f t="shared" si="18"/>
        <v>3.7351443123938878E-2</v>
      </c>
      <c r="I68" s="43">
        <f t="shared" si="19"/>
        <v>1.5280135823429542E-2</v>
      </c>
      <c r="J68" s="43">
        <f t="shared" si="20"/>
        <v>3.3955857385398983E-2</v>
      </c>
      <c r="K68" s="44">
        <f t="shared" si="21"/>
        <v>2.3769100169779286E-2</v>
      </c>
      <c r="L68" s="28">
        <f t="shared" si="22"/>
        <v>0</v>
      </c>
      <c r="M68" s="24">
        <f t="shared" si="23"/>
        <v>54</v>
      </c>
      <c r="N68" s="10"/>
      <c r="O68" s="72" t="s">
        <v>128</v>
      </c>
      <c r="P68" s="67">
        <f t="shared" si="24"/>
        <v>589</v>
      </c>
      <c r="Q68" s="13">
        <v>11</v>
      </c>
      <c r="R68" s="34">
        <v>16</v>
      </c>
      <c r="S68" s="34">
        <v>56</v>
      </c>
      <c r="T68" s="34">
        <v>441</v>
      </c>
      <c r="U68" s="34">
        <v>22</v>
      </c>
      <c r="V68" s="34">
        <v>9</v>
      </c>
      <c r="W68" s="34">
        <v>20</v>
      </c>
      <c r="X68" s="34">
        <v>14</v>
      </c>
      <c r="Y68" s="34">
        <v>0</v>
      </c>
      <c r="Z68" s="72">
        <v>5</v>
      </c>
      <c r="AA68" s="1">
        <v>0</v>
      </c>
      <c r="AB68" s="1">
        <v>1</v>
      </c>
      <c r="AC68" s="1">
        <v>1</v>
      </c>
      <c r="AD68" s="1">
        <v>2</v>
      </c>
      <c r="AE68" s="1">
        <v>1</v>
      </c>
      <c r="AF68" s="1">
        <v>1</v>
      </c>
      <c r="AG68" s="1">
        <v>1</v>
      </c>
      <c r="AH68" s="1">
        <v>0</v>
      </c>
      <c r="AI68" s="1">
        <v>1</v>
      </c>
      <c r="AJ68" s="1">
        <v>0</v>
      </c>
      <c r="AK68" s="1">
        <v>1</v>
      </c>
      <c r="AL68" s="1">
        <v>6</v>
      </c>
      <c r="AM68" s="1">
        <v>7</v>
      </c>
      <c r="AN68" s="1">
        <v>5</v>
      </c>
      <c r="AO68" s="1">
        <v>2</v>
      </c>
      <c r="AP68" s="1">
        <v>10</v>
      </c>
      <c r="AQ68" s="1">
        <v>4</v>
      </c>
      <c r="AR68" s="1">
        <v>5</v>
      </c>
      <c r="AS68" s="1">
        <v>5</v>
      </c>
      <c r="AT68" s="1">
        <v>7</v>
      </c>
      <c r="AU68" s="1">
        <v>6</v>
      </c>
      <c r="AV68" s="1">
        <v>12</v>
      </c>
      <c r="AW68" s="1">
        <v>6</v>
      </c>
      <c r="AX68" s="1">
        <v>54</v>
      </c>
      <c r="AY68" s="1">
        <v>174</v>
      </c>
      <c r="AZ68" s="1">
        <v>124</v>
      </c>
      <c r="BA68" s="1">
        <v>41</v>
      </c>
      <c r="BB68" s="1">
        <v>34</v>
      </c>
      <c r="BC68" s="1">
        <v>8</v>
      </c>
      <c r="BD68" s="1">
        <v>4</v>
      </c>
      <c r="BE68" s="1">
        <v>0</v>
      </c>
      <c r="BF68" s="1">
        <v>2</v>
      </c>
      <c r="BG68" s="1">
        <v>11</v>
      </c>
      <c r="BH68" s="1">
        <v>5</v>
      </c>
      <c r="BI68" s="1">
        <v>3</v>
      </c>
      <c r="BJ68" s="1">
        <v>4</v>
      </c>
      <c r="BK68" s="1">
        <v>2</v>
      </c>
      <c r="BL68" s="1">
        <v>0</v>
      </c>
      <c r="BM68" s="1">
        <v>5</v>
      </c>
      <c r="BN68" s="1">
        <v>0</v>
      </c>
      <c r="BO68" s="1">
        <v>3</v>
      </c>
      <c r="BP68" s="1">
        <v>1</v>
      </c>
      <c r="BQ68" s="1">
        <v>2</v>
      </c>
      <c r="BR68" s="1">
        <v>3</v>
      </c>
      <c r="BS68" s="1">
        <v>4</v>
      </c>
      <c r="BT68" s="1">
        <v>2</v>
      </c>
      <c r="BU68" s="79">
        <v>14</v>
      </c>
    </row>
    <row r="69" spans="1:73" x14ac:dyDescent="0.15">
      <c r="A69" s="1" t="s">
        <v>129</v>
      </c>
      <c r="B69" s="1" t="s">
        <v>307</v>
      </c>
      <c r="C69" s="1" t="s">
        <v>130</v>
      </c>
      <c r="D69" s="41">
        <f t="shared" si="14"/>
        <v>2.5540865384615384E-2</v>
      </c>
      <c r="E69" s="43">
        <f t="shared" si="15"/>
        <v>6.1598557692307696E-2</v>
      </c>
      <c r="F69" s="43">
        <f t="shared" si="16"/>
        <v>0.12860576923076922</v>
      </c>
      <c r="G69" s="43">
        <f t="shared" si="17"/>
        <v>0.55949519230769229</v>
      </c>
      <c r="H69" s="43">
        <f t="shared" si="18"/>
        <v>7.6622596153846159E-2</v>
      </c>
      <c r="I69" s="43">
        <f t="shared" si="19"/>
        <v>5.1382211538461536E-2</v>
      </c>
      <c r="J69" s="43">
        <f t="shared" si="20"/>
        <v>7.5721153846153841E-2</v>
      </c>
      <c r="K69" s="44">
        <f t="shared" si="21"/>
        <v>2.1033653846153848E-2</v>
      </c>
      <c r="L69" s="28">
        <f t="shared" si="22"/>
        <v>6.610576923076923E-3</v>
      </c>
      <c r="M69" s="24">
        <f t="shared" si="23"/>
        <v>10</v>
      </c>
      <c r="N69" s="10"/>
      <c r="O69" s="72" t="s">
        <v>130</v>
      </c>
      <c r="P69" s="67">
        <f t="shared" si="24"/>
        <v>3328</v>
      </c>
      <c r="Q69" s="13">
        <v>85</v>
      </c>
      <c r="R69" s="34">
        <v>205</v>
      </c>
      <c r="S69" s="34">
        <v>428</v>
      </c>
      <c r="T69" s="34">
        <v>1862</v>
      </c>
      <c r="U69" s="34">
        <v>255</v>
      </c>
      <c r="V69" s="34">
        <v>171</v>
      </c>
      <c r="W69" s="34">
        <v>252</v>
      </c>
      <c r="X69" s="34">
        <v>70</v>
      </c>
      <c r="Y69" s="34">
        <v>22</v>
      </c>
      <c r="Z69" s="72">
        <v>63</v>
      </c>
      <c r="AA69" s="1">
        <v>0</v>
      </c>
      <c r="AB69" s="1">
        <v>1</v>
      </c>
      <c r="AC69" s="1">
        <v>10</v>
      </c>
      <c r="AD69" s="1">
        <v>3</v>
      </c>
      <c r="AE69" s="1">
        <v>2</v>
      </c>
      <c r="AF69" s="1">
        <v>6</v>
      </c>
      <c r="AG69" s="1">
        <v>26</v>
      </c>
      <c r="AH69" s="1">
        <v>9</v>
      </c>
      <c r="AI69" s="1">
        <v>10</v>
      </c>
      <c r="AJ69" s="1">
        <v>30</v>
      </c>
      <c r="AK69" s="1">
        <v>18</v>
      </c>
      <c r="AL69" s="1">
        <v>70</v>
      </c>
      <c r="AM69" s="1">
        <v>42</v>
      </c>
      <c r="AN69" s="1">
        <v>11</v>
      </c>
      <c r="AO69" s="1">
        <v>46</v>
      </c>
      <c r="AP69" s="1">
        <v>59</v>
      </c>
      <c r="AQ69" s="1">
        <v>57</v>
      </c>
      <c r="AR69" s="1">
        <v>4</v>
      </c>
      <c r="AS69" s="1">
        <v>15</v>
      </c>
      <c r="AT69" s="1">
        <v>38</v>
      </c>
      <c r="AU69" s="1">
        <v>47</v>
      </c>
      <c r="AV69" s="1">
        <v>151</v>
      </c>
      <c r="AW69" s="1">
        <v>41</v>
      </c>
      <c r="AX69" s="1">
        <v>95</v>
      </c>
      <c r="AY69" s="1">
        <v>178</v>
      </c>
      <c r="AZ69" s="1">
        <v>805</v>
      </c>
      <c r="BA69" s="1">
        <v>520</v>
      </c>
      <c r="BB69" s="1">
        <v>178</v>
      </c>
      <c r="BC69" s="1">
        <v>45</v>
      </c>
      <c r="BD69" s="1">
        <v>20</v>
      </c>
      <c r="BE69" s="1">
        <v>15</v>
      </c>
      <c r="BF69" s="1">
        <v>71</v>
      </c>
      <c r="BG69" s="1">
        <v>117</v>
      </c>
      <c r="BH69" s="1">
        <v>32</v>
      </c>
      <c r="BI69" s="1">
        <v>33</v>
      </c>
      <c r="BJ69" s="1">
        <v>57</v>
      </c>
      <c r="BK69" s="1">
        <v>59</v>
      </c>
      <c r="BL69" s="1">
        <v>22</v>
      </c>
      <c r="BM69" s="1">
        <v>91</v>
      </c>
      <c r="BN69" s="1">
        <v>16</v>
      </c>
      <c r="BO69" s="1">
        <v>31</v>
      </c>
      <c r="BP69" s="1">
        <v>34</v>
      </c>
      <c r="BQ69" s="1">
        <v>21</v>
      </c>
      <c r="BR69" s="1">
        <v>14</v>
      </c>
      <c r="BS69" s="1">
        <v>35</v>
      </c>
      <c r="BT69" s="1">
        <v>10</v>
      </c>
      <c r="BU69" s="79">
        <v>70</v>
      </c>
    </row>
    <row r="70" spans="1:73" x14ac:dyDescent="0.15">
      <c r="A70" s="1" t="s">
        <v>131</v>
      </c>
      <c r="B70" s="1" t="s">
        <v>308</v>
      </c>
      <c r="C70" s="1" t="s">
        <v>132</v>
      </c>
      <c r="D70" s="41">
        <f t="shared" si="14"/>
        <v>1.0526315789473684E-2</v>
      </c>
      <c r="E70" s="43">
        <f t="shared" si="15"/>
        <v>1.5789473684210527E-2</v>
      </c>
      <c r="F70" s="43">
        <f t="shared" si="16"/>
        <v>0.04</v>
      </c>
      <c r="G70" s="43">
        <f t="shared" si="17"/>
        <v>0.75052631578947371</v>
      </c>
      <c r="H70" s="43">
        <f t="shared" si="18"/>
        <v>7.0526315789473687E-2</v>
      </c>
      <c r="I70" s="43">
        <f t="shared" si="19"/>
        <v>3.1578947368421054E-2</v>
      </c>
      <c r="J70" s="43">
        <f t="shared" si="20"/>
        <v>3.3684210526315789E-2</v>
      </c>
      <c r="K70" s="44">
        <f t="shared" si="21"/>
        <v>4.736842105263158E-2</v>
      </c>
      <c r="L70" s="28">
        <f t="shared" si="22"/>
        <v>2.1052631578947368E-3</v>
      </c>
      <c r="M70" s="24">
        <f t="shared" si="23"/>
        <v>27</v>
      </c>
      <c r="N70" s="10"/>
      <c r="O70" s="72" t="s">
        <v>132</v>
      </c>
      <c r="P70" s="67">
        <f t="shared" si="24"/>
        <v>950</v>
      </c>
      <c r="Q70" s="13">
        <v>10</v>
      </c>
      <c r="R70" s="34">
        <v>15</v>
      </c>
      <c r="S70" s="34">
        <v>38</v>
      </c>
      <c r="T70" s="34">
        <v>713</v>
      </c>
      <c r="U70" s="34">
        <v>67</v>
      </c>
      <c r="V70" s="34">
        <v>30</v>
      </c>
      <c r="W70" s="34">
        <v>32</v>
      </c>
      <c r="X70" s="34">
        <v>45</v>
      </c>
      <c r="Y70" s="34">
        <v>2</v>
      </c>
      <c r="Z70" s="72">
        <v>5</v>
      </c>
      <c r="AA70" s="1">
        <v>0</v>
      </c>
      <c r="AB70" s="1">
        <v>0</v>
      </c>
      <c r="AC70" s="1">
        <v>3</v>
      </c>
      <c r="AD70" s="1">
        <v>1</v>
      </c>
      <c r="AE70" s="1">
        <v>1</v>
      </c>
      <c r="AF70" s="1">
        <v>0</v>
      </c>
      <c r="AG70" s="1">
        <v>1</v>
      </c>
      <c r="AH70" s="1">
        <v>2</v>
      </c>
      <c r="AI70" s="1">
        <v>0</v>
      </c>
      <c r="AJ70" s="1">
        <v>3</v>
      </c>
      <c r="AK70" s="1">
        <v>0</v>
      </c>
      <c r="AL70" s="1">
        <v>8</v>
      </c>
      <c r="AM70" s="1">
        <v>1</v>
      </c>
      <c r="AN70" s="1">
        <v>0</v>
      </c>
      <c r="AO70" s="1">
        <v>3</v>
      </c>
      <c r="AP70" s="1">
        <v>3</v>
      </c>
      <c r="AQ70" s="1">
        <v>8</v>
      </c>
      <c r="AR70" s="1">
        <v>0</v>
      </c>
      <c r="AS70" s="1">
        <v>1</v>
      </c>
      <c r="AT70" s="1">
        <v>3</v>
      </c>
      <c r="AU70" s="1">
        <v>6</v>
      </c>
      <c r="AV70" s="1">
        <v>14</v>
      </c>
      <c r="AW70" s="1">
        <v>15</v>
      </c>
      <c r="AX70" s="1">
        <v>9</v>
      </c>
      <c r="AY70" s="1">
        <v>19</v>
      </c>
      <c r="AZ70" s="1">
        <v>416</v>
      </c>
      <c r="BA70" s="1">
        <v>153</v>
      </c>
      <c r="BB70" s="1">
        <v>79</v>
      </c>
      <c r="BC70" s="1">
        <v>22</v>
      </c>
      <c r="BD70" s="1">
        <v>10</v>
      </c>
      <c r="BE70" s="1">
        <v>8</v>
      </c>
      <c r="BF70" s="1">
        <v>18</v>
      </c>
      <c r="BG70" s="1">
        <v>24</v>
      </c>
      <c r="BH70" s="1">
        <v>7</v>
      </c>
      <c r="BI70" s="1">
        <v>7</v>
      </c>
      <c r="BJ70" s="1">
        <v>12</v>
      </c>
      <c r="BK70" s="1">
        <v>9</v>
      </c>
      <c r="BL70" s="1">
        <v>2</v>
      </c>
      <c r="BM70" s="1">
        <v>12</v>
      </c>
      <c r="BN70" s="1">
        <v>5</v>
      </c>
      <c r="BO70" s="1">
        <v>3</v>
      </c>
      <c r="BP70" s="1">
        <v>4</v>
      </c>
      <c r="BQ70" s="1">
        <v>2</v>
      </c>
      <c r="BR70" s="1">
        <v>1</v>
      </c>
      <c r="BS70" s="1">
        <v>4</v>
      </c>
      <c r="BT70" s="1">
        <v>1</v>
      </c>
      <c r="BU70" s="79">
        <v>45</v>
      </c>
    </row>
    <row r="71" spans="1:73" x14ac:dyDescent="0.15">
      <c r="A71" s="1" t="s">
        <v>133</v>
      </c>
      <c r="B71" s="1" t="s">
        <v>307</v>
      </c>
      <c r="C71" s="1" t="s">
        <v>134</v>
      </c>
      <c r="D71" s="41">
        <f t="shared" si="14"/>
        <v>1.4609765474817378E-2</v>
      </c>
      <c r="E71" s="43">
        <f t="shared" si="15"/>
        <v>4.4982698961937718E-2</v>
      </c>
      <c r="F71" s="43">
        <f t="shared" si="16"/>
        <v>0.10880430603613994</v>
      </c>
      <c r="G71" s="43">
        <f t="shared" si="17"/>
        <v>0.64821222606689732</v>
      </c>
      <c r="H71" s="43">
        <f t="shared" si="18"/>
        <v>8.1891580161476352E-2</v>
      </c>
      <c r="I71" s="43">
        <f t="shared" si="19"/>
        <v>4.7673971549404073E-2</v>
      </c>
      <c r="J71" s="43">
        <f t="shared" si="20"/>
        <v>4.536716647443291E-2</v>
      </c>
      <c r="K71" s="44">
        <f t="shared" si="21"/>
        <v>8.4582852748942717E-3</v>
      </c>
      <c r="L71" s="28">
        <f t="shared" si="22"/>
        <v>5.7670126874279125E-3</v>
      </c>
      <c r="M71" s="24">
        <f t="shared" si="23"/>
        <v>11</v>
      </c>
      <c r="N71" s="10"/>
      <c r="O71" s="72" t="s">
        <v>134</v>
      </c>
      <c r="P71" s="67">
        <f t="shared" si="24"/>
        <v>2601</v>
      </c>
      <c r="Q71" s="13">
        <v>38</v>
      </c>
      <c r="R71" s="34">
        <v>117</v>
      </c>
      <c r="S71" s="34">
        <v>283</v>
      </c>
      <c r="T71" s="34">
        <v>1686</v>
      </c>
      <c r="U71" s="34">
        <v>213</v>
      </c>
      <c r="V71" s="34">
        <v>124</v>
      </c>
      <c r="W71" s="34">
        <v>118</v>
      </c>
      <c r="X71" s="34">
        <v>22</v>
      </c>
      <c r="Y71" s="34">
        <v>15</v>
      </c>
      <c r="Z71" s="72">
        <v>28</v>
      </c>
      <c r="AA71" s="1">
        <v>1</v>
      </c>
      <c r="AB71" s="1">
        <v>0</v>
      </c>
      <c r="AC71" s="1">
        <v>3</v>
      </c>
      <c r="AD71" s="1">
        <v>2</v>
      </c>
      <c r="AE71" s="1">
        <v>1</v>
      </c>
      <c r="AF71" s="1">
        <v>3</v>
      </c>
      <c r="AG71" s="1">
        <v>7</v>
      </c>
      <c r="AH71" s="1">
        <v>8</v>
      </c>
      <c r="AI71" s="1">
        <v>5</v>
      </c>
      <c r="AJ71" s="1">
        <v>14</v>
      </c>
      <c r="AK71" s="1">
        <v>15</v>
      </c>
      <c r="AL71" s="1">
        <v>50</v>
      </c>
      <c r="AM71" s="1">
        <v>18</v>
      </c>
      <c r="AN71" s="1">
        <v>10</v>
      </c>
      <c r="AO71" s="1">
        <v>16</v>
      </c>
      <c r="AP71" s="1">
        <v>47</v>
      </c>
      <c r="AQ71" s="1">
        <v>46</v>
      </c>
      <c r="AR71" s="1">
        <v>4</v>
      </c>
      <c r="AS71" s="1">
        <v>10</v>
      </c>
      <c r="AT71" s="1">
        <v>19</v>
      </c>
      <c r="AU71" s="1">
        <v>24</v>
      </c>
      <c r="AV71" s="1">
        <v>107</v>
      </c>
      <c r="AW71" s="1">
        <v>33</v>
      </c>
      <c r="AX71" s="1">
        <v>73</v>
      </c>
      <c r="AY71" s="1">
        <v>179</v>
      </c>
      <c r="AZ71" s="1">
        <v>627</v>
      </c>
      <c r="BA71" s="1">
        <v>587</v>
      </c>
      <c r="BB71" s="1">
        <v>147</v>
      </c>
      <c r="BC71" s="1">
        <v>40</v>
      </c>
      <c r="BD71" s="1">
        <v>18</v>
      </c>
      <c r="BE71" s="1">
        <v>13</v>
      </c>
      <c r="BF71" s="1">
        <v>73</v>
      </c>
      <c r="BG71" s="1">
        <v>92</v>
      </c>
      <c r="BH71" s="1">
        <v>17</v>
      </c>
      <c r="BI71" s="1">
        <v>22</v>
      </c>
      <c r="BJ71" s="1">
        <v>42</v>
      </c>
      <c r="BK71" s="1">
        <v>45</v>
      </c>
      <c r="BL71" s="1">
        <v>15</v>
      </c>
      <c r="BM71" s="1">
        <v>32</v>
      </c>
      <c r="BN71" s="1">
        <v>5</v>
      </c>
      <c r="BO71" s="1">
        <v>14</v>
      </c>
      <c r="BP71" s="1">
        <v>15</v>
      </c>
      <c r="BQ71" s="1">
        <v>11</v>
      </c>
      <c r="BR71" s="1">
        <v>10</v>
      </c>
      <c r="BS71" s="1">
        <v>21</v>
      </c>
      <c r="BT71" s="1">
        <v>10</v>
      </c>
      <c r="BU71" s="79">
        <v>22</v>
      </c>
    </row>
    <row r="72" spans="1:73" x14ac:dyDescent="0.15">
      <c r="A72" s="1" t="s">
        <v>135</v>
      </c>
      <c r="B72" s="1" t="s">
        <v>308</v>
      </c>
      <c r="C72" s="1" t="s">
        <v>136</v>
      </c>
      <c r="D72" s="41">
        <f t="shared" si="14"/>
        <v>0</v>
      </c>
      <c r="E72" s="43">
        <f t="shared" si="15"/>
        <v>6.024096385542169E-3</v>
      </c>
      <c r="F72" s="43">
        <f t="shared" si="16"/>
        <v>3.0120481927710843E-2</v>
      </c>
      <c r="G72" s="43">
        <f t="shared" si="17"/>
        <v>0.82530120481927716</v>
      </c>
      <c r="H72" s="43">
        <f t="shared" si="18"/>
        <v>6.6265060240963861E-2</v>
      </c>
      <c r="I72" s="43">
        <f t="shared" si="19"/>
        <v>4.2168674698795178E-2</v>
      </c>
      <c r="J72" s="43">
        <f t="shared" si="20"/>
        <v>2.4096385542168676E-2</v>
      </c>
      <c r="K72" s="44">
        <f t="shared" si="21"/>
        <v>6.024096385542169E-3</v>
      </c>
      <c r="L72" s="28">
        <f t="shared" si="22"/>
        <v>0</v>
      </c>
      <c r="M72" s="24">
        <f t="shared" si="23"/>
        <v>54</v>
      </c>
      <c r="N72" s="10"/>
      <c r="O72" s="72" t="s">
        <v>136</v>
      </c>
      <c r="P72" s="67">
        <f t="shared" si="24"/>
        <v>166</v>
      </c>
      <c r="Q72" s="13">
        <v>0</v>
      </c>
      <c r="R72" s="34">
        <v>1</v>
      </c>
      <c r="S72" s="34">
        <v>5</v>
      </c>
      <c r="T72" s="34">
        <v>137</v>
      </c>
      <c r="U72" s="34">
        <v>11</v>
      </c>
      <c r="V72" s="34">
        <v>7</v>
      </c>
      <c r="W72" s="34">
        <v>4</v>
      </c>
      <c r="X72" s="34">
        <v>1</v>
      </c>
      <c r="Y72" s="34">
        <v>0</v>
      </c>
      <c r="Z72" s="72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1</v>
      </c>
      <c r="AP72" s="1">
        <v>0</v>
      </c>
      <c r="AQ72" s="1">
        <v>0</v>
      </c>
      <c r="AR72" s="1">
        <v>1</v>
      </c>
      <c r="AS72" s="1">
        <v>0</v>
      </c>
      <c r="AT72" s="1">
        <v>1</v>
      </c>
      <c r="AU72" s="1">
        <v>0</v>
      </c>
      <c r="AV72" s="1">
        <v>2</v>
      </c>
      <c r="AW72" s="1">
        <v>3</v>
      </c>
      <c r="AX72" s="1">
        <v>0</v>
      </c>
      <c r="AY72" s="1">
        <v>0</v>
      </c>
      <c r="AZ72" s="1">
        <v>9</v>
      </c>
      <c r="BA72" s="1">
        <v>122</v>
      </c>
      <c r="BB72" s="1">
        <v>1</v>
      </c>
      <c r="BC72" s="1">
        <v>2</v>
      </c>
      <c r="BD72" s="1">
        <v>1</v>
      </c>
      <c r="BE72" s="1">
        <v>1</v>
      </c>
      <c r="BF72" s="1">
        <v>3</v>
      </c>
      <c r="BG72" s="1">
        <v>5</v>
      </c>
      <c r="BH72" s="1">
        <v>1</v>
      </c>
      <c r="BI72" s="1">
        <v>4</v>
      </c>
      <c r="BJ72" s="1">
        <v>2</v>
      </c>
      <c r="BK72" s="1">
        <v>1</v>
      </c>
      <c r="BL72" s="1">
        <v>0</v>
      </c>
      <c r="BM72" s="1">
        <v>2</v>
      </c>
      <c r="BN72" s="1">
        <v>0</v>
      </c>
      <c r="BO72" s="1">
        <v>0</v>
      </c>
      <c r="BP72" s="1">
        <v>0</v>
      </c>
      <c r="BQ72" s="1">
        <v>0</v>
      </c>
      <c r="BR72" s="1">
        <v>1</v>
      </c>
      <c r="BS72" s="1">
        <v>0</v>
      </c>
      <c r="BT72" s="1">
        <v>1</v>
      </c>
      <c r="BU72" s="79">
        <v>1</v>
      </c>
    </row>
    <row r="73" spans="1:73" x14ac:dyDescent="0.15">
      <c r="A73" s="1" t="s">
        <v>137</v>
      </c>
      <c r="B73" s="1" t="s">
        <v>308</v>
      </c>
      <c r="C73" s="1" t="s">
        <v>138</v>
      </c>
      <c r="D73" s="41">
        <f t="shared" si="14"/>
        <v>2.2304832713754646E-2</v>
      </c>
      <c r="E73" s="43">
        <f t="shared" si="15"/>
        <v>1.858736059479554E-2</v>
      </c>
      <c r="F73" s="43">
        <f t="shared" si="16"/>
        <v>7.0631970260223054E-2</v>
      </c>
      <c r="G73" s="43">
        <f t="shared" si="17"/>
        <v>0.78438661710037172</v>
      </c>
      <c r="H73" s="43">
        <f t="shared" si="18"/>
        <v>5.204460966542751E-2</v>
      </c>
      <c r="I73" s="43">
        <f t="shared" si="19"/>
        <v>2.2304832713754646E-2</v>
      </c>
      <c r="J73" s="43">
        <f t="shared" si="20"/>
        <v>2.2304832713754646E-2</v>
      </c>
      <c r="K73" s="44">
        <f t="shared" si="21"/>
        <v>7.4349442379182153E-3</v>
      </c>
      <c r="L73" s="28">
        <f t="shared" si="22"/>
        <v>0</v>
      </c>
      <c r="M73" s="24">
        <f t="shared" si="23"/>
        <v>54</v>
      </c>
      <c r="N73" s="10"/>
      <c r="O73" s="72" t="s">
        <v>138</v>
      </c>
      <c r="P73" s="67">
        <f t="shared" si="24"/>
        <v>269</v>
      </c>
      <c r="Q73" s="13">
        <v>6</v>
      </c>
      <c r="R73" s="34">
        <v>5</v>
      </c>
      <c r="S73" s="34">
        <v>19</v>
      </c>
      <c r="T73" s="34">
        <v>211</v>
      </c>
      <c r="U73" s="34">
        <v>14</v>
      </c>
      <c r="V73" s="34">
        <v>6</v>
      </c>
      <c r="W73" s="34">
        <v>6</v>
      </c>
      <c r="X73" s="34">
        <v>2</v>
      </c>
      <c r="Y73" s="34">
        <v>0</v>
      </c>
      <c r="Z73" s="72">
        <v>3</v>
      </c>
      <c r="AA73" s="1">
        <v>1</v>
      </c>
      <c r="AB73" s="1">
        <v>1</v>
      </c>
      <c r="AC73" s="1">
        <v>0</v>
      </c>
      <c r="AD73" s="1">
        <v>0</v>
      </c>
      <c r="AE73" s="1">
        <v>1</v>
      </c>
      <c r="AF73" s="1">
        <v>0</v>
      </c>
      <c r="AG73" s="1">
        <v>1</v>
      </c>
      <c r="AH73" s="1">
        <v>0</v>
      </c>
      <c r="AI73" s="1">
        <v>3</v>
      </c>
      <c r="AJ73" s="1">
        <v>0</v>
      </c>
      <c r="AK73" s="1">
        <v>0</v>
      </c>
      <c r="AL73" s="1">
        <v>0</v>
      </c>
      <c r="AM73" s="1">
        <v>1</v>
      </c>
      <c r="AN73" s="1">
        <v>1</v>
      </c>
      <c r="AO73" s="1">
        <v>0</v>
      </c>
      <c r="AP73" s="1">
        <v>2</v>
      </c>
      <c r="AQ73" s="1">
        <v>1</v>
      </c>
      <c r="AR73" s="1">
        <v>0</v>
      </c>
      <c r="AS73" s="1">
        <v>0</v>
      </c>
      <c r="AT73" s="1">
        <v>3</v>
      </c>
      <c r="AU73" s="1">
        <v>6</v>
      </c>
      <c r="AV73" s="1">
        <v>6</v>
      </c>
      <c r="AW73" s="1">
        <v>7</v>
      </c>
      <c r="AX73" s="1">
        <v>1</v>
      </c>
      <c r="AY73" s="1">
        <v>26</v>
      </c>
      <c r="AZ73" s="1">
        <v>83</v>
      </c>
      <c r="BA73" s="1">
        <v>32</v>
      </c>
      <c r="BB73" s="1">
        <v>59</v>
      </c>
      <c r="BC73" s="1">
        <v>3</v>
      </c>
      <c r="BD73" s="1">
        <v>3</v>
      </c>
      <c r="BE73" s="1">
        <v>0</v>
      </c>
      <c r="BF73" s="1">
        <v>5</v>
      </c>
      <c r="BG73" s="1">
        <v>5</v>
      </c>
      <c r="BH73" s="1">
        <v>1</v>
      </c>
      <c r="BI73" s="1">
        <v>0</v>
      </c>
      <c r="BJ73" s="1">
        <v>5</v>
      </c>
      <c r="BK73" s="1">
        <v>1</v>
      </c>
      <c r="BL73" s="1">
        <v>0</v>
      </c>
      <c r="BM73" s="1">
        <v>1</v>
      </c>
      <c r="BN73" s="1">
        <v>1</v>
      </c>
      <c r="BO73" s="1">
        <v>0</v>
      </c>
      <c r="BP73" s="1">
        <v>2</v>
      </c>
      <c r="BQ73" s="1">
        <v>0</v>
      </c>
      <c r="BR73" s="1">
        <v>1</v>
      </c>
      <c r="BS73" s="1">
        <v>1</v>
      </c>
      <c r="BT73" s="1">
        <v>0</v>
      </c>
      <c r="BU73" s="79">
        <v>2</v>
      </c>
    </row>
    <row r="74" spans="1:73" x14ac:dyDescent="0.15">
      <c r="A74" s="1" t="s">
        <v>139</v>
      </c>
      <c r="B74" s="1" t="s">
        <v>313</v>
      </c>
      <c r="C74" s="1" t="s">
        <v>140</v>
      </c>
      <c r="D74" s="41">
        <f t="shared" si="14"/>
        <v>1.9960079840319361E-2</v>
      </c>
      <c r="E74" s="43">
        <f t="shared" si="15"/>
        <v>5.1896207584830337E-2</v>
      </c>
      <c r="F74" s="43">
        <f t="shared" si="16"/>
        <v>0.18962075848303392</v>
      </c>
      <c r="G74" s="43">
        <f t="shared" si="17"/>
        <v>0.57085828343313372</v>
      </c>
      <c r="H74" s="43">
        <f t="shared" si="18"/>
        <v>5.3892215568862277E-2</v>
      </c>
      <c r="I74" s="43">
        <f t="shared" si="19"/>
        <v>3.7924151696606789E-2</v>
      </c>
      <c r="J74" s="43">
        <f t="shared" si="20"/>
        <v>4.9900199600798403E-2</v>
      </c>
      <c r="K74" s="44">
        <f t="shared" si="21"/>
        <v>2.5948103792415168E-2</v>
      </c>
      <c r="L74" s="28">
        <f t="shared" si="22"/>
        <v>3.9920159680638719E-3</v>
      </c>
      <c r="M74" s="24">
        <f t="shared" si="23"/>
        <v>16</v>
      </c>
      <c r="N74" s="10"/>
      <c r="O74" s="72" t="s">
        <v>140</v>
      </c>
      <c r="P74" s="67">
        <f t="shared" si="24"/>
        <v>501</v>
      </c>
      <c r="Q74" s="13">
        <v>10</v>
      </c>
      <c r="R74" s="34">
        <v>26</v>
      </c>
      <c r="S74" s="34">
        <v>95</v>
      </c>
      <c r="T74" s="34">
        <v>286</v>
      </c>
      <c r="U74" s="34">
        <v>27</v>
      </c>
      <c r="V74" s="34">
        <v>19</v>
      </c>
      <c r="W74" s="34">
        <v>25</v>
      </c>
      <c r="X74" s="34">
        <v>13</v>
      </c>
      <c r="Y74" s="34">
        <v>2</v>
      </c>
      <c r="Z74" s="72">
        <v>5</v>
      </c>
      <c r="AA74" s="1">
        <v>0</v>
      </c>
      <c r="AB74" s="1">
        <v>0</v>
      </c>
      <c r="AC74" s="1">
        <v>1</v>
      </c>
      <c r="AD74" s="1">
        <v>3</v>
      </c>
      <c r="AE74" s="1">
        <v>1</v>
      </c>
      <c r="AF74" s="1">
        <v>0</v>
      </c>
      <c r="AG74" s="1">
        <v>5</v>
      </c>
      <c r="AH74" s="1">
        <v>1</v>
      </c>
      <c r="AI74" s="1">
        <v>1</v>
      </c>
      <c r="AJ74" s="1">
        <v>5</v>
      </c>
      <c r="AK74" s="1">
        <v>3</v>
      </c>
      <c r="AL74" s="1">
        <v>9</v>
      </c>
      <c r="AM74" s="1">
        <v>2</v>
      </c>
      <c r="AN74" s="1">
        <v>6</v>
      </c>
      <c r="AO74" s="1">
        <v>9</v>
      </c>
      <c r="AP74" s="1">
        <v>9</v>
      </c>
      <c r="AQ74" s="1">
        <v>8</v>
      </c>
      <c r="AR74" s="1">
        <v>1</v>
      </c>
      <c r="AS74" s="1">
        <v>7</v>
      </c>
      <c r="AT74" s="1">
        <v>5</v>
      </c>
      <c r="AU74" s="1">
        <v>18</v>
      </c>
      <c r="AV74" s="1">
        <v>32</v>
      </c>
      <c r="AW74" s="1">
        <v>19</v>
      </c>
      <c r="AX74" s="1">
        <v>14</v>
      </c>
      <c r="AY74" s="1">
        <v>41</v>
      </c>
      <c r="AZ74" s="1">
        <v>103</v>
      </c>
      <c r="BA74" s="1">
        <v>43</v>
      </c>
      <c r="BB74" s="1">
        <v>53</v>
      </c>
      <c r="BC74" s="1">
        <v>13</v>
      </c>
      <c r="BD74" s="1">
        <v>7</v>
      </c>
      <c r="BE74" s="1">
        <v>5</v>
      </c>
      <c r="BF74" s="1">
        <v>5</v>
      </c>
      <c r="BG74" s="1">
        <v>3</v>
      </c>
      <c r="BH74" s="1">
        <v>7</v>
      </c>
      <c r="BI74" s="1">
        <v>5</v>
      </c>
      <c r="BJ74" s="1">
        <v>7</v>
      </c>
      <c r="BK74" s="1">
        <v>5</v>
      </c>
      <c r="BL74" s="1">
        <v>2</v>
      </c>
      <c r="BM74" s="1">
        <v>10</v>
      </c>
      <c r="BN74" s="1">
        <v>2</v>
      </c>
      <c r="BO74" s="1">
        <v>2</v>
      </c>
      <c r="BP74" s="1">
        <v>3</v>
      </c>
      <c r="BQ74" s="1">
        <v>2</v>
      </c>
      <c r="BR74" s="1">
        <v>3</v>
      </c>
      <c r="BS74" s="1">
        <v>3</v>
      </c>
      <c r="BT74" s="1">
        <v>0</v>
      </c>
      <c r="BU74" s="79">
        <v>13</v>
      </c>
    </row>
    <row r="75" spans="1:73" x14ac:dyDescent="0.15">
      <c r="A75" s="21" t="s">
        <v>141</v>
      </c>
      <c r="B75" s="21" t="s">
        <v>314</v>
      </c>
      <c r="C75" s="21" t="s">
        <v>142</v>
      </c>
      <c r="D75" s="61"/>
      <c r="E75" s="62"/>
      <c r="F75" s="62"/>
      <c r="G75" s="62"/>
      <c r="H75" s="62"/>
      <c r="I75" s="62"/>
      <c r="J75" s="62"/>
      <c r="K75" s="63"/>
      <c r="L75" s="33"/>
      <c r="M75" s="25"/>
      <c r="N75" s="10"/>
      <c r="O75" s="73" t="s">
        <v>142</v>
      </c>
      <c r="P75" s="69"/>
      <c r="Q75" s="18"/>
      <c r="R75" s="36"/>
      <c r="S75" s="36"/>
      <c r="T75" s="36"/>
      <c r="U75" s="36"/>
      <c r="V75" s="36"/>
      <c r="W75" s="36"/>
      <c r="X75" s="36"/>
      <c r="Y75" s="36"/>
      <c r="Z75" s="73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83"/>
    </row>
    <row r="76" spans="1:73" x14ac:dyDescent="0.15">
      <c r="A76" s="1" t="s">
        <v>143</v>
      </c>
      <c r="B76" s="1" t="s">
        <v>313</v>
      </c>
      <c r="C76" s="1" t="s">
        <v>144</v>
      </c>
      <c r="D76" s="41">
        <f t="shared" ref="D76:D97" si="25">Q76/P76</f>
        <v>1.1714589989350373E-2</v>
      </c>
      <c r="E76" s="43">
        <f t="shared" ref="E76:E97" si="26">R76/P76</f>
        <v>7.4547390841320556E-3</v>
      </c>
      <c r="F76" s="43">
        <f t="shared" ref="F76:F97" si="27">S76/P76</f>
        <v>3.4078807241746542E-2</v>
      </c>
      <c r="G76" s="43">
        <f t="shared" ref="G76:G97" si="28">T76/P76</f>
        <v>0.87646432374866878</v>
      </c>
      <c r="H76" s="43">
        <f t="shared" ref="H76:H97" si="29">U76/P76</f>
        <v>2.4494142705005325E-2</v>
      </c>
      <c r="I76" s="43">
        <f t="shared" ref="I76:I97" si="30">V76/P76</f>
        <v>2.0234291799787009E-2</v>
      </c>
      <c r="J76" s="43">
        <f t="shared" ref="J76:J97" si="31">W76/P76</f>
        <v>1.7039403620873271E-2</v>
      </c>
      <c r="K76" s="44">
        <f t="shared" ref="K76:K97" si="32">X76/P76</f>
        <v>8.5197018104366355E-3</v>
      </c>
      <c r="L76" s="28">
        <f t="shared" ref="L76:L97" si="33">Y76/P76</f>
        <v>2.1299254526091589E-3</v>
      </c>
      <c r="M76" s="24">
        <f t="shared" ref="M76:M97" si="34">_xlfn.RANK.EQ(L76,$L$12:$L$97,0)</f>
        <v>26</v>
      </c>
      <c r="N76" s="10"/>
      <c r="O76" s="72" t="s">
        <v>144</v>
      </c>
      <c r="P76" s="67">
        <f t="shared" ref="P76:P97" si="35">SUM(Q76:X76)</f>
        <v>939</v>
      </c>
      <c r="Q76" s="13">
        <v>11</v>
      </c>
      <c r="R76" s="34">
        <v>7</v>
      </c>
      <c r="S76" s="34">
        <v>32</v>
      </c>
      <c r="T76" s="34">
        <v>823</v>
      </c>
      <c r="U76" s="34">
        <v>23</v>
      </c>
      <c r="V76" s="34">
        <v>19</v>
      </c>
      <c r="W76" s="34">
        <v>16</v>
      </c>
      <c r="X76" s="34">
        <v>8</v>
      </c>
      <c r="Y76" s="34">
        <v>2</v>
      </c>
      <c r="Z76" s="72">
        <v>7</v>
      </c>
      <c r="AA76" s="1">
        <v>1</v>
      </c>
      <c r="AB76" s="1">
        <v>1</v>
      </c>
      <c r="AC76" s="1">
        <v>1</v>
      </c>
      <c r="AD76" s="1">
        <v>1</v>
      </c>
      <c r="AE76" s="1">
        <v>0</v>
      </c>
      <c r="AF76" s="1">
        <v>0</v>
      </c>
      <c r="AG76" s="1">
        <v>0</v>
      </c>
      <c r="AH76" s="1">
        <v>1</v>
      </c>
      <c r="AI76" s="1">
        <v>0</v>
      </c>
      <c r="AJ76" s="1">
        <v>2</v>
      </c>
      <c r="AK76" s="1">
        <v>3</v>
      </c>
      <c r="AL76" s="1">
        <v>0</v>
      </c>
      <c r="AM76" s="1">
        <v>1</v>
      </c>
      <c r="AN76" s="1">
        <v>2</v>
      </c>
      <c r="AO76" s="1">
        <v>1</v>
      </c>
      <c r="AP76" s="1">
        <v>2</v>
      </c>
      <c r="AQ76" s="1">
        <v>5</v>
      </c>
      <c r="AR76" s="1">
        <v>1</v>
      </c>
      <c r="AS76" s="1">
        <v>2</v>
      </c>
      <c r="AT76" s="1">
        <v>3</v>
      </c>
      <c r="AU76" s="1">
        <v>6</v>
      </c>
      <c r="AV76" s="1">
        <v>10</v>
      </c>
      <c r="AW76" s="1">
        <v>8</v>
      </c>
      <c r="AX76" s="1">
        <v>9</v>
      </c>
      <c r="AY76" s="1">
        <v>11</v>
      </c>
      <c r="AZ76" s="1">
        <v>435</v>
      </c>
      <c r="BA76" s="1">
        <v>54</v>
      </c>
      <c r="BB76" s="1">
        <v>34</v>
      </c>
      <c r="BC76" s="1">
        <v>272</v>
      </c>
      <c r="BD76" s="1">
        <v>2</v>
      </c>
      <c r="BE76" s="1">
        <v>1</v>
      </c>
      <c r="BF76" s="1">
        <v>5</v>
      </c>
      <c r="BG76" s="1">
        <v>13</v>
      </c>
      <c r="BH76" s="1">
        <v>2</v>
      </c>
      <c r="BI76" s="1">
        <v>7</v>
      </c>
      <c r="BJ76" s="1">
        <v>4</v>
      </c>
      <c r="BK76" s="1">
        <v>6</v>
      </c>
      <c r="BL76" s="1">
        <v>2</v>
      </c>
      <c r="BM76" s="1">
        <v>2</v>
      </c>
      <c r="BN76" s="1">
        <v>3</v>
      </c>
      <c r="BO76" s="1">
        <v>2</v>
      </c>
      <c r="BP76" s="1">
        <v>3</v>
      </c>
      <c r="BQ76" s="1">
        <v>1</v>
      </c>
      <c r="BR76" s="1">
        <v>1</v>
      </c>
      <c r="BS76" s="1">
        <v>3</v>
      </c>
      <c r="BT76" s="1">
        <v>1</v>
      </c>
      <c r="BU76" s="79">
        <v>8</v>
      </c>
    </row>
    <row r="77" spans="1:73" x14ac:dyDescent="0.15">
      <c r="A77" s="1" t="s">
        <v>145</v>
      </c>
      <c r="B77" s="1" t="s">
        <v>312</v>
      </c>
      <c r="C77" s="1" t="s">
        <v>146</v>
      </c>
      <c r="D77" s="41">
        <f t="shared" si="25"/>
        <v>6.8906115417743325E-3</v>
      </c>
      <c r="E77" s="43">
        <f t="shared" si="26"/>
        <v>3.875968992248062E-2</v>
      </c>
      <c r="F77" s="43">
        <f t="shared" si="27"/>
        <v>0.11024978466838932</v>
      </c>
      <c r="G77" s="43">
        <f t="shared" si="28"/>
        <v>0.39362618432385876</v>
      </c>
      <c r="H77" s="43">
        <f t="shared" si="29"/>
        <v>0.37639965546942289</v>
      </c>
      <c r="I77" s="43">
        <f t="shared" si="30"/>
        <v>3.4453057708871665E-2</v>
      </c>
      <c r="J77" s="43">
        <f t="shared" si="31"/>
        <v>3.4453057708871665E-2</v>
      </c>
      <c r="K77" s="44">
        <f t="shared" si="32"/>
        <v>5.1679586563307496E-3</v>
      </c>
      <c r="L77" s="28">
        <f t="shared" si="33"/>
        <v>1.7226528854435831E-3</v>
      </c>
      <c r="M77" s="24">
        <f t="shared" si="34"/>
        <v>31</v>
      </c>
      <c r="N77" s="10"/>
      <c r="O77" s="72" t="s">
        <v>146</v>
      </c>
      <c r="P77" s="67">
        <f t="shared" si="35"/>
        <v>1161</v>
      </c>
      <c r="Q77" s="13">
        <v>8</v>
      </c>
      <c r="R77" s="34">
        <v>45</v>
      </c>
      <c r="S77" s="34">
        <v>128</v>
      </c>
      <c r="T77" s="34">
        <v>457</v>
      </c>
      <c r="U77" s="34">
        <v>437</v>
      </c>
      <c r="V77" s="34">
        <v>40</v>
      </c>
      <c r="W77" s="34">
        <v>40</v>
      </c>
      <c r="X77" s="34">
        <v>6</v>
      </c>
      <c r="Y77" s="34">
        <v>2</v>
      </c>
      <c r="Z77" s="72">
        <v>5</v>
      </c>
      <c r="AA77" s="1">
        <v>0</v>
      </c>
      <c r="AB77" s="1">
        <v>1</v>
      </c>
      <c r="AC77" s="1">
        <v>0</v>
      </c>
      <c r="AD77" s="1">
        <v>0</v>
      </c>
      <c r="AE77" s="1">
        <v>2</v>
      </c>
      <c r="AF77" s="1">
        <v>0</v>
      </c>
      <c r="AG77" s="1">
        <v>6</v>
      </c>
      <c r="AH77" s="1">
        <v>1</v>
      </c>
      <c r="AI77" s="1">
        <v>4</v>
      </c>
      <c r="AJ77" s="1">
        <v>8</v>
      </c>
      <c r="AK77" s="1">
        <v>6</v>
      </c>
      <c r="AL77" s="1">
        <v>12</v>
      </c>
      <c r="AM77" s="1">
        <v>8</v>
      </c>
      <c r="AN77" s="1">
        <v>4</v>
      </c>
      <c r="AO77" s="1">
        <v>4</v>
      </c>
      <c r="AP77" s="1">
        <v>6</v>
      </c>
      <c r="AQ77" s="1">
        <v>7</v>
      </c>
      <c r="AR77" s="1">
        <v>0</v>
      </c>
      <c r="AS77" s="1">
        <v>5</v>
      </c>
      <c r="AT77" s="1">
        <v>17</v>
      </c>
      <c r="AU77" s="1">
        <v>18</v>
      </c>
      <c r="AV77" s="1">
        <v>67</v>
      </c>
      <c r="AW77" s="1">
        <v>27</v>
      </c>
      <c r="AX77" s="1">
        <v>5</v>
      </c>
      <c r="AY77" s="1">
        <v>61</v>
      </c>
      <c r="AZ77" s="1">
        <v>83</v>
      </c>
      <c r="BA77" s="1">
        <v>257</v>
      </c>
      <c r="BB77" s="1">
        <v>12</v>
      </c>
      <c r="BC77" s="1">
        <v>12</v>
      </c>
      <c r="BD77" s="1">
        <v>208</v>
      </c>
      <c r="BE77" s="1">
        <v>54</v>
      </c>
      <c r="BF77" s="1">
        <v>107</v>
      </c>
      <c r="BG77" s="1">
        <v>59</v>
      </c>
      <c r="BH77" s="1">
        <v>9</v>
      </c>
      <c r="BI77" s="1">
        <v>12</v>
      </c>
      <c r="BJ77" s="1">
        <v>10</v>
      </c>
      <c r="BK77" s="1">
        <v>16</v>
      </c>
      <c r="BL77" s="1">
        <v>2</v>
      </c>
      <c r="BM77" s="1">
        <v>17</v>
      </c>
      <c r="BN77" s="1">
        <v>2</v>
      </c>
      <c r="BO77" s="1">
        <v>5</v>
      </c>
      <c r="BP77" s="1">
        <v>3</v>
      </c>
      <c r="BQ77" s="1">
        <v>6</v>
      </c>
      <c r="BR77" s="1">
        <v>2</v>
      </c>
      <c r="BS77" s="1">
        <v>3</v>
      </c>
      <c r="BT77" s="1">
        <v>2</v>
      </c>
      <c r="BU77" s="79">
        <v>6</v>
      </c>
    </row>
    <row r="78" spans="1:73" x14ac:dyDescent="0.15">
      <c r="A78" s="1" t="s">
        <v>147</v>
      </c>
      <c r="B78" s="1" t="s">
        <v>312</v>
      </c>
      <c r="C78" s="1" t="s">
        <v>148</v>
      </c>
      <c r="D78" s="41">
        <f t="shared" si="25"/>
        <v>1.3266998341625208E-2</v>
      </c>
      <c r="E78" s="43">
        <f t="shared" si="26"/>
        <v>3.8142620232172471E-2</v>
      </c>
      <c r="F78" s="43">
        <f t="shared" si="27"/>
        <v>6.965174129353234E-2</v>
      </c>
      <c r="G78" s="43">
        <f t="shared" si="28"/>
        <v>0.16998341625207297</v>
      </c>
      <c r="H78" s="43">
        <f t="shared" si="29"/>
        <v>0.56467661691542292</v>
      </c>
      <c r="I78" s="43">
        <f t="shared" si="30"/>
        <v>5.4726368159203981E-2</v>
      </c>
      <c r="J78" s="43">
        <f t="shared" si="31"/>
        <v>7.1310116086235484E-2</v>
      </c>
      <c r="K78" s="44">
        <f t="shared" si="32"/>
        <v>1.824212271973466E-2</v>
      </c>
      <c r="L78" s="28">
        <f t="shared" si="33"/>
        <v>4.1459369817578775E-3</v>
      </c>
      <c r="M78" s="24">
        <f t="shared" si="34"/>
        <v>15</v>
      </c>
      <c r="N78" s="10"/>
      <c r="O78" s="72" t="s">
        <v>148</v>
      </c>
      <c r="P78" s="67">
        <f t="shared" si="35"/>
        <v>1206</v>
      </c>
      <c r="Q78" s="13">
        <v>16</v>
      </c>
      <c r="R78" s="34">
        <v>46</v>
      </c>
      <c r="S78" s="34">
        <v>84</v>
      </c>
      <c r="T78" s="34">
        <v>205</v>
      </c>
      <c r="U78" s="34">
        <v>681</v>
      </c>
      <c r="V78" s="34">
        <v>66</v>
      </c>
      <c r="W78" s="34">
        <v>86</v>
      </c>
      <c r="X78" s="34">
        <v>22</v>
      </c>
      <c r="Y78" s="34">
        <v>5</v>
      </c>
      <c r="Z78" s="72">
        <v>8</v>
      </c>
      <c r="AA78" s="1">
        <v>1</v>
      </c>
      <c r="AB78" s="1">
        <v>2</v>
      </c>
      <c r="AC78" s="1">
        <v>1</v>
      </c>
      <c r="AD78" s="1">
        <v>0</v>
      </c>
      <c r="AE78" s="1">
        <v>3</v>
      </c>
      <c r="AF78" s="1">
        <v>1</v>
      </c>
      <c r="AG78" s="1">
        <v>5</v>
      </c>
      <c r="AH78" s="1">
        <v>1</v>
      </c>
      <c r="AI78" s="1">
        <v>2</v>
      </c>
      <c r="AJ78" s="1">
        <v>5</v>
      </c>
      <c r="AK78" s="1">
        <v>9</v>
      </c>
      <c r="AL78" s="1">
        <v>16</v>
      </c>
      <c r="AM78" s="1">
        <v>8</v>
      </c>
      <c r="AN78" s="1">
        <v>6</v>
      </c>
      <c r="AO78" s="1">
        <v>6</v>
      </c>
      <c r="AP78" s="1">
        <v>7</v>
      </c>
      <c r="AQ78" s="1">
        <v>6</v>
      </c>
      <c r="AR78" s="1">
        <v>2</v>
      </c>
      <c r="AS78" s="1">
        <v>4</v>
      </c>
      <c r="AT78" s="1">
        <v>9</v>
      </c>
      <c r="AU78" s="1">
        <v>24</v>
      </c>
      <c r="AV78" s="1">
        <v>20</v>
      </c>
      <c r="AW78" s="1">
        <v>10</v>
      </c>
      <c r="AX78" s="1">
        <v>2</v>
      </c>
      <c r="AY78" s="1">
        <v>31</v>
      </c>
      <c r="AZ78" s="1">
        <v>44</v>
      </c>
      <c r="BA78" s="1">
        <v>104</v>
      </c>
      <c r="BB78" s="1">
        <v>6</v>
      </c>
      <c r="BC78" s="1">
        <v>8</v>
      </c>
      <c r="BD78" s="1">
        <v>125</v>
      </c>
      <c r="BE78" s="1">
        <v>259</v>
      </c>
      <c r="BF78" s="1">
        <v>125</v>
      </c>
      <c r="BG78" s="1">
        <v>141</v>
      </c>
      <c r="BH78" s="1">
        <v>31</v>
      </c>
      <c r="BI78" s="1">
        <v>8</v>
      </c>
      <c r="BJ78" s="1">
        <v>28</v>
      </c>
      <c r="BK78" s="1">
        <v>25</v>
      </c>
      <c r="BL78" s="1">
        <v>5</v>
      </c>
      <c r="BM78" s="1">
        <v>24</v>
      </c>
      <c r="BN78" s="1">
        <v>7</v>
      </c>
      <c r="BO78" s="1">
        <v>20</v>
      </c>
      <c r="BP78" s="1">
        <v>9</v>
      </c>
      <c r="BQ78" s="1">
        <v>7</v>
      </c>
      <c r="BR78" s="1">
        <v>8</v>
      </c>
      <c r="BS78" s="1">
        <v>6</v>
      </c>
      <c r="BT78" s="1">
        <v>5</v>
      </c>
      <c r="BU78" s="79">
        <v>22</v>
      </c>
    </row>
    <row r="79" spans="1:73" x14ac:dyDescent="0.15">
      <c r="A79" s="1" t="s">
        <v>149</v>
      </c>
      <c r="B79" s="1" t="s">
        <v>307</v>
      </c>
      <c r="C79" s="1" t="s">
        <v>150</v>
      </c>
      <c r="D79" s="41">
        <f t="shared" si="25"/>
        <v>6.6459902525476296E-3</v>
      </c>
      <c r="E79" s="43">
        <f t="shared" si="26"/>
        <v>7.9751883030571551E-3</v>
      </c>
      <c r="F79" s="43">
        <f t="shared" si="27"/>
        <v>3.145768719539211E-2</v>
      </c>
      <c r="G79" s="43">
        <f t="shared" si="28"/>
        <v>0.2405848471422242</v>
      </c>
      <c r="H79" s="43">
        <f t="shared" si="29"/>
        <v>0.4656623836951706</v>
      </c>
      <c r="I79" s="43">
        <f t="shared" si="30"/>
        <v>0.19096145325653521</v>
      </c>
      <c r="J79" s="43">
        <f t="shared" si="31"/>
        <v>4.7408063801506424E-2</v>
      </c>
      <c r="K79" s="44">
        <f t="shared" si="32"/>
        <v>9.3043863535666807E-3</v>
      </c>
      <c r="L79" s="28">
        <f t="shared" si="33"/>
        <v>2.303943287549845E-2</v>
      </c>
      <c r="M79" s="24">
        <f t="shared" si="34"/>
        <v>4</v>
      </c>
      <c r="N79" s="10"/>
      <c r="O79" s="72" t="s">
        <v>150</v>
      </c>
      <c r="P79" s="67">
        <f t="shared" si="35"/>
        <v>2257</v>
      </c>
      <c r="Q79" s="13">
        <v>15</v>
      </c>
      <c r="R79" s="34">
        <v>18</v>
      </c>
      <c r="S79" s="34">
        <v>71</v>
      </c>
      <c r="T79" s="34">
        <v>543</v>
      </c>
      <c r="U79" s="34">
        <v>1051</v>
      </c>
      <c r="V79" s="34">
        <v>431</v>
      </c>
      <c r="W79" s="34">
        <v>107</v>
      </c>
      <c r="X79" s="34">
        <v>21</v>
      </c>
      <c r="Y79" s="34">
        <v>52</v>
      </c>
      <c r="Z79" s="72">
        <v>11</v>
      </c>
      <c r="AA79" s="1">
        <v>1</v>
      </c>
      <c r="AB79" s="1">
        <v>0</v>
      </c>
      <c r="AC79" s="1">
        <v>3</v>
      </c>
      <c r="AD79" s="1">
        <v>0</v>
      </c>
      <c r="AE79" s="1">
        <v>0</v>
      </c>
      <c r="AF79" s="1">
        <v>0</v>
      </c>
      <c r="AG79" s="1">
        <v>1</v>
      </c>
      <c r="AH79" s="1">
        <v>0</v>
      </c>
      <c r="AI79" s="1">
        <v>1</v>
      </c>
      <c r="AJ79" s="1">
        <v>0</v>
      </c>
      <c r="AK79" s="1">
        <v>3</v>
      </c>
      <c r="AL79" s="1">
        <v>9</v>
      </c>
      <c r="AM79" s="1">
        <v>4</v>
      </c>
      <c r="AN79" s="1">
        <v>1</v>
      </c>
      <c r="AO79" s="1">
        <v>4</v>
      </c>
      <c r="AP79" s="1">
        <v>5</v>
      </c>
      <c r="AQ79" s="1">
        <v>7</v>
      </c>
      <c r="AR79" s="1">
        <v>3</v>
      </c>
      <c r="AS79" s="1">
        <v>5</v>
      </c>
      <c r="AT79" s="1">
        <v>5</v>
      </c>
      <c r="AU79" s="1">
        <v>14</v>
      </c>
      <c r="AV79" s="1">
        <v>27</v>
      </c>
      <c r="AW79" s="1">
        <v>13</v>
      </c>
      <c r="AX79" s="1">
        <v>18</v>
      </c>
      <c r="AY79" s="1">
        <v>60</v>
      </c>
      <c r="AZ79" s="1">
        <v>55</v>
      </c>
      <c r="BA79" s="1">
        <v>365</v>
      </c>
      <c r="BB79" s="1">
        <v>7</v>
      </c>
      <c r="BC79" s="1">
        <v>25</v>
      </c>
      <c r="BD79" s="1">
        <v>74</v>
      </c>
      <c r="BE79" s="1">
        <v>57</v>
      </c>
      <c r="BF79" s="1">
        <v>656</v>
      </c>
      <c r="BG79" s="1">
        <v>171</v>
      </c>
      <c r="BH79" s="1">
        <v>93</v>
      </c>
      <c r="BI79" s="1">
        <v>64</v>
      </c>
      <c r="BJ79" s="1">
        <v>166</v>
      </c>
      <c r="BK79" s="1">
        <v>149</v>
      </c>
      <c r="BL79" s="1">
        <v>52</v>
      </c>
      <c r="BM79" s="1">
        <v>26</v>
      </c>
      <c r="BN79" s="1">
        <v>6</v>
      </c>
      <c r="BO79" s="1">
        <v>24</v>
      </c>
      <c r="BP79" s="1">
        <v>6</v>
      </c>
      <c r="BQ79" s="1">
        <v>19</v>
      </c>
      <c r="BR79" s="1">
        <v>8</v>
      </c>
      <c r="BS79" s="1">
        <v>6</v>
      </c>
      <c r="BT79" s="1">
        <v>12</v>
      </c>
      <c r="BU79" s="79">
        <v>21</v>
      </c>
    </row>
    <row r="80" spans="1:73" x14ac:dyDescent="0.15">
      <c r="A80" s="1" t="s">
        <v>151</v>
      </c>
      <c r="B80" s="1" t="s">
        <v>307</v>
      </c>
      <c r="C80" s="1" t="s">
        <v>152</v>
      </c>
      <c r="D80" s="41">
        <f t="shared" si="25"/>
        <v>1.8280016618196927E-2</v>
      </c>
      <c r="E80" s="43">
        <f t="shared" si="26"/>
        <v>3.6560033236393855E-2</v>
      </c>
      <c r="F80" s="43">
        <f t="shared" si="27"/>
        <v>9.4308267552970504E-2</v>
      </c>
      <c r="G80" s="43">
        <f t="shared" si="28"/>
        <v>0.14457831325301204</v>
      </c>
      <c r="H80" s="43">
        <f t="shared" si="29"/>
        <v>0.41296219360199421</v>
      </c>
      <c r="I80" s="43">
        <f t="shared" si="30"/>
        <v>8.724553385957623E-2</v>
      </c>
      <c r="J80" s="43">
        <f t="shared" si="31"/>
        <v>0.19443290402991276</v>
      </c>
      <c r="K80" s="44">
        <f t="shared" si="32"/>
        <v>1.1632737847943497E-2</v>
      </c>
      <c r="L80" s="28">
        <f t="shared" si="33"/>
        <v>7.4781886165351062E-3</v>
      </c>
      <c r="M80" s="24">
        <f t="shared" si="34"/>
        <v>9</v>
      </c>
      <c r="N80" s="10"/>
      <c r="O80" s="72" t="s">
        <v>152</v>
      </c>
      <c r="P80" s="67">
        <f t="shared" si="35"/>
        <v>2407</v>
      </c>
      <c r="Q80" s="13">
        <v>44</v>
      </c>
      <c r="R80" s="34">
        <v>88</v>
      </c>
      <c r="S80" s="34">
        <v>227</v>
      </c>
      <c r="T80" s="34">
        <v>348</v>
      </c>
      <c r="U80" s="34">
        <v>994</v>
      </c>
      <c r="V80" s="34">
        <v>210</v>
      </c>
      <c r="W80" s="34">
        <v>468</v>
      </c>
      <c r="X80" s="34">
        <v>28</v>
      </c>
      <c r="Y80" s="34">
        <v>18</v>
      </c>
      <c r="Z80" s="72">
        <v>37</v>
      </c>
      <c r="AA80" s="1">
        <v>0</v>
      </c>
      <c r="AB80" s="1">
        <v>4</v>
      </c>
      <c r="AC80" s="1">
        <v>1</v>
      </c>
      <c r="AD80" s="1">
        <v>0</v>
      </c>
      <c r="AE80" s="1">
        <v>1</v>
      </c>
      <c r="AF80" s="1">
        <v>1</v>
      </c>
      <c r="AG80" s="1">
        <v>9</v>
      </c>
      <c r="AH80" s="1">
        <v>3</v>
      </c>
      <c r="AI80" s="1">
        <v>6</v>
      </c>
      <c r="AJ80" s="1">
        <v>13</v>
      </c>
      <c r="AK80" s="1">
        <v>14</v>
      </c>
      <c r="AL80" s="1">
        <v>29</v>
      </c>
      <c r="AM80" s="1">
        <v>14</v>
      </c>
      <c r="AN80" s="1">
        <v>7</v>
      </c>
      <c r="AO80" s="1">
        <v>8</v>
      </c>
      <c r="AP80" s="1">
        <v>18</v>
      </c>
      <c r="AQ80" s="1">
        <v>31</v>
      </c>
      <c r="AR80" s="1">
        <v>1</v>
      </c>
      <c r="AS80" s="1">
        <v>7</v>
      </c>
      <c r="AT80" s="1">
        <v>25</v>
      </c>
      <c r="AU80" s="1">
        <v>40</v>
      </c>
      <c r="AV80" s="1">
        <v>90</v>
      </c>
      <c r="AW80" s="1">
        <v>39</v>
      </c>
      <c r="AX80" s="1">
        <v>28</v>
      </c>
      <c r="AY80" s="1">
        <v>36</v>
      </c>
      <c r="AZ80" s="1">
        <v>69</v>
      </c>
      <c r="BA80" s="1">
        <v>133</v>
      </c>
      <c r="BB80" s="1">
        <v>22</v>
      </c>
      <c r="BC80" s="1">
        <v>21</v>
      </c>
      <c r="BD80" s="1">
        <v>34</v>
      </c>
      <c r="BE80" s="1">
        <v>53</v>
      </c>
      <c r="BF80" s="1">
        <v>77</v>
      </c>
      <c r="BG80" s="1">
        <v>749</v>
      </c>
      <c r="BH80" s="1">
        <v>81</v>
      </c>
      <c r="BI80" s="1">
        <v>42</v>
      </c>
      <c r="BJ80" s="1">
        <v>66</v>
      </c>
      <c r="BK80" s="1">
        <v>84</v>
      </c>
      <c r="BL80" s="1">
        <v>18</v>
      </c>
      <c r="BM80" s="1">
        <v>157</v>
      </c>
      <c r="BN80" s="1">
        <v>30</v>
      </c>
      <c r="BO80" s="1">
        <v>65</v>
      </c>
      <c r="BP80" s="1">
        <v>49</v>
      </c>
      <c r="BQ80" s="1">
        <v>56</v>
      </c>
      <c r="BR80" s="1">
        <v>42</v>
      </c>
      <c r="BS80" s="1">
        <v>49</v>
      </c>
      <c r="BT80" s="1">
        <v>20</v>
      </c>
      <c r="BU80" s="79">
        <v>28</v>
      </c>
    </row>
    <row r="81" spans="1:73" x14ac:dyDescent="0.15">
      <c r="A81" s="1" t="s">
        <v>153</v>
      </c>
      <c r="B81" s="1" t="s">
        <v>312</v>
      </c>
      <c r="C81" s="1" t="s">
        <v>154</v>
      </c>
      <c r="D81" s="41">
        <f t="shared" si="25"/>
        <v>4.5801526717557254E-3</v>
      </c>
      <c r="E81" s="43">
        <f t="shared" si="26"/>
        <v>1.984732824427481E-2</v>
      </c>
      <c r="F81" s="43">
        <f t="shared" si="27"/>
        <v>4.8854961832061068E-2</v>
      </c>
      <c r="G81" s="43">
        <f t="shared" si="28"/>
        <v>9.0076335877862596E-2</v>
      </c>
      <c r="H81" s="43">
        <f t="shared" si="29"/>
        <v>0.50229007633587786</v>
      </c>
      <c r="I81" s="43">
        <f t="shared" si="30"/>
        <v>4.9872773536895676E-2</v>
      </c>
      <c r="J81" s="43">
        <f t="shared" si="31"/>
        <v>0.26768447837150128</v>
      </c>
      <c r="K81" s="44">
        <f t="shared" si="32"/>
        <v>1.6793893129770993E-2</v>
      </c>
      <c r="L81" s="28">
        <f t="shared" si="33"/>
        <v>3.5623409669211198E-3</v>
      </c>
      <c r="M81" s="24">
        <f t="shared" si="34"/>
        <v>18</v>
      </c>
      <c r="N81" s="10"/>
      <c r="O81" s="72" t="s">
        <v>154</v>
      </c>
      <c r="P81" s="67">
        <f t="shared" si="35"/>
        <v>1965</v>
      </c>
      <c r="Q81" s="13">
        <v>9</v>
      </c>
      <c r="R81" s="34">
        <v>39</v>
      </c>
      <c r="S81" s="34">
        <v>96</v>
      </c>
      <c r="T81" s="34">
        <v>177</v>
      </c>
      <c r="U81" s="34">
        <v>987</v>
      </c>
      <c r="V81" s="34">
        <v>98</v>
      </c>
      <c r="W81" s="34">
        <v>526</v>
      </c>
      <c r="X81" s="34">
        <v>33</v>
      </c>
      <c r="Y81" s="34">
        <v>7</v>
      </c>
      <c r="Z81" s="72">
        <v>6</v>
      </c>
      <c r="AA81" s="1">
        <v>1</v>
      </c>
      <c r="AB81" s="1">
        <v>0</v>
      </c>
      <c r="AC81" s="1">
        <v>2</v>
      </c>
      <c r="AD81" s="1">
        <v>0</v>
      </c>
      <c r="AE81" s="1">
        <v>0</v>
      </c>
      <c r="AF81" s="1">
        <v>0</v>
      </c>
      <c r="AG81" s="1">
        <v>3</v>
      </c>
      <c r="AH81" s="1">
        <v>4</v>
      </c>
      <c r="AI81" s="1">
        <v>1</v>
      </c>
      <c r="AJ81" s="1">
        <v>3</v>
      </c>
      <c r="AK81" s="1">
        <v>3</v>
      </c>
      <c r="AL81" s="1">
        <v>11</v>
      </c>
      <c r="AM81" s="1">
        <v>14</v>
      </c>
      <c r="AN81" s="1">
        <v>1</v>
      </c>
      <c r="AO81" s="1">
        <v>4</v>
      </c>
      <c r="AP81" s="1">
        <v>6</v>
      </c>
      <c r="AQ81" s="1">
        <v>6</v>
      </c>
      <c r="AR81" s="1">
        <v>0</v>
      </c>
      <c r="AS81" s="1">
        <v>6</v>
      </c>
      <c r="AT81" s="1">
        <v>6</v>
      </c>
      <c r="AU81" s="1">
        <v>20</v>
      </c>
      <c r="AV81" s="1">
        <v>47</v>
      </c>
      <c r="AW81" s="1">
        <v>12</v>
      </c>
      <c r="AX81" s="1">
        <v>12</v>
      </c>
      <c r="AY81" s="1">
        <v>22</v>
      </c>
      <c r="AZ81" s="1">
        <v>36</v>
      </c>
      <c r="BA81" s="1">
        <v>78</v>
      </c>
      <c r="BB81" s="1">
        <v>8</v>
      </c>
      <c r="BC81" s="1">
        <v>9</v>
      </c>
      <c r="BD81" s="1">
        <v>15</v>
      </c>
      <c r="BE81" s="1">
        <v>58</v>
      </c>
      <c r="BF81" s="1">
        <v>96</v>
      </c>
      <c r="BG81" s="1">
        <v>330</v>
      </c>
      <c r="BH81" s="1">
        <v>488</v>
      </c>
      <c r="BI81" s="1">
        <v>19</v>
      </c>
      <c r="BJ81" s="1">
        <v>18</v>
      </c>
      <c r="BK81" s="1">
        <v>54</v>
      </c>
      <c r="BL81" s="1">
        <v>7</v>
      </c>
      <c r="BM81" s="1">
        <v>226</v>
      </c>
      <c r="BN81" s="1">
        <v>42</v>
      </c>
      <c r="BO81" s="1">
        <v>67</v>
      </c>
      <c r="BP81" s="1">
        <v>34</v>
      </c>
      <c r="BQ81" s="1">
        <v>79</v>
      </c>
      <c r="BR81" s="1">
        <v>33</v>
      </c>
      <c r="BS81" s="1">
        <v>34</v>
      </c>
      <c r="BT81" s="1">
        <v>11</v>
      </c>
      <c r="BU81" s="79">
        <v>33</v>
      </c>
    </row>
    <row r="82" spans="1:73" x14ac:dyDescent="0.15">
      <c r="A82" s="1" t="s">
        <v>155</v>
      </c>
      <c r="B82" s="1" t="s">
        <v>312</v>
      </c>
      <c r="C82" s="1" t="s">
        <v>156</v>
      </c>
      <c r="D82" s="41">
        <f t="shared" si="25"/>
        <v>3.0581039755351682E-3</v>
      </c>
      <c r="E82" s="43">
        <f t="shared" si="26"/>
        <v>2.3700305810397553E-2</v>
      </c>
      <c r="F82" s="43">
        <f t="shared" si="27"/>
        <v>4.4342507645259939E-2</v>
      </c>
      <c r="G82" s="43">
        <f t="shared" si="28"/>
        <v>0.35015290519877673</v>
      </c>
      <c r="H82" s="43">
        <f t="shared" si="29"/>
        <v>9.862385321100918E-2</v>
      </c>
      <c r="I82" s="43">
        <f t="shared" si="30"/>
        <v>0.44648318042813456</v>
      </c>
      <c r="J82" s="43">
        <f t="shared" si="31"/>
        <v>2.6758409785932722E-2</v>
      </c>
      <c r="K82" s="44">
        <f t="shared" si="32"/>
        <v>6.8807339449541288E-3</v>
      </c>
      <c r="L82" s="28">
        <f t="shared" si="33"/>
        <v>1.834862385321101E-2</v>
      </c>
      <c r="M82" s="24">
        <f t="shared" si="34"/>
        <v>5</v>
      </c>
      <c r="N82" s="10"/>
      <c r="O82" s="72" t="s">
        <v>156</v>
      </c>
      <c r="P82" s="67">
        <f t="shared" si="35"/>
        <v>1308</v>
      </c>
      <c r="Q82" s="13">
        <v>4</v>
      </c>
      <c r="R82" s="34">
        <v>31</v>
      </c>
      <c r="S82" s="34">
        <v>58</v>
      </c>
      <c r="T82" s="34">
        <v>458</v>
      </c>
      <c r="U82" s="34">
        <v>129</v>
      </c>
      <c r="V82" s="34">
        <v>584</v>
      </c>
      <c r="W82" s="34">
        <v>35</v>
      </c>
      <c r="X82" s="34">
        <v>9</v>
      </c>
      <c r="Y82" s="34">
        <v>24</v>
      </c>
      <c r="Z82" s="72">
        <v>3</v>
      </c>
      <c r="AA82" s="1">
        <v>1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9</v>
      </c>
      <c r="AH82" s="1">
        <v>0</v>
      </c>
      <c r="AI82" s="1">
        <v>1</v>
      </c>
      <c r="AJ82" s="1">
        <v>3</v>
      </c>
      <c r="AK82" s="1">
        <v>1</v>
      </c>
      <c r="AL82" s="1">
        <v>13</v>
      </c>
      <c r="AM82" s="1">
        <v>4</v>
      </c>
      <c r="AN82" s="1">
        <v>1</v>
      </c>
      <c r="AO82" s="1">
        <v>0</v>
      </c>
      <c r="AP82" s="1">
        <v>3</v>
      </c>
      <c r="AQ82" s="1">
        <v>3</v>
      </c>
      <c r="AR82" s="1">
        <v>0</v>
      </c>
      <c r="AS82" s="1">
        <v>2</v>
      </c>
      <c r="AT82" s="1">
        <v>5</v>
      </c>
      <c r="AU82" s="1">
        <v>23</v>
      </c>
      <c r="AV82" s="1">
        <v>21</v>
      </c>
      <c r="AW82" s="1">
        <v>9</v>
      </c>
      <c r="AX82" s="1">
        <v>9</v>
      </c>
      <c r="AY82" s="1">
        <v>34</v>
      </c>
      <c r="AZ82" s="1">
        <v>135</v>
      </c>
      <c r="BA82" s="1">
        <v>202</v>
      </c>
      <c r="BB82" s="1">
        <v>21</v>
      </c>
      <c r="BC82" s="1">
        <v>48</v>
      </c>
      <c r="BD82" s="1">
        <v>7</v>
      </c>
      <c r="BE82" s="1">
        <v>3</v>
      </c>
      <c r="BF82" s="1">
        <v>85</v>
      </c>
      <c r="BG82" s="1">
        <v>26</v>
      </c>
      <c r="BH82" s="1">
        <v>8</v>
      </c>
      <c r="BI82" s="1">
        <v>422</v>
      </c>
      <c r="BJ82" s="1">
        <v>71</v>
      </c>
      <c r="BK82" s="1">
        <v>67</v>
      </c>
      <c r="BL82" s="1">
        <v>24</v>
      </c>
      <c r="BM82" s="1">
        <v>7</v>
      </c>
      <c r="BN82" s="1">
        <v>3</v>
      </c>
      <c r="BO82" s="1">
        <v>5</v>
      </c>
      <c r="BP82" s="1">
        <v>2</v>
      </c>
      <c r="BQ82" s="1">
        <v>7</v>
      </c>
      <c r="BR82" s="1">
        <v>1</v>
      </c>
      <c r="BS82" s="1">
        <v>3</v>
      </c>
      <c r="BT82" s="1">
        <v>7</v>
      </c>
      <c r="BU82" s="79">
        <v>9</v>
      </c>
    </row>
    <row r="83" spans="1:73" x14ac:dyDescent="0.15">
      <c r="A83" s="1" t="s">
        <v>157</v>
      </c>
      <c r="B83" s="1" t="s">
        <v>308</v>
      </c>
      <c r="C83" s="1" t="s">
        <v>158</v>
      </c>
      <c r="D83" s="41">
        <f t="shared" si="25"/>
        <v>0</v>
      </c>
      <c r="E83" s="43">
        <f t="shared" si="26"/>
        <v>0</v>
      </c>
      <c r="F83" s="43">
        <f t="shared" si="27"/>
        <v>8.771929824561403E-2</v>
      </c>
      <c r="G83" s="43">
        <f t="shared" si="28"/>
        <v>0.2982456140350877</v>
      </c>
      <c r="H83" s="43">
        <f t="shared" si="29"/>
        <v>7.8947368421052627E-2</v>
      </c>
      <c r="I83" s="43">
        <f t="shared" si="30"/>
        <v>0.49122807017543857</v>
      </c>
      <c r="J83" s="43">
        <f t="shared" si="31"/>
        <v>4.3859649122807015E-2</v>
      </c>
      <c r="K83" s="44">
        <f t="shared" si="32"/>
        <v>0</v>
      </c>
      <c r="L83" s="28">
        <f t="shared" si="33"/>
        <v>1.7543859649122806E-2</v>
      </c>
      <c r="M83" s="24">
        <f t="shared" si="34"/>
        <v>6</v>
      </c>
      <c r="N83" s="10"/>
      <c r="O83" s="72" t="s">
        <v>158</v>
      </c>
      <c r="P83" s="67">
        <f t="shared" si="35"/>
        <v>114</v>
      </c>
      <c r="Q83" s="13">
        <v>0</v>
      </c>
      <c r="R83" s="34">
        <v>0</v>
      </c>
      <c r="S83" s="34">
        <v>10</v>
      </c>
      <c r="T83" s="34">
        <v>34</v>
      </c>
      <c r="U83" s="34">
        <v>9</v>
      </c>
      <c r="V83" s="34">
        <v>56</v>
      </c>
      <c r="W83" s="34">
        <v>5</v>
      </c>
      <c r="X83" s="34">
        <v>0</v>
      </c>
      <c r="Y83" s="34">
        <v>2</v>
      </c>
      <c r="Z83" s="72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1</v>
      </c>
      <c r="AQ83" s="1">
        <v>3</v>
      </c>
      <c r="AR83" s="1">
        <v>0</v>
      </c>
      <c r="AS83" s="1">
        <v>0</v>
      </c>
      <c r="AT83" s="1">
        <v>3</v>
      </c>
      <c r="AU83" s="1">
        <v>1</v>
      </c>
      <c r="AV83" s="1">
        <v>2</v>
      </c>
      <c r="AW83" s="1">
        <v>1</v>
      </c>
      <c r="AX83" s="1">
        <v>2</v>
      </c>
      <c r="AY83" s="1">
        <v>4</v>
      </c>
      <c r="AZ83" s="1">
        <v>6</v>
      </c>
      <c r="BA83" s="1">
        <v>18</v>
      </c>
      <c r="BB83" s="1">
        <v>0</v>
      </c>
      <c r="BC83" s="1">
        <v>3</v>
      </c>
      <c r="BD83" s="1">
        <v>0</v>
      </c>
      <c r="BE83" s="1">
        <v>2</v>
      </c>
      <c r="BF83" s="1">
        <v>2</v>
      </c>
      <c r="BG83" s="1">
        <v>4</v>
      </c>
      <c r="BH83" s="1">
        <v>1</v>
      </c>
      <c r="BI83" s="1">
        <v>42</v>
      </c>
      <c r="BJ83" s="1">
        <v>8</v>
      </c>
      <c r="BK83" s="1">
        <v>4</v>
      </c>
      <c r="BL83" s="1">
        <v>2</v>
      </c>
      <c r="BM83" s="1">
        <v>1</v>
      </c>
      <c r="BN83" s="1">
        <v>1</v>
      </c>
      <c r="BO83" s="1">
        <v>2</v>
      </c>
      <c r="BP83" s="1">
        <v>0</v>
      </c>
      <c r="BQ83" s="1">
        <v>1</v>
      </c>
      <c r="BR83" s="1">
        <v>0</v>
      </c>
      <c r="BS83" s="1">
        <v>0</v>
      </c>
      <c r="BT83" s="1">
        <v>0</v>
      </c>
      <c r="BU83" s="79">
        <v>0</v>
      </c>
    </row>
    <row r="84" spans="1:73" x14ac:dyDescent="0.15">
      <c r="A84" s="1" t="s">
        <v>159</v>
      </c>
      <c r="B84" s="1" t="s">
        <v>312</v>
      </c>
      <c r="C84" s="1" t="s">
        <v>160</v>
      </c>
      <c r="D84" s="41">
        <f t="shared" si="25"/>
        <v>7.8431372549019607E-3</v>
      </c>
      <c r="E84" s="43">
        <f t="shared" si="26"/>
        <v>1.5686274509803921E-2</v>
      </c>
      <c r="F84" s="43">
        <f t="shared" si="27"/>
        <v>3.9215686274509803E-2</v>
      </c>
      <c r="G84" s="43">
        <f t="shared" si="28"/>
        <v>0.13960784313725491</v>
      </c>
      <c r="H84" s="43">
        <f t="shared" si="29"/>
        <v>0.31450980392156863</v>
      </c>
      <c r="I84" s="43">
        <f t="shared" si="30"/>
        <v>0.44235294117647062</v>
      </c>
      <c r="J84" s="43">
        <f t="shared" si="31"/>
        <v>3.607843137254902E-2</v>
      </c>
      <c r="K84" s="44">
        <f t="shared" si="32"/>
        <v>4.7058823529411761E-3</v>
      </c>
      <c r="L84" s="28">
        <f t="shared" si="33"/>
        <v>2.9019607843137254E-2</v>
      </c>
      <c r="M84" s="24">
        <f t="shared" si="34"/>
        <v>2</v>
      </c>
      <c r="N84" s="10"/>
      <c r="O84" s="72" t="s">
        <v>160</v>
      </c>
      <c r="P84" s="67">
        <f t="shared" si="35"/>
        <v>1275</v>
      </c>
      <c r="Q84" s="13">
        <v>10</v>
      </c>
      <c r="R84" s="34">
        <v>20</v>
      </c>
      <c r="S84" s="34">
        <v>50</v>
      </c>
      <c r="T84" s="34">
        <v>178</v>
      </c>
      <c r="U84" s="34">
        <v>401</v>
      </c>
      <c r="V84" s="34">
        <v>564</v>
      </c>
      <c r="W84" s="34">
        <v>46</v>
      </c>
      <c r="X84" s="34">
        <v>6</v>
      </c>
      <c r="Y84" s="34">
        <v>37</v>
      </c>
      <c r="Z84" s="72">
        <v>6</v>
      </c>
      <c r="AA84" s="1">
        <v>1</v>
      </c>
      <c r="AB84" s="1">
        <v>1</v>
      </c>
      <c r="AC84" s="1">
        <v>2</v>
      </c>
      <c r="AD84" s="1">
        <v>0</v>
      </c>
      <c r="AE84" s="1">
        <v>0</v>
      </c>
      <c r="AF84" s="1">
        <v>0</v>
      </c>
      <c r="AG84" s="1">
        <v>3</v>
      </c>
      <c r="AH84" s="1">
        <v>2</v>
      </c>
      <c r="AI84" s="1">
        <v>0</v>
      </c>
      <c r="AJ84" s="1">
        <v>3</v>
      </c>
      <c r="AK84" s="1">
        <v>5</v>
      </c>
      <c r="AL84" s="1">
        <v>4</v>
      </c>
      <c r="AM84" s="1">
        <v>3</v>
      </c>
      <c r="AN84" s="1">
        <v>1</v>
      </c>
      <c r="AO84" s="1">
        <v>3</v>
      </c>
      <c r="AP84" s="1">
        <v>2</v>
      </c>
      <c r="AQ84" s="1">
        <v>1</v>
      </c>
      <c r="AR84" s="1">
        <v>1</v>
      </c>
      <c r="AS84" s="1">
        <v>4</v>
      </c>
      <c r="AT84" s="1">
        <v>8</v>
      </c>
      <c r="AU84" s="1">
        <v>11</v>
      </c>
      <c r="AV84" s="1">
        <v>19</v>
      </c>
      <c r="AW84" s="1">
        <v>7</v>
      </c>
      <c r="AX84" s="1">
        <v>1</v>
      </c>
      <c r="AY84" s="1">
        <v>18</v>
      </c>
      <c r="AZ84" s="1">
        <v>37</v>
      </c>
      <c r="BA84" s="1">
        <v>104</v>
      </c>
      <c r="BB84" s="1">
        <v>5</v>
      </c>
      <c r="BC84" s="1">
        <v>6</v>
      </c>
      <c r="BD84" s="1">
        <v>20</v>
      </c>
      <c r="BE84" s="1">
        <v>11</v>
      </c>
      <c r="BF84" s="1">
        <v>315</v>
      </c>
      <c r="BG84" s="1">
        <v>48</v>
      </c>
      <c r="BH84" s="1">
        <v>7</v>
      </c>
      <c r="BI84" s="1">
        <v>66</v>
      </c>
      <c r="BJ84" s="1">
        <v>361</v>
      </c>
      <c r="BK84" s="1">
        <v>100</v>
      </c>
      <c r="BL84" s="1">
        <v>37</v>
      </c>
      <c r="BM84" s="1">
        <v>13</v>
      </c>
      <c r="BN84" s="1">
        <v>2</v>
      </c>
      <c r="BO84" s="1">
        <v>11</v>
      </c>
      <c r="BP84" s="1">
        <v>4</v>
      </c>
      <c r="BQ84" s="1">
        <v>4</v>
      </c>
      <c r="BR84" s="1">
        <v>1</v>
      </c>
      <c r="BS84" s="1">
        <v>3</v>
      </c>
      <c r="BT84" s="1">
        <v>8</v>
      </c>
      <c r="BU84" s="79">
        <v>6</v>
      </c>
    </row>
    <row r="85" spans="1:73" x14ac:dyDescent="0.15">
      <c r="A85" s="1" t="s">
        <v>161</v>
      </c>
      <c r="B85" s="1" t="s">
        <v>312</v>
      </c>
      <c r="C85" s="1" t="s">
        <v>162</v>
      </c>
      <c r="D85" s="41">
        <f t="shared" si="25"/>
        <v>7.1507150715071511E-3</v>
      </c>
      <c r="E85" s="43">
        <f t="shared" si="26"/>
        <v>2.5852585258525851E-2</v>
      </c>
      <c r="F85" s="43">
        <f t="shared" si="27"/>
        <v>2.8602860286028604E-2</v>
      </c>
      <c r="G85" s="43">
        <f t="shared" si="28"/>
        <v>8.8008800880088014E-2</v>
      </c>
      <c r="H85" s="43">
        <f t="shared" si="29"/>
        <v>0.28547854785478549</v>
      </c>
      <c r="I85" s="43">
        <f t="shared" si="30"/>
        <v>0.52530253025302531</v>
      </c>
      <c r="J85" s="43">
        <f t="shared" si="31"/>
        <v>3.5753575357535754E-2</v>
      </c>
      <c r="K85" s="44">
        <f t="shared" si="32"/>
        <v>3.8503850385038503E-3</v>
      </c>
      <c r="L85" s="28">
        <f t="shared" si="33"/>
        <v>2.6952695269526952E-2</v>
      </c>
      <c r="M85" s="24">
        <f t="shared" si="34"/>
        <v>3</v>
      </c>
      <c r="N85" s="10"/>
      <c r="O85" s="72" t="s">
        <v>162</v>
      </c>
      <c r="P85" s="67">
        <f t="shared" si="35"/>
        <v>1818</v>
      </c>
      <c r="Q85" s="13">
        <v>13</v>
      </c>
      <c r="R85" s="34">
        <v>47</v>
      </c>
      <c r="S85" s="34">
        <v>52</v>
      </c>
      <c r="T85" s="34">
        <v>160</v>
      </c>
      <c r="U85" s="34">
        <v>519</v>
      </c>
      <c r="V85" s="34">
        <v>955</v>
      </c>
      <c r="W85" s="34">
        <v>65</v>
      </c>
      <c r="X85" s="34">
        <v>7</v>
      </c>
      <c r="Y85" s="34">
        <v>49</v>
      </c>
      <c r="Z85" s="72">
        <v>12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1</v>
      </c>
      <c r="AG85" s="1">
        <v>3</v>
      </c>
      <c r="AH85" s="1">
        <v>3</v>
      </c>
      <c r="AI85" s="1">
        <v>1</v>
      </c>
      <c r="AJ85" s="1">
        <v>7</v>
      </c>
      <c r="AK85" s="1">
        <v>7</v>
      </c>
      <c r="AL85" s="1">
        <v>14</v>
      </c>
      <c r="AM85" s="1">
        <v>12</v>
      </c>
      <c r="AN85" s="1">
        <v>1</v>
      </c>
      <c r="AO85" s="1">
        <v>1</v>
      </c>
      <c r="AP85" s="1">
        <v>0</v>
      </c>
      <c r="AQ85" s="1">
        <v>1</v>
      </c>
      <c r="AR85" s="1">
        <v>1</v>
      </c>
      <c r="AS85" s="1">
        <v>5</v>
      </c>
      <c r="AT85" s="1">
        <v>10</v>
      </c>
      <c r="AU85" s="1">
        <v>12</v>
      </c>
      <c r="AV85" s="1">
        <v>21</v>
      </c>
      <c r="AW85" s="1">
        <v>7</v>
      </c>
      <c r="AX85" s="1">
        <v>8</v>
      </c>
      <c r="AY85" s="1">
        <v>16</v>
      </c>
      <c r="AZ85" s="1">
        <v>37</v>
      </c>
      <c r="BA85" s="1">
        <v>69</v>
      </c>
      <c r="BB85" s="1">
        <v>8</v>
      </c>
      <c r="BC85" s="1">
        <v>15</v>
      </c>
      <c r="BD85" s="1">
        <v>20</v>
      </c>
      <c r="BE85" s="1">
        <v>34</v>
      </c>
      <c r="BF85" s="1">
        <v>109</v>
      </c>
      <c r="BG85" s="1">
        <v>337</v>
      </c>
      <c r="BH85" s="1">
        <v>19</v>
      </c>
      <c r="BI85" s="1">
        <v>55</v>
      </c>
      <c r="BJ85" s="1">
        <v>85</v>
      </c>
      <c r="BK85" s="1">
        <v>766</v>
      </c>
      <c r="BL85" s="1">
        <v>49</v>
      </c>
      <c r="BM85" s="1">
        <v>16</v>
      </c>
      <c r="BN85" s="1">
        <v>4</v>
      </c>
      <c r="BO85" s="1">
        <v>8</v>
      </c>
      <c r="BP85" s="1">
        <v>7</v>
      </c>
      <c r="BQ85" s="1">
        <v>14</v>
      </c>
      <c r="BR85" s="1">
        <v>2</v>
      </c>
      <c r="BS85" s="1">
        <v>4</v>
      </c>
      <c r="BT85" s="1">
        <v>10</v>
      </c>
      <c r="BU85" s="79">
        <v>7</v>
      </c>
    </row>
    <row r="86" spans="1:73" x14ac:dyDescent="0.15">
      <c r="A86" s="7" t="s">
        <v>163</v>
      </c>
      <c r="B86" s="7" t="s">
        <v>312</v>
      </c>
      <c r="C86" s="7" t="s">
        <v>164</v>
      </c>
      <c r="D86" s="48">
        <f t="shared" si="25"/>
        <v>1.2612612612612612E-2</v>
      </c>
      <c r="E86" s="49">
        <f t="shared" si="26"/>
        <v>6.6666666666666666E-2</v>
      </c>
      <c r="F86" s="49">
        <f t="shared" si="27"/>
        <v>9.1891891891891897E-2</v>
      </c>
      <c r="G86" s="49">
        <f t="shared" si="28"/>
        <v>0.20540540540540542</v>
      </c>
      <c r="H86" s="49">
        <f t="shared" si="29"/>
        <v>0.14504504504504503</v>
      </c>
      <c r="I86" s="49">
        <f t="shared" si="30"/>
        <v>0.41081081081081083</v>
      </c>
      <c r="J86" s="49">
        <f t="shared" si="31"/>
        <v>5.5855855855855854E-2</v>
      </c>
      <c r="K86" s="50">
        <f t="shared" si="32"/>
        <v>1.1711711711711712E-2</v>
      </c>
      <c r="L86" s="29">
        <f t="shared" si="33"/>
        <v>0.25045045045045045</v>
      </c>
      <c r="M86" s="26">
        <f t="shared" si="34"/>
        <v>1</v>
      </c>
      <c r="N86" s="10"/>
      <c r="O86" s="74" t="s">
        <v>164</v>
      </c>
      <c r="P86" s="70">
        <f t="shared" si="35"/>
        <v>1110</v>
      </c>
      <c r="Q86" s="19">
        <v>14</v>
      </c>
      <c r="R86" s="37">
        <v>74</v>
      </c>
      <c r="S86" s="37">
        <v>102</v>
      </c>
      <c r="T86" s="37">
        <v>228</v>
      </c>
      <c r="U86" s="37">
        <v>161</v>
      </c>
      <c r="V86" s="37">
        <v>456</v>
      </c>
      <c r="W86" s="37">
        <v>62</v>
      </c>
      <c r="X86" s="37">
        <v>13</v>
      </c>
      <c r="Y86" s="37">
        <v>278</v>
      </c>
      <c r="Z86" s="74">
        <v>13</v>
      </c>
      <c r="AA86" s="7">
        <v>0</v>
      </c>
      <c r="AB86" s="7">
        <v>0</v>
      </c>
      <c r="AC86" s="7">
        <v>1</v>
      </c>
      <c r="AD86" s="7">
        <v>0</v>
      </c>
      <c r="AE86" s="7">
        <v>0</v>
      </c>
      <c r="AF86" s="7">
        <v>0</v>
      </c>
      <c r="AG86" s="7">
        <v>6</v>
      </c>
      <c r="AH86" s="7">
        <v>12</v>
      </c>
      <c r="AI86" s="7">
        <v>5</v>
      </c>
      <c r="AJ86" s="7">
        <v>13</v>
      </c>
      <c r="AK86" s="7">
        <v>7</v>
      </c>
      <c r="AL86" s="7">
        <v>23</v>
      </c>
      <c r="AM86" s="7">
        <v>8</v>
      </c>
      <c r="AN86" s="7">
        <v>3</v>
      </c>
      <c r="AO86" s="7">
        <v>2</v>
      </c>
      <c r="AP86" s="7">
        <v>3</v>
      </c>
      <c r="AQ86" s="7">
        <v>2</v>
      </c>
      <c r="AR86" s="7">
        <v>1</v>
      </c>
      <c r="AS86" s="7">
        <v>11</v>
      </c>
      <c r="AT86" s="7">
        <v>21</v>
      </c>
      <c r="AU86" s="7">
        <v>21</v>
      </c>
      <c r="AV86" s="7">
        <v>38</v>
      </c>
      <c r="AW86" s="7">
        <v>13</v>
      </c>
      <c r="AX86" s="7">
        <v>13</v>
      </c>
      <c r="AY86" s="7">
        <v>27</v>
      </c>
      <c r="AZ86" s="7">
        <v>55</v>
      </c>
      <c r="BA86" s="7">
        <v>100</v>
      </c>
      <c r="BB86" s="7">
        <v>9</v>
      </c>
      <c r="BC86" s="7">
        <v>11</v>
      </c>
      <c r="BD86" s="7">
        <v>20</v>
      </c>
      <c r="BE86" s="7">
        <v>11</v>
      </c>
      <c r="BF86" s="7">
        <v>85</v>
      </c>
      <c r="BG86" s="7">
        <v>40</v>
      </c>
      <c r="BH86" s="7">
        <v>5</v>
      </c>
      <c r="BI86" s="7">
        <v>69</v>
      </c>
      <c r="BJ86" s="7">
        <v>39</v>
      </c>
      <c r="BK86" s="7">
        <v>70</v>
      </c>
      <c r="BL86" s="7">
        <v>278</v>
      </c>
      <c r="BM86" s="7">
        <v>8</v>
      </c>
      <c r="BN86" s="7">
        <v>3</v>
      </c>
      <c r="BO86" s="7">
        <v>10</v>
      </c>
      <c r="BP86" s="7">
        <v>5</v>
      </c>
      <c r="BQ86" s="7">
        <v>15</v>
      </c>
      <c r="BR86" s="7">
        <v>10</v>
      </c>
      <c r="BS86" s="7">
        <v>3</v>
      </c>
      <c r="BT86" s="7">
        <v>8</v>
      </c>
      <c r="BU86" s="82">
        <v>13</v>
      </c>
    </row>
    <row r="87" spans="1:73" x14ac:dyDescent="0.15">
      <c r="A87" s="1" t="s">
        <v>165</v>
      </c>
      <c r="B87" s="1" t="s">
        <v>309</v>
      </c>
      <c r="C87" s="1" t="s">
        <v>166</v>
      </c>
      <c r="D87" s="41">
        <f t="shared" si="25"/>
        <v>8.385744234800839E-3</v>
      </c>
      <c r="E87" s="43">
        <f t="shared" si="26"/>
        <v>7.3375262054507341E-3</v>
      </c>
      <c r="F87" s="43">
        <f t="shared" si="27"/>
        <v>1.4675052410901468E-2</v>
      </c>
      <c r="G87" s="43">
        <f t="shared" si="28"/>
        <v>6.1844863731656187E-2</v>
      </c>
      <c r="H87" s="43">
        <f t="shared" si="29"/>
        <v>0.12264150943396226</v>
      </c>
      <c r="I87" s="43">
        <f t="shared" si="30"/>
        <v>5.6603773584905662E-2</v>
      </c>
      <c r="J87" s="43">
        <f t="shared" si="31"/>
        <v>0.72536687631027252</v>
      </c>
      <c r="K87" s="44">
        <f t="shared" si="32"/>
        <v>3.1446540880503146E-3</v>
      </c>
      <c r="L87" s="28">
        <f t="shared" si="33"/>
        <v>4.1928721174004195E-3</v>
      </c>
      <c r="M87" s="24">
        <f t="shared" si="34"/>
        <v>14</v>
      </c>
      <c r="N87" s="10"/>
      <c r="O87" s="72" t="s">
        <v>166</v>
      </c>
      <c r="P87" s="67">
        <f t="shared" si="35"/>
        <v>954</v>
      </c>
      <c r="Q87" s="13">
        <v>8</v>
      </c>
      <c r="R87" s="34">
        <v>7</v>
      </c>
      <c r="S87" s="34">
        <v>14</v>
      </c>
      <c r="T87" s="34">
        <v>59</v>
      </c>
      <c r="U87" s="34">
        <v>117</v>
      </c>
      <c r="V87" s="34">
        <v>54</v>
      </c>
      <c r="W87" s="34">
        <v>692</v>
      </c>
      <c r="X87" s="34">
        <v>3</v>
      </c>
      <c r="Y87" s="34">
        <v>4</v>
      </c>
      <c r="Z87" s="72">
        <v>7</v>
      </c>
      <c r="AA87" s="1">
        <v>0</v>
      </c>
      <c r="AB87" s="1">
        <v>0</v>
      </c>
      <c r="AC87" s="1">
        <v>0</v>
      </c>
      <c r="AD87" s="1">
        <v>1</v>
      </c>
      <c r="AE87" s="1">
        <v>0</v>
      </c>
      <c r="AF87" s="1">
        <v>0</v>
      </c>
      <c r="AG87" s="1">
        <v>1</v>
      </c>
      <c r="AH87" s="1">
        <v>0</v>
      </c>
      <c r="AI87" s="1">
        <v>0</v>
      </c>
      <c r="AJ87" s="1">
        <v>2</v>
      </c>
      <c r="AK87" s="1">
        <v>1</v>
      </c>
      <c r="AL87" s="1">
        <v>2</v>
      </c>
      <c r="AM87" s="1">
        <v>1</v>
      </c>
      <c r="AN87" s="1">
        <v>0</v>
      </c>
      <c r="AO87" s="1">
        <v>1</v>
      </c>
      <c r="AP87" s="1">
        <v>0</v>
      </c>
      <c r="AQ87" s="1">
        <v>0</v>
      </c>
      <c r="AR87" s="1">
        <v>0</v>
      </c>
      <c r="AS87" s="1">
        <v>0</v>
      </c>
      <c r="AT87" s="1">
        <v>2</v>
      </c>
      <c r="AU87" s="1">
        <v>5</v>
      </c>
      <c r="AV87" s="1">
        <v>6</v>
      </c>
      <c r="AW87" s="1">
        <v>2</v>
      </c>
      <c r="AX87" s="1">
        <v>1</v>
      </c>
      <c r="AY87" s="1">
        <v>5</v>
      </c>
      <c r="AZ87" s="1">
        <v>18</v>
      </c>
      <c r="BA87" s="1">
        <v>28</v>
      </c>
      <c r="BB87" s="1">
        <v>1</v>
      </c>
      <c r="BC87" s="1">
        <v>4</v>
      </c>
      <c r="BD87" s="1">
        <v>1</v>
      </c>
      <c r="BE87" s="1">
        <v>7</v>
      </c>
      <c r="BF87" s="1">
        <v>24</v>
      </c>
      <c r="BG87" s="1">
        <v>35</v>
      </c>
      <c r="BH87" s="1">
        <v>50</v>
      </c>
      <c r="BI87" s="1">
        <v>2</v>
      </c>
      <c r="BJ87" s="1">
        <v>12</v>
      </c>
      <c r="BK87" s="1">
        <v>36</v>
      </c>
      <c r="BL87" s="1">
        <v>4</v>
      </c>
      <c r="BM87" s="1">
        <v>423</v>
      </c>
      <c r="BN87" s="1">
        <v>38</v>
      </c>
      <c r="BO87" s="1">
        <v>63</v>
      </c>
      <c r="BP87" s="1">
        <v>33</v>
      </c>
      <c r="BQ87" s="1">
        <v>39</v>
      </c>
      <c r="BR87" s="1">
        <v>41</v>
      </c>
      <c r="BS87" s="1">
        <v>40</v>
      </c>
      <c r="BT87" s="1">
        <v>15</v>
      </c>
      <c r="BU87" s="79">
        <v>3</v>
      </c>
    </row>
    <row r="88" spans="1:73" x14ac:dyDescent="0.15">
      <c r="A88" s="1" t="s">
        <v>167</v>
      </c>
      <c r="B88" s="1" t="s">
        <v>308</v>
      </c>
      <c r="C88" s="1" t="s">
        <v>168</v>
      </c>
      <c r="D88" s="41">
        <f t="shared" si="25"/>
        <v>1.5974440894568689E-3</v>
      </c>
      <c r="E88" s="43">
        <f t="shared" si="26"/>
        <v>9.5846645367412137E-3</v>
      </c>
      <c r="F88" s="43">
        <f t="shared" si="27"/>
        <v>2.2364217252396165E-2</v>
      </c>
      <c r="G88" s="43">
        <f t="shared" si="28"/>
        <v>1.5974440894568689E-2</v>
      </c>
      <c r="H88" s="43">
        <f t="shared" si="29"/>
        <v>0.12140575079872204</v>
      </c>
      <c r="I88" s="43">
        <f t="shared" si="30"/>
        <v>3.035143769968051E-2</v>
      </c>
      <c r="J88" s="43">
        <f t="shared" si="31"/>
        <v>0.79872204472843455</v>
      </c>
      <c r="K88" s="44">
        <f t="shared" si="32"/>
        <v>0</v>
      </c>
      <c r="L88" s="28">
        <f t="shared" si="33"/>
        <v>0</v>
      </c>
      <c r="M88" s="24">
        <f t="shared" si="34"/>
        <v>54</v>
      </c>
      <c r="N88" s="10"/>
      <c r="O88" s="72" t="s">
        <v>168</v>
      </c>
      <c r="P88" s="67">
        <f t="shared" si="35"/>
        <v>626</v>
      </c>
      <c r="Q88" s="13">
        <v>1</v>
      </c>
      <c r="R88" s="34">
        <v>6</v>
      </c>
      <c r="S88" s="34">
        <v>14</v>
      </c>
      <c r="T88" s="34">
        <v>10</v>
      </c>
      <c r="U88" s="34">
        <v>76</v>
      </c>
      <c r="V88" s="34">
        <v>19</v>
      </c>
      <c r="W88" s="34">
        <v>500</v>
      </c>
      <c r="X88" s="34">
        <v>0</v>
      </c>
      <c r="Y88" s="34">
        <v>0</v>
      </c>
      <c r="Z88" s="72">
        <v>1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1</v>
      </c>
      <c r="AI88" s="1">
        <v>1</v>
      </c>
      <c r="AJ88" s="1">
        <v>0</v>
      </c>
      <c r="AK88" s="1">
        <v>0</v>
      </c>
      <c r="AL88" s="1">
        <v>2</v>
      </c>
      <c r="AM88" s="1">
        <v>2</v>
      </c>
      <c r="AN88" s="1">
        <v>2</v>
      </c>
      <c r="AO88" s="1">
        <v>0</v>
      </c>
      <c r="AP88" s="1">
        <v>1</v>
      </c>
      <c r="AQ88" s="1">
        <v>0</v>
      </c>
      <c r="AR88" s="1">
        <v>0</v>
      </c>
      <c r="AS88" s="1">
        <v>1</v>
      </c>
      <c r="AT88" s="1">
        <v>2</v>
      </c>
      <c r="AU88" s="1">
        <v>5</v>
      </c>
      <c r="AV88" s="1">
        <v>3</v>
      </c>
      <c r="AW88" s="1">
        <v>1</v>
      </c>
      <c r="AX88" s="1">
        <v>0</v>
      </c>
      <c r="AY88" s="1">
        <v>0</v>
      </c>
      <c r="AZ88" s="1">
        <v>1</v>
      </c>
      <c r="BA88" s="1">
        <v>7</v>
      </c>
      <c r="BB88" s="1">
        <v>0</v>
      </c>
      <c r="BC88" s="1">
        <v>1</v>
      </c>
      <c r="BD88" s="1">
        <v>3</v>
      </c>
      <c r="BE88" s="1">
        <v>9</v>
      </c>
      <c r="BF88" s="1">
        <v>15</v>
      </c>
      <c r="BG88" s="1">
        <v>26</v>
      </c>
      <c r="BH88" s="1">
        <v>23</v>
      </c>
      <c r="BI88" s="1">
        <v>8</v>
      </c>
      <c r="BJ88" s="1">
        <v>4</v>
      </c>
      <c r="BK88" s="1">
        <v>7</v>
      </c>
      <c r="BL88" s="1">
        <v>0</v>
      </c>
      <c r="BM88" s="1">
        <v>285</v>
      </c>
      <c r="BN88" s="1">
        <v>31</v>
      </c>
      <c r="BO88" s="1">
        <v>44</v>
      </c>
      <c r="BP88" s="1">
        <v>58</v>
      </c>
      <c r="BQ88" s="1">
        <v>18</v>
      </c>
      <c r="BR88" s="1">
        <v>22</v>
      </c>
      <c r="BS88" s="1">
        <v>26</v>
      </c>
      <c r="BT88" s="1">
        <v>16</v>
      </c>
      <c r="BU88" s="79">
        <v>0</v>
      </c>
    </row>
    <row r="89" spans="1:73" x14ac:dyDescent="0.15">
      <c r="A89" s="1" t="s">
        <v>169</v>
      </c>
      <c r="B89" s="1" t="s">
        <v>307</v>
      </c>
      <c r="C89" s="1" t="s">
        <v>170</v>
      </c>
      <c r="D89" s="41">
        <f t="shared" si="25"/>
        <v>9.1116173120728925E-3</v>
      </c>
      <c r="E89" s="43">
        <f t="shared" si="26"/>
        <v>5.5049354593773726E-2</v>
      </c>
      <c r="F89" s="43">
        <f t="shared" si="27"/>
        <v>4.441913439635535E-2</v>
      </c>
      <c r="G89" s="43">
        <f t="shared" si="28"/>
        <v>7.8208048595292332E-2</v>
      </c>
      <c r="H89" s="43">
        <f t="shared" si="29"/>
        <v>0.13249810174639332</v>
      </c>
      <c r="I89" s="43">
        <f t="shared" si="30"/>
        <v>3.1890660592255128E-2</v>
      </c>
      <c r="J89" s="43">
        <f t="shared" si="31"/>
        <v>0.63097949886104787</v>
      </c>
      <c r="K89" s="44">
        <f t="shared" si="32"/>
        <v>1.7843583902809414E-2</v>
      </c>
      <c r="L89" s="28">
        <f t="shared" si="33"/>
        <v>3.0372057706909645E-3</v>
      </c>
      <c r="M89" s="24">
        <f t="shared" si="34"/>
        <v>21</v>
      </c>
      <c r="N89" s="10"/>
      <c r="O89" s="72" t="s">
        <v>170</v>
      </c>
      <c r="P89" s="67">
        <f t="shared" si="35"/>
        <v>2634</v>
      </c>
      <c r="Q89" s="13">
        <v>24</v>
      </c>
      <c r="R89" s="34">
        <v>145</v>
      </c>
      <c r="S89" s="34">
        <v>117</v>
      </c>
      <c r="T89" s="34">
        <v>206</v>
      </c>
      <c r="U89" s="34">
        <v>349</v>
      </c>
      <c r="V89" s="34">
        <v>84</v>
      </c>
      <c r="W89" s="34">
        <v>1662</v>
      </c>
      <c r="X89" s="34">
        <v>47</v>
      </c>
      <c r="Y89" s="34">
        <v>8</v>
      </c>
      <c r="Z89" s="72">
        <v>14</v>
      </c>
      <c r="AA89" s="1">
        <v>2</v>
      </c>
      <c r="AB89" s="1">
        <v>0</v>
      </c>
      <c r="AC89" s="1">
        <v>8</v>
      </c>
      <c r="AD89" s="1">
        <v>0</v>
      </c>
      <c r="AE89" s="1">
        <v>0</v>
      </c>
      <c r="AF89" s="1">
        <v>0</v>
      </c>
      <c r="AG89" s="1">
        <v>12</v>
      </c>
      <c r="AH89" s="1">
        <v>2</v>
      </c>
      <c r="AI89" s="1">
        <v>5</v>
      </c>
      <c r="AJ89" s="1">
        <v>21</v>
      </c>
      <c r="AK89" s="1">
        <v>20</v>
      </c>
      <c r="AL89" s="1">
        <v>57</v>
      </c>
      <c r="AM89" s="1">
        <v>28</v>
      </c>
      <c r="AN89" s="1">
        <v>3</v>
      </c>
      <c r="AO89" s="1">
        <v>2</v>
      </c>
      <c r="AP89" s="1">
        <v>12</v>
      </c>
      <c r="AQ89" s="1">
        <v>5</v>
      </c>
      <c r="AR89" s="1">
        <v>3</v>
      </c>
      <c r="AS89" s="1">
        <v>5</v>
      </c>
      <c r="AT89" s="1">
        <v>9</v>
      </c>
      <c r="AU89" s="1">
        <v>30</v>
      </c>
      <c r="AV89" s="1">
        <v>48</v>
      </c>
      <c r="AW89" s="1">
        <v>13</v>
      </c>
      <c r="AX89" s="1">
        <v>12</v>
      </c>
      <c r="AY89" s="1">
        <v>24</v>
      </c>
      <c r="AZ89" s="1">
        <v>54</v>
      </c>
      <c r="BA89" s="1">
        <v>69</v>
      </c>
      <c r="BB89" s="1">
        <v>18</v>
      </c>
      <c r="BC89" s="1">
        <v>16</v>
      </c>
      <c r="BD89" s="1">
        <v>14</v>
      </c>
      <c r="BE89" s="1">
        <v>21</v>
      </c>
      <c r="BF89" s="1">
        <v>56</v>
      </c>
      <c r="BG89" s="1">
        <v>167</v>
      </c>
      <c r="BH89" s="1">
        <v>91</v>
      </c>
      <c r="BI89" s="1">
        <v>6</v>
      </c>
      <c r="BJ89" s="1">
        <v>26</v>
      </c>
      <c r="BK89" s="1">
        <v>44</v>
      </c>
      <c r="BL89" s="1">
        <v>8</v>
      </c>
      <c r="BM89" s="1">
        <v>814</v>
      </c>
      <c r="BN89" s="1">
        <v>115</v>
      </c>
      <c r="BO89" s="1">
        <v>155</v>
      </c>
      <c r="BP89" s="1">
        <v>160</v>
      </c>
      <c r="BQ89" s="1">
        <v>131</v>
      </c>
      <c r="BR89" s="1">
        <v>108</v>
      </c>
      <c r="BS89" s="1">
        <v>141</v>
      </c>
      <c r="BT89" s="1">
        <v>38</v>
      </c>
      <c r="BU89" s="79">
        <v>47</v>
      </c>
    </row>
    <row r="90" spans="1:73" x14ac:dyDescent="0.15">
      <c r="A90" s="1" t="s">
        <v>171</v>
      </c>
      <c r="B90" s="1" t="s">
        <v>312</v>
      </c>
      <c r="C90" s="1" t="s">
        <v>172</v>
      </c>
      <c r="D90" s="41">
        <f t="shared" si="25"/>
        <v>7.6045627376425851E-4</v>
      </c>
      <c r="E90" s="43">
        <f t="shared" si="26"/>
        <v>9.8859315589353604E-3</v>
      </c>
      <c r="F90" s="43">
        <f t="shared" si="27"/>
        <v>6.0836501901140681E-3</v>
      </c>
      <c r="G90" s="43">
        <f t="shared" si="28"/>
        <v>1.596958174904943E-2</v>
      </c>
      <c r="H90" s="43">
        <f t="shared" si="29"/>
        <v>2.4334600760456272E-2</v>
      </c>
      <c r="I90" s="43">
        <f t="shared" si="30"/>
        <v>5.3231939163498098E-3</v>
      </c>
      <c r="J90" s="43">
        <f t="shared" si="31"/>
        <v>0.93307984790874521</v>
      </c>
      <c r="K90" s="44">
        <f t="shared" si="32"/>
        <v>4.5627376425855515E-3</v>
      </c>
      <c r="L90" s="28">
        <f t="shared" si="33"/>
        <v>0</v>
      </c>
      <c r="M90" s="24">
        <f t="shared" si="34"/>
        <v>54</v>
      </c>
      <c r="N90" s="10"/>
      <c r="O90" s="72" t="s">
        <v>172</v>
      </c>
      <c r="P90" s="67">
        <f t="shared" si="35"/>
        <v>1315</v>
      </c>
      <c r="Q90" s="13">
        <v>1</v>
      </c>
      <c r="R90" s="34">
        <v>13</v>
      </c>
      <c r="S90" s="34">
        <v>8</v>
      </c>
      <c r="T90" s="34">
        <v>21</v>
      </c>
      <c r="U90" s="34">
        <v>32</v>
      </c>
      <c r="V90" s="34">
        <v>7</v>
      </c>
      <c r="W90" s="34">
        <v>1227</v>
      </c>
      <c r="X90" s="34">
        <v>6</v>
      </c>
      <c r="Y90" s="34">
        <v>0</v>
      </c>
      <c r="Z90" s="72">
        <v>1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2</v>
      </c>
      <c r="AH90" s="1">
        <v>2</v>
      </c>
      <c r="AI90" s="1">
        <v>2</v>
      </c>
      <c r="AJ90" s="1">
        <v>1</v>
      </c>
      <c r="AK90" s="1">
        <v>2</v>
      </c>
      <c r="AL90" s="1">
        <v>3</v>
      </c>
      <c r="AM90" s="1">
        <v>1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2</v>
      </c>
      <c r="AU90" s="1">
        <v>3</v>
      </c>
      <c r="AV90" s="1">
        <v>3</v>
      </c>
      <c r="AW90" s="1">
        <v>2</v>
      </c>
      <c r="AX90" s="1">
        <v>2</v>
      </c>
      <c r="AY90" s="1">
        <v>2</v>
      </c>
      <c r="AZ90" s="1">
        <v>5</v>
      </c>
      <c r="BA90" s="1">
        <v>9</v>
      </c>
      <c r="BB90" s="1">
        <v>1</v>
      </c>
      <c r="BC90" s="1">
        <v>0</v>
      </c>
      <c r="BD90" s="1">
        <v>1</v>
      </c>
      <c r="BE90" s="1">
        <v>3</v>
      </c>
      <c r="BF90" s="1">
        <v>3</v>
      </c>
      <c r="BG90" s="1">
        <v>13</v>
      </c>
      <c r="BH90" s="1">
        <v>12</v>
      </c>
      <c r="BI90" s="1">
        <v>0</v>
      </c>
      <c r="BJ90" s="1">
        <v>2</v>
      </c>
      <c r="BK90" s="1">
        <v>5</v>
      </c>
      <c r="BL90" s="1">
        <v>0</v>
      </c>
      <c r="BM90" s="1">
        <v>562</v>
      </c>
      <c r="BN90" s="1">
        <v>365</v>
      </c>
      <c r="BO90" s="1">
        <v>120</v>
      </c>
      <c r="BP90" s="1">
        <v>75</v>
      </c>
      <c r="BQ90" s="1">
        <v>24</v>
      </c>
      <c r="BR90" s="1">
        <v>45</v>
      </c>
      <c r="BS90" s="1">
        <v>29</v>
      </c>
      <c r="BT90" s="1">
        <v>7</v>
      </c>
      <c r="BU90" s="79">
        <v>6</v>
      </c>
    </row>
    <row r="91" spans="1:73" x14ac:dyDescent="0.15">
      <c r="A91" s="1" t="s">
        <v>173</v>
      </c>
      <c r="B91" s="1" t="s">
        <v>312</v>
      </c>
      <c r="C91" s="1" t="s">
        <v>174</v>
      </c>
      <c r="D91" s="41">
        <f t="shared" si="25"/>
        <v>7.8455039227519618E-3</v>
      </c>
      <c r="E91" s="43">
        <f t="shared" si="26"/>
        <v>3.1985515992757993E-2</v>
      </c>
      <c r="F91" s="43">
        <f t="shared" si="27"/>
        <v>2.4743512371756187E-2</v>
      </c>
      <c r="G91" s="43">
        <f t="shared" si="28"/>
        <v>5.6729028364514184E-2</v>
      </c>
      <c r="H91" s="43">
        <f t="shared" si="29"/>
        <v>4.6469523234761619E-2</v>
      </c>
      <c r="I91" s="43">
        <f t="shared" si="30"/>
        <v>7.8455039227519618E-3</v>
      </c>
      <c r="J91" s="43">
        <f t="shared" si="31"/>
        <v>0.80989740494870244</v>
      </c>
      <c r="K91" s="44">
        <f t="shared" si="32"/>
        <v>1.448400724200362E-2</v>
      </c>
      <c r="L91" s="28">
        <f t="shared" si="33"/>
        <v>6.0350030175015089E-4</v>
      </c>
      <c r="M91" s="24">
        <f t="shared" si="34"/>
        <v>50</v>
      </c>
      <c r="N91" s="10"/>
      <c r="O91" s="72" t="s">
        <v>174</v>
      </c>
      <c r="P91" s="67">
        <f t="shared" si="35"/>
        <v>1657</v>
      </c>
      <c r="Q91" s="13">
        <v>13</v>
      </c>
      <c r="R91" s="34">
        <v>53</v>
      </c>
      <c r="S91" s="34">
        <v>41</v>
      </c>
      <c r="T91" s="34">
        <v>94</v>
      </c>
      <c r="U91" s="34">
        <v>77</v>
      </c>
      <c r="V91" s="34">
        <v>13</v>
      </c>
      <c r="W91" s="34">
        <v>1342</v>
      </c>
      <c r="X91" s="34">
        <v>24</v>
      </c>
      <c r="Y91" s="34">
        <v>1</v>
      </c>
      <c r="Z91" s="72">
        <v>9</v>
      </c>
      <c r="AA91" s="1">
        <v>2</v>
      </c>
      <c r="AB91" s="1">
        <v>0</v>
      </c>
      <c r="AC91" s="1">
        <v>2</v>
      </c>
      <c r="AD91" s="1">
        <v>0</v>
      </c>
      <c r="AE91" s="1">
        <v>0</v>
      </c>
      <c r="AF91" s="1">
        <v>0</v>
      </c>
      <c r="AG91" s="1">
        <v>3</v>
      </c>
      <c r="AH91" s="1">
        <v>2</v>
      </c>
      <c r="AI91" s="1">
        <v>0</v>
      </c>
      <c r="AJ91" s="1">
        <v>8</v>
      </c>
      <c r="AK91" s="1">
        <v>8</v>
      </c>
      <c r="AL91" s="1">
        <v>21</v>
      </c>
      <c r="AM91" s="1">
        <v>11</v>
      </c>
      <c r="AN91" s="1">
        <v>1</v>
      </c>
      <c r="AO91" s="1">
        <v>1</v>
      </c>
      <c r="AP91" s="1">
        <v>4</v>
      </c>
      <c r="AQ91" s="1">
        <v>0</v>
      </c>
      <c r="AR91" s="1">
        <v>0</v>
      </c>
      <c r="AS91" s="1">
        <v>5</v>
      </c>
      <c r="AT91" s="1">
        <v>6</v>
      </c>
      <c r="AU91" s="1">
        <v>6</v>
      </c>
      <c r="AV91" s="1">
        <v>18</v>
      </c>
      <c r="AW91" s="1">
        <v>4</v>
      </c>
      <c r="AX91" s="1">
        <v>6</v>
      </c>
      <c r="AY91" s="1">
        <v>13</v>
      </c>
      <c r="AZ91" s="1">
        <v>20</v>
      </c>
      <c r="BA91" s="1">
        <v>38</v>
      </c>
      <c r="BB91" s="1">
        <v>10</v>
      </c>
      <c r="BC91" s="1">
        <v>3</v>
      </c>
      <c r="BD91" s="1">
        <v>4</v>
      </c>
      <c r="BE91" s="1">
        <v>6</v>
      </c>
      <c r="BF91" s="1">
        <v>10</v>
      </c>
      <c r="BG91" s="1">
        <v>27</v>
      </c>
      <c r="BH91" s="1">
        <v>30</v>
      </c>
      <c r="BI91" s="1">
        <v>5</v>
      </c>
      <c r="BJ91" s="1">
        <v>5</v>
      </c>
      <c r="BK91" s="1">
        <v>2</v>
      </c>
      <c r="BL91" s="1">
        <v>1</v>
      </c>
      <c r="BM91" s="1">
        <v>323</v>
      </c>
      <c r="BN91" s="1">
        <v>83</v>
      </c>
      <c r="BO91" s="1">
        <v>610</v>
      </c>
      <c r="BP91" s="1">
        <v>88</v>
      </c>
      <c r="BQ91" s="1">
        <v>80</v>
      </c>
      <c r="BR91" s="1">
        <v>62</v>
      </c>
      <c r="BS91" s="1">
        <v>50</v>
      </c>
      <c r="BT91" s="1">
        <v>46</v>
      </c>
      <c r="BU91" s="79">
        <v>24</v>
      </c>
    </row>
    <row r="92" spans="1:73" x14ac:dyDescent="0.15">
      <c r="A92" s="1" t="s">
        <v>175</v>
      </c>
      <c r="B92" s="1" t="s">
        <v>312</v>
      </c>
      <c r="C92" s="1" t="s">
        <v>176</v>
      </c>
      <c r="D92" s="41">
        <f t="shared" si="25"/>
        <v>5.8616647127784287E-4</v>
      </c>
      <c r="E92" s="43">
        <f t="shared" si="26"/>
        <v>8.2063305978898014E-3</v>
      </c>
      <c r="F92" s="43">
        <f t="shared" si="27"/>
        <v>6.4478311840562722E-3</v>
      </c>
      <c r="G92" s="43">
        <f t="shared" si="28"/>
        <v>1.2895662368112544E-2</v>
      </c>
      <c r="H92" s="43">
        <f t="shared" si="29"/>
        <v>2.7549824150058615E-2</v>
      </c>
      <c r="I92" s="43">
        <f t="shared" si="30"/>
        <v>7.6201641266119575E-3</v>
      </c>
      <c r="J92" s="43">
        <f t="shared" si="31"/>
        <v>0.93493552168815941</v>
      </c>
      <c r="K92" s="44">
        <f t="shared" si="32"/>
        <v>1.7584994138335288E-3</v>
      </c>
      <c r="L92" s="28">
        <f t="shared" si="33"/>
        <v>5.8616647127784287E-4</v>
      </c>
      <c r="M92" s="24">
        <f t="shared" si="34"/>
        <v>53</v>
      </c>
      <c r="N92" s="10"/>
      <c r="O92" s="72" t="s">
        <v>176</v>
      </c>
      <c r="P92" s="67">
        <f t="shared" si="35"/>
        <v>1706</v>
      </c>
      <c r="Q92" s="13">
        <v>1</v>
      </c>
      <c r="R92" s="34">
        <v>14</v>
      </c>
      <c r="S92" s="34">
        <v>11</v>
      </c>
      <c r="T92" s="34">
        <v>22</v>
      </c>
      <c r="U92" s="34">
        <v>47</v>
      </c>
      <c r="V92" s="34">
        <v>13</v>
      </c>
      <c r="W92" s="34">
        <v>1595</v>
      </c>
      <c r="X92" s="34">
        <v>3</v>
      </c>
      <c r="Y92" s="34">
        <v>1</v>
      </c>
      <c r="Z92" s="72">
        <v>0</v>
      </c>
      <c r="AA92" s="1">
        <v>1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1</v>
      </c>
      <c r="AH92" s="1">
        <v>0</v>
      </c>
      <c r="AI92" s="1">
        <v>0</v>
      </c>
      <c r="AJ92" s="1">
        <v>0</v>
      </c>
      <c r="AK92" s="1">
        <v>1</v>
      </c>
      <c r="AL92" s="1">
        <v>10</v>
      </c>
      <c r="AM92" s="1">
        <v>2</v>
      </c>
      <c r="AN92" s="1">
        <v>0</v>
      </c>
      <c r="AO92" s="1">
        <v>0</v>
      </c>
      <c r="AP92" s="1">
        <v>0</v>
      </c>
      <c r="AQ92" s="1">
        <v>0</v>
      </c>
      <c r="AR92" s="1">
        <v>1</v>
      </c>
      <c r="AS92" s="1">
        <v>0</v>
      </c>
      <c r="AT92" s="1">
        <v>0</v>
      </c>
      <c r="AU92" s="1">
        <v>4</v>
      </c>
      <c r="AV92" s="1">
        <v>6</v>
      </c>
      <c r="AW92" s="1">
        <v>1</v>
      </c>
      <c r="AX92" s="1">
        <v>1</v>
      </c>
      <c r="AY92" s="1">
        <v>3</v>
      </c>
      <c r="AZ92" s="1">
        <v>7</v>
      </c>
      <c r="BA92" s="1">
        <v>8</v>
      </c>
      <c r="BB92" s="1">
        <v>1</v>
      </c>
      <c r="BC92" s="1">
        <v>1</v>
      </c>
      <c r="BD92" s="1">
        <v>4</v>
      </c>
      <c r="BE92" s="1">
        <v>3</v>
      </c>
      <c r="BF92" s="1">
        <v>1</v>
      </c>
      <c r="BG92" s="1">
        <v>10</v>
      </c>
      <c r="BH92" s="1">
        <v>29</v>
      </c>
      <c r="BI92" s="1">
        <v>1</v>
      </c>
      <c r="BJ92" s="1">
        <v>3</v>
      </c>
      <c r="BK92" s="1">
        <v>8</v>
      </c>
      <c r="BL92" s="1">
        <v>1</v>
      </c>
      <c r="BM92" s="1">
        <v>369</v>
      </c>
      <c r="BN92" s="1">
        <v>88</v>
      </c>
      <c r="BO92" s="1">
        <v>149</v>
      </c>
      <c r="BP92" s="1">
        <v>585</v>
      </c>
      <c r="BQ92" s="1">
        <v>115</v>
      </c>
      <c r="BR92" s="1">
        <v>134</v>
      </c>
      <c r="BS92" s="1">
        <v>128</v>
      </c>
      <c r="BT92" s="1">
        <v>27</v>
      </c>
      <c r="BU92" s="79">
        <v>3</v>
      </c>
    </row>
    <row r="93" spans="1:73" x14ac:dyDescent="0.15">
      <c r="A93" s="1" t="s">
        <v>177</v>
      </c>
      <c r="B93" s="1" t="s">
        <v>312</v>
      </c>
      <c r="C93" s="1" t="s">
        <v>178</v>
      </c>
      <c r="D93" s="41">
        <f t="shared" si="25"/>
        <v>4.6040515653775326E-3</v>
      </c>
      <c r="E93" s="43">
        <f t="shared" si="26"/>
        <v>2.2099447513812154E-2</v>
      </c>
      <c r="F93" s="43">
        <f t="shared" si="27"/>
        <v>1.6574585635359115E-2</v>
      </c>
      <c r="G93" s="43">
        <f t="shared" si="28"/>
        <v>3.4990791896869246E-2</v>
      </c>
      <c r="H93" s="43">
        <f t="shared" si="29"/>
        <v>6.9060773480662987E-2</v>
      </c>
      <c r="I93" s="43">
        <f t="shared" si="30"/>
        <v>3.7753222836095765E-2</v>
      </c>
      <c r="J93" s="43">
        <f t="shared" si="31"/>
        <v>0.81031307550644571</v>
      </c>
      <c r="K93" s="44">
        <f t="shared" si="32"/>
        <v>4.6040515653775326E-3</v>
      </c>
      <c r="L93" s="28">
        <f t="shared" si="33"/>
        <v>0</v>
      </c>
      <c r="M93" s="24">
        <f t="shared" si="34"/>
        <v>54</v>
      </c>
      <c r="N93" s="10"/>
      <c r="O93" s="72" t="s">
        <v>178</v>
      </c>
      <c r="P93" s="67">
        <f t="shared" si="35"/>
        <v>1086</v>
      </c>
      <c r="Q93" s="13">
        <v>5</v>
      </c>
      <c r="R93" s="34">
        <v>24</v>
      </c>
      <c r="S93" s="34">
        <v>18</v>
      </c>
      <c r="T93" s="34">
        <v>38</v>
      </c>
      <c r="U93" s="34">
        <v>75</v>
      </c>
      <c r="V93" s="34">
        <v>41</v>
      </c>
      <c r="W93" s="34">
        <v>880</v>
      </c>
      <c r="X93" s="34">
        <v>5</v>
      </c>
      <c r="Y93" s="34">
        <v>0</v>
      </c>
      <c r="Z93" s="72">
        <v>5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3</v>
      </c>
      <c r="AH93" s="1">
        <v>1</v>
      </c>
      <c r="AI93" s="1">
        <v>0</v>
      </c>
      <c r="AJ93" s="1">
        <v>0</v>
      </c>
      <c r="AK93" s="1">
        <v>3</v>
      </c>
      <c r="AL93" s="1">
        <v>11</v>
      </c>
      <c r="AM93" s="1">
        <v>6</v>
      </c>
      <c r="AN93" s="1">
        <v>1</v>
      </c>
      <c r="AO93" s="1">
        <v>1</v>
      </c>
      <c r="AP93" s="1">
        <v>1</v>
      </c>
      <c r="AQ93" s="1">
        <v>1</v>
      </c>
      <c r="AR93" s="1">
        <v>0</v>
      </c>
      <c r="AS93" s="1">
        <v>2</v>
      </c>
      <c r="AT93" s="1">
        <v>2</v>
      </c>
      <c r="AU93" s="1">
        <v>5</v>
      </c>
      <c r="AV93" s="1">
        <v>5</v>
      </c>
      <c r="AW93" s="1">
        <v>2</v>
      </c>
      <c r="AX93" s="1">
        <v>6</v>
      </c>
      <c r="AY93" s="1">
        <v>1</v>
      </c>
      <c r="AZ93" s="1">
        <v>5</v>
      </c>
      <c r="BA93" s="1">
        <v>21</v>
      </c>
      <c r="BB93" s="1">
        <v>1</v>
      </c>
      <c r="BC93" s="1">
        <v>2</v>
      </c>
      <c r="BD93" s="1">
        <v>3</v>
      </c>
      <c r="BE93" s="1">
        <v>9</v>
      </c>
      <c r="BF93" s="1">
        <v>11</v>
      </c>
      <c r="BG93" s="1">
        <v>22</v>
      </c>
      <c r="BH93" s="1">
        <v>30</v>
      </c>
      <c r="BI93" s="1">
        <v>5</v>
      </c>
      <c r="BJ93" s="1">
        <v>4</v>
      </c>
      <c r="BK93" s="1">
        <v>32</v>
      </c>
      <c r="BL93" s="1">
        <v>0</v>
      </c>
      <c r="BM93" s="1">
        <v>140</v>
      </c>
      <c r="BN93" s="1">
        <v>34</v>
      </c>
      <c r="BO93" s="1">
        <v>61</v>
      </c>
      <c r="BP93" s="1">
        <v>61</v>
      </c>
      <c r="BQ93" s="1">
        <v>469</v>
      </c>
      <c r="BR93" s="1">
        <v>82</v>
      </c>
      <c r="BS93" s="1">
        <v>22</v>
      </c>
      <c r="BT93" s="1">
        <v>11</v>
      </c>
      <c r="BU93" s="79">
        <v>5</v>
      </c>
    </row>
    <row r="94" spans="1:73" x14ac:dyDescent="0.15">
      <c r="A94" s="1" t="s">
        <v>179</v>
      </c>
      <c r="B94" s="1" t="s">
        <v>312</v>
      </c>
      <c r="C94" s="1" t="s">
        <v>180</v>
      </c>
      <c r="D94" s="41">
        <f t="shared" si="25"/>
        <v>1.4097744360902255E-2</v>
      </c>
      <c r="E94" s="43">
        <f t="shared" si="26"/>
        <v>5.5451127819548869E-2</v>
      </c>
      <c r="F94" s="43">
        <f t="shared" si="27"/>
        <v>5.5451127819548869E-2</v>
      </c>
      <c r="G94" s="43">
        <f t="shared" si="28"/>
        <v>7.1428571428571425E-2</v>
      </c>
      <c r="H94" s="43">
        <f t="shared" si="29"/>
        <v>4.4172932330827065E-2</v>
      </c>
      <c r="I94" s="43">
        <f t="shared" si="30"/>
        <v>1.3157894736842105E-2</v>
      </c>
      <c r="J94" s="43">
        <f t="shared" si="31"/>
        <v>0.73496240601503759</v>
      </c>
      <c r="K94" s="44">
        <f t="shared" si="32"/>
        <v>1.1278195488721804E-2</v>
      </c>
      <c r="L94" s="28">
        <f t="shared" si="33"/>
        <v>2.819548872180451E-3</v>
      </c>
      <c r="M94" s="24">
        <f t="shared" si="34"/>
        <v>23</v>
      </c>
      <c r="N94" s="10"/>
      <c r="O94" s="72" t="s">
        <v>180</v>
      </c>
      <c r="P94" s="67">
        <f t="shared" si="35"/>
        <v>1064</v>
      </c>
      <c r="Q94" s="13">
        <v>15</v>
      </c>
      <c r="R94" s="34">
        <v>59</v>
      </c>
      <c r="S94" s="34">
        <v>59</v>
      </c>
      <c r="T94" s="34">
        <v>76</v>
      </c>
      <c r="U94" s="34">
        <v>47</v>
      </c>
      <c r="V94" s="34">
        <v>14</v>
      </c>
      <c r="W94" s="34">
        <v>782</v>
      </c>
      <c r="X94" s="34">
        <v>12</v>
      </c>
      <c r="Y94" s="34">
        <v>3</v>
      </c>
      <c r="Z94" s="72">
        <v>10</v>
      </c>
      <c r="AA94" s="1">
        <v>1</v>
      </c>
      <c r="AB94" s="1">
        <v>0</v>
      </c>
      <c r="AC94" s="1">
        <v>2</v>
      </c>
      <c r="AD94" s="1">
        <v>0</v>
      </c>
      <c r="AE94" s="1">
        <v>0</v>
      </c>
      <c r="AF94" s="1">
        <v>2</v>
      </c>
      <c r="AG94" s="1">
        <v>8</v>
      </c>
      <c r="AH94" s="1">
        <v>1</v>
      </c>
      <c r="AI94" s="1">
        <v>2</v>
      </c>
      <c r="AJ94" s="1">
        <v>6</v>
      </c>
      <c r="AK94" s="1">
        <v>8</v>
      </c>
      <c r="AL94" s="1">
        <v>25</v>
      </c>
      <c r="AM94" s="1">
        <v>9</v>
      </c>
      <c r="AN94" s="1">
        <v>5</v>
      </c>
      <c r="AO94" s="1">
        <v>1</v>
      </c>
      <c r="AP94" s="1">
        <v>0</v>
      </c>
      <c r="AQ94" s="1">
        <v>1</v>
      </c>
      <c r="AR94" s="1">
        <v>0</v>
      </c>
      <c r="AS94" s="1">
        <v>2</v>
      </c>
      <c r="AT94" s="1">
        <v>6</v>
      </c>
      <c r="AU94" s="1">
        <v>15</v>
      </c>
      <c r="AV94" s="1">
        <v>29</v>
      </c>
      <c r="AW94" s="1">
        <v>5</v>
      </c>
      <c r="AX94" s="1">
        <v>3</v>
      </c>
      <c r="AY94" s="1">
        <v>9</v>
      </c>
      <c r="AZ94" s="1">
        <v>29</v>
      </c>
      <c r="BA94" s="1">
        <v>19</v>
      </c>
      <c r="BB94" s="1">
        <v>8</v>
      </c>
      <c r="BC94" s="1">
        <v>3</v>
      </c>
      <c r="BD94" s="1">
        <v>1</v>
      </c>
      <c r="BE94" s="1">
        <v>4</v>
      </c>
      <c r="BF94" s="1">
        <v>13</v>
      </c>
      <c r="BG94" s="1">
        <v>19</v>
      </c>
      <c r="BH94" s="1">
        <v>10</v>
      </c>
      <c r="BI94" s="1">
        <v>3</v>
      </c>
      <c r="BJ94" s="1">
        <v>2</v>
      </c>
      <c r="BK94" s="1">
        <v>6</v>
      </c>
      <c r="BL94" s="1">
        <v>3</v>
      </c>
      <c r="BM94" s="1">
        <v>106</v>
      </c>
      <c r="BN94" s="1">
        <v>26</v>
      </c>
      <c r="BO94" s="1">
        <v>56</v>
      </c>
      <c r="BP94" s="1">
        <v>72</v>
      </c>
      <c r="BQ94" s="1">
        <v>56</v>
      </c>
      <c r="BR94" s="1">
        <v>377</v>
      </c>
      <c r="BS94" s="1">
        <v>77</v>
      </c>
      <c r="BT94" s="1">
        <v>12</v>
      </c>
      <c r="BU94" s="79">
        <v>12</v>
      </c>
    </row>
    <row r="95" spans="1:73" x14ac:dyDescent="0.15">
      <c r="A95" s="1" t="s">
        <v>181</v>
      </c>
      <c r="B95" s="1" t="s">
        <v>312</v>
      </c>
      <c r="C95" s="1" t="s">
        <v>182</v>
      </c>
      <c r="D95" s="41">
        <f t="shared" si="25"/>
        <v>8.3420229405630868E-3</v>
      </c>
      <c r="E95" s="43">
        <f t="shared" si="26"/>
        <v>3.023983315954119E-2</v>
      </c>
      <c r="F95" s="43">
        <f t="shared" si="27"/>
        <v>3.6496350364963501E-2</v>
      </c>
      <c r="G95" s="43">
        <f t="shared" si="28"/>
        <v>4.9009384775808136E-2</v>
      </c>
      <c r="H95" s="43">
        <f t="shared" si="29"/>
        <v>2.1897810218978103E-2</v>
      </c>
      <c r="I95" s="43">
        <f t="shared" si="30"/>
        <v>1.3555787278415016E-2</v>
      </c>
      <c r="J95" s="43">
        <f t="shared" si="31"/>
        <v>0.82638164754953081</v>
      </c>
      <c r="K95" s="44">
        <f t="shared" si="32"/>
        <v>1.4077163712200209E-2</v>
      </c>
      <c r="L95" s="28">
        <f t="shared" si="33"/>
        <v>0</v>
      </c>
      <c r="M95" s="24">
        <f t="shared" si="34"/>
        <v>54</v>
      </c>
      <c r="N95" s="10"/>
      <c r="O95" s="72" t="s">
        <v>182</v>
      </c>
      <c r="P95" s="67">
        <f t="shared" si="35"/>
        <v>1918</v>
      </c>
      <c r="Q95" s="13">
        <v>16</v>
      </c>
      <c r="R95" s="34">
        <v>58</v>
      </c>
      <c r="S95" s="34">
        <v>70</v>
      </c>
      <c r="T95" s="34">
        <v>94</v>
      </c>
      <c r="U95" s="34">
        <v>42</v>
      </c>
      <c r="V95" s="34">
        <v>26</v>
      </c>
      <c r="W95" s="34">
        <v>1585</v>
      </c>
      <c r="X95" s="34">
        <v>27</v>
      </c>
      <c r="Y95" s="34">
        <v>0</v>
      </c>
      <c r="Z95" s="72">
        <v>13</v>
      </c>
      <c r="AA95" s="1">
        <v>0</v>
      </c>
      <c r="AB95" s="1">
        <v>1</v>
      </c>
      <c r="AC95" s="1">
        <v>1</v>
      </c>
      <c r="AD95" s="1">
        <v>1</v>
      </c>
      <c r="AE95" s="1">
        <v>0</v>
      </c>
      <c r="AF95" s="1">
        <v>0</v>
      </c>
      <c r="AG95" s="1">
        <v>3</v>
      </c>
      <c r="AH95" s="1">
        <v>2</v>
      </c>
      <c r="AI95" s="1">
        <v>4</v>
      </c>
      <c r="AJ95" s="1">
        <v>8</v>
      </c>
      <c r="AK95" s="1">
        <v>9</v>
      </c>
      <c r="AL95" s="1">
        <v>25</v>
      </c>
      <c r="AM95" s="1">
        <v>7</v>
      </c>
      <c r="AN95" s="1">
        <v>3</v>
      </c>
      <c r="AO95" s="1">
        <v>0</v>
      </c>
      <c r="AP95" s="1">
        <v>0</v>
      </c>
      <c r="AQ95" s="1">
        <v>3</v>
      </c>
      <c r="AR95" s="1">
        <v>2</v>
      </c>
      <c r="AS95" s="1">
        <v>3</v>
      </c>
      <c r="AT95" s="1">
        <v>11</v>
      </c>
      <c r="AU95" s="1">
        <v>13</v>
      </c>
      <c r="AV95" s="1">
        <v>35</v>
      </c>
      <c r="AW95" s="1">
        <v>4</v>
      </c>
      <c r="AX95" s="1">
        <v>4</v>
      </c>
      <c r="AY95" s="1">
        <v>9</v>
      </c>
      <c r="AZ95" s="1">
        <v>30</v>
      </c>
      <c r="BA95" s="1">
        <v>29</v>
      </c>
      <c r="BB95" s="1">
        <v>5</v>
      </c>
      <c r="BC95" s="1">
        <v>13</v>
      </c>
      <c r="BD95" s="1">
        <v>1</v>
      </c>
      <c r="BE95" s="1">
        <v>3</v>
      </c>
      <c r="BF95" s="1">
        <v>7</v>
      </c>
      <c r="BG95" s="1">
        <v>15</v>
      </c>
      <c r="BH95" s="1">
        <v>16</v>
      </c>
      <c r="BI95" s="1">
        <v>7</v>
      </c>
      <c r="BJ95" s="1">
        <v>2</v>
      </c>
      <c r="BK95" s="1">
        <v>17</v>
      </c>
      <c r="BL95" s="1">
        <v>0</v>
      </c>
      <c r="BM95" s="1">
        <v>168</v>
      </c>
      <c r="BN95" s="1">
        <v>31</v>
      </c>
      <c r="BO95" s="1">
        <v>94</v>
      </c>
      <c r="BP95" s="1">
        <v>168</v>
      </c>
      <c r="BQ95" s="1">
        <v>71</v>
      </c>
      <c r="BR95" s="1">
        <v>174</v>
      </c>
      <c r="BS95" s="1">
        <v>860</v>
      </c>
      <c r="BT95" s="1">
        <v>19</v>
      </c>
      <c r="BU95" s="79">
        <v>27</v>
      </c>
    </row>
    <row r="96" spans="1:73" x14ac:dyDescent="0.15">
      <c r="A96" s="1" t="s">
        <v>183</v>
      </c>
      <c r="B96" s="1" t="s">
        <v>309</v>
      </c>
      <c r="C96" s="1" t="s">
        <v>184</v>
      </c>
      <c r="D96" s="41">
        <f t="shared" si="25"/>
        <v>2.197802197802198E-2</v>
      </c>
      <c r="E96" s="43">
        <f t="shared" si="26"/>
        <v>9.3406593406593408E-2</v>
      </c>
      <c r="F96" s="43">
        <f t="shared" si="27"/>
        <v>0.13186813186813187</v>
      </c>
      <c r="G96" s="43">
        <f t="shared" si="28"/>
        <v>0.12087912087912088</v>
      </c>
      <c r="H96" s="43">
        <f t="shared" si="29"/>
        <v>0.1043956043956044</v>
      </c>
      <c r="I96" s="43">
        <f t="shared" si="30"/>
        <v>5.4945054945054944E-2</v>
      </c>
      <c r="J96" s="43">
        <f t="shared" si="31"/>
        <v>0.47252747252747251</v>
      </c>
      <c r="K96" s="44">
        <f t="shared" si="32"/>
        <v>0</v>
      </c>
      <c r="L96" s="28">
        <f t="shared" si="33"/>
        <v>0</v>
      </c>
      <c r="M96" s="24">
        <f t="shared" si="34"/>
        <v>54</v>
      </c>
      <c r="N96" s="10"/>
      <c r="O96" s="72" t="s">
        <v>184</v>
      </c>
      <c r="P96" s="67">
        <f t="shared" si="35"/>
        <v>182</v>
      </c>
      <c r="Q96" s="13">
        <v>4</v>
      </c>
      <c r="R96" s="34">
        <v>17</v>
      </c>
      <c r="S96" s="34">
        <v>24</v>
      </c>
      <c r="T96" s="34">
        <v>22</v>
      </c>
      <c r="U96" s="34">
        <v>19</v>
      </c>
      <c r="V96" s="34">
        <v>10</v>
      </c>
      <c r="W96" s="34">
        <v>86</v>
      </c>
      <c r="X96" s="34">
        <v>0</v>
      </c>
      <c r="Y96" s="34">
        <v>0</v>
      </c>
      <c r="Z96" s="72">
        <v>2</v>
      </c>
      <c r="AA96" s="1">
        <v>1</v>
      </c>
      <c r="AB96" s="1">
        <v>0</v>
      </c>
      <c r="AC96" s="1">
        <v>0</v>
      </c>
      <c r="AD96" s="1">
        <v>0</v>
      </c>
      <c r="AE96" s="1">
        <v>0</v>
      </c>
      <c r="AF96" s="1">
        <v>1</v>
      </c>
      <c r="AG96" s="1">
        <v>4</v>
      </c>
      <c r="AH96" s="1">
        <v>2</v>
      </c>
      <c r="AI96" s="1">
        <v>3</v>
      </c>
      <c r="AJ96" s="1">
        <v>2</v>
      </c>
      <c r="AK96" s="1">
        <v>1</v>
      </c>
      <c r="AL96" s="1">
        <v>4</v>
      </c>
      <c r="AM96" s="1">
        <v>1</v>
      </c>
      <c r="AN96" s="1">
        <v>0</v>
      </c>
      <c r="AO96" s="1">
        <v>1</v>
      </c>
      <c r="AP96" s="1">
        <v>1</v>
      </c>
      <c r="AQ96" s="1">
        <v>2</v>
      </c>
      <c r="AR96" s="1">
        <v>1</v>
      </c>
      <c r="AS96" s="1">
        <v>2</v>
      </c>
      <c r="AT96" s="1">
        <v>3</v>
      </c>
      <c r="AU96" s="1">
        <v>8</v>
      </c>
      <c r="AV96" s="1">
        <v>6</v>
      </c>
      <c r="AW96" s="1">
        <v>2</v>
      </c>
      <c r="AX96" s="1">
        <v>2</v>
      </c>
      <c r="AY96" s="1">
        <v>2</v>
      </c>
      <c r="AZ96" s="1">
        <v>1</v>
      </c>
      <c r="BA96" s="1">
        <v>9</v>
      </c>
      <c r="BB96" s="1">
        <v>3</v>
      </c>
      <c r="BC96" s="1">
        <v>3</v>
      </c>
      <c r="BD96" s="1">
        <v>1</v>
      </c>
      <c r="BE96" s="1">
        <v>3</v>
      </c>
      <c r="BF96" s="1">
        <v>10</v>
      </c>
      <c r="BG96" s="1">
        <v>4</v>
      </c>
      <c r="BH96" s="1">
        <v>1</v>
      </c>
      <c r="BI96" s="1">
        <v>0</v>
      </c>
      <c r="BJ96" s="1">
        <v>3</v>
      </c>
      <c r="BK96" s="1">
        <v>7</v>
      </c>
      <c r="BL96" s="1">
        <v>0</v>
      </c>
      <c r="BM96" s="1">
        <v>16</v>
      </c>
      <c r="BN96" s="1">
        <v>9</v>
      </c>
      <c r="BO96" s="1">
        <v>10</v>
      </c>
      <c r="BP96" s="1">
        <v>10</v>
      </c>
      <c r="BQ96" s="1">
        <v>7</v>
      </c>
      <c r="BR96" s="1">
        <v>5</v>
      </c>
      <c r="BS96" s="1">
        <v>24</v>
      </c>
      <c r="BT96" s="1">
        <v>5</v>
      </c>
      <c r="BU96" s="79">
        <v>0</v>
      </c>
    </row>
    <row r="97" spans="1:73" ht="14.25" thickBot="1" x14ac:dyDescent="0.2">
      <c r="A97" s="1" t="s">
        <v>185</v>
      </c>
      <c r="B97" s="1" t="s">
        <v>312</v>
      </c>
      <c r="C97" s="1" t="s">
        <v>186</v>
      </c>
      <c r="D97" s="45">
        <f t="shared" si="25"/>
        <v>2.1059349074664963E-2</v>
      </c>
      <c r="E97" s="46">
        <f t="shared" si="26"/>
        <v>7.3388640714741549E-2</v>
      </c>
      <c r="F97" s="46">
        <f t="shared" si="27"/>
        <v>4.9138481174218249E-2</v>
      </c>
      <c r="G97" s="46">
        <f t="shared" si="28"/>
        <v>4.7862156987874924E-2</v>
      </c>
      <c r="H97" s="46">
        <f t="shared" si="29"/>
        <v>2.1697511167836629E-2</v>
      </c>
      <c r="I97" s="46">
        <f t="shared" si="30"/>
        <v>1.2125079770261647E-2</v>
      </c>
      <c r="J97" s="46">
        <f t="shared" si="31"/>
        <v>0.75813656668793872</v>
      </c>
      <c r="K97" s="47">
        <f t="shared" si="32"/>
        <v>1.6592214422463305E-2</v>
      </c>
      <c r="L97" s="30">
        <f t="shared" si="33"/>
        <v>1.2763241863433313E-3</v>
      </c>
      <c r="M97" s="27">
        <f t="shared" si="34"/>
        <v>36</v>
      </c>
      <c r="N97" s="10"/>
      <c r="O97" s="75" t="s">
        <v>186</v>
      </c>
      <c r="P97" s="68">
        <f t="shared" si="35"/>
        <v>1567</v>
      </c>
      <c r="Q97" s="15">
        <v>33</v>
      </c>
      <c r="R97" s="35">
        <v>115</v>
      </c>
      <c r="S97" s="35">
        <v>77</v>
      </c>
      <c r="T97" s="35">
        <v>75</v>
      </c>
      <c r="U97" s="35">
        <v>34</v>
      </c>
      <c r="V97" s="35">
        <v>19</v>
      </c>
      <c r="W97" s="35">
        <v>1188</v>
      </c>
      <c r="X97" s="35">
        <v>26</v>
      </c>
      <c r="Y97" s="35">
        <v>2</v>
      </c>
      <c r="Z97" s="75">
        <v>20</v>
      </c>
      <c r="AA97" s="80">
        <v>3</v>
      </c>
      <c r="AB97" s="80">
        <v>3</v>
      </c>
      <c r="AC97" s="80">
        <v>3</v>
      </c>
      <c r="AD97" s="80">
        <v>0</v>
      </c>
      <c r="AE97" s="80">
        <v>0</v>
      </c>
      <c r="AF97" s="80">
        <v>4</v>
      </c>
      <c r="AG97" s="80">
        <v>22</v>
      </c>
      <c r="AH97" s="80">
        <v>8</v>
      </c>
      <c r="AI97" s="80">
        <v>2</v>
      </c>
      <c r="AJ97" s="80">
        <v>16</v>
      </c>
      <c r="AK97" s="80">
        <v>12</v>
      </c>
      <c r="AL97" s="80">
        <v>37</v>
      </c>
      <c r="AM97" s="80">
        <v>18</v>
      </c>
      <c r="AN97" s="80">
        <v>2</v>
      </c>
      <c r="AO97" s="80">
        <v>3</v>
      </c>
      <c r="AP97" s="80">
        <v>6</v>
      </c>
      <c r="AQ97" s="80">
        <v>3</v>
      </c>
      <c r="AR97" s="80">
        <v>2</v>
      </c>
      <c r="AS97" s="80">
        <v>5</v>
      </c>
      <c r="AT97" s="80">
        <v>9</v>
      </c>
      <c r="AU97" s="80">
        <v>18</v>
      </c>
      <c r="AV97" s="80">
        <v>29</v>
      </c>
      <c r="AW97" s="80">
        <v>8</v>
      </c>
      <c r="AX97" s="80">
        <v>4</v>
      </c>
      <c r="AY97" s="80">
        <v>8</v>
      </c>
      <c r="AZ97" s="80">
        <v>27</v>
      </c>
      <c r="BA97" s="80">
        <v>18</v>
      </c>
      <c r="BB97" s="80">
        <v>6</v>
      </c>
      <c r="BC97" s="80">
        <v>4</v>
      </c>
      <c r="BD97" s="80">
        <v>3</v>
      </c>
      <c r="BE97" s="80">
        <v>4</v>
      </c>
      <c r="BF97" s="80">
        <v>12</v>
      </c>
      <c r="BG97" s="80">
        <v>13</v>
      </c>
      <c r="BH97" s="80">
        <v>2</v>
      </c>
      <c r="BI97" s="80">
        <v>3</v>
      </c>
      <c r="BJ97" s="80">
        <v>10</v>
      </c>
      <c r="BK97" s="80">
        <v>4</v>
      </c>
      <c r="BL97" s="80">
        <v>2</v>
      </c>
      <c r="BM97" s="80">
        <v>25</v>
      </c>
      <c r="BN97" s="80">
        <v>6</v>
      </c>
      <c r="BO97" s="80">
        <v>34</v>
      </c>
      <c r="BP97" s="80">
        <v>22</v>
      </c>
      <c r="BQ97" s="80">
        <v>18</v>
      </c>
      <c r="BR97" s="80">
        <v>14</v>
      </c>
      <c r="BS97" s="80">
        <v>36</v>
      </c>
      <c r="BT97" s="80">
        <v>1033</v>
      </c>
      <c r="BU97" s="81">
        <v>26</v>
      </c>
    </row>
    <row r="98" spans="1:73" ht="14.25" thickBot="1" x14ac:dyDescent="0.2">
      <c r="A98" s="10"/>
      <c r="B98" s="10"/>
      <c r="C98" s="10"/>
    </row>
    <row r="99" spans="1:73" ht="14.25" thickBot="1" x14ac:dyDescent="0.2">
      <c r="C99" s="224" t="s">
        <v>456</v>
      </c>
      <c r="D99" s="225">
        <f>Q99/$P$99</f>
        <v>0.13040727398895841</v>
      </c>
      <c r="E99" s="225">
        <f t="shared" ref="E99:L99" si="36">R99/$P$99</f>
        <v>0.20642290775871747</v>
      </c>
      <c r="F99" s="225">
        <f t="shared" si="36"/>
        <v>0.20166746604349289</v>
      </c>
      <c r="G99" s="225">
        <f t="shared" si="36"/>
        <v>0.16281775228842876</v>
      </c>
      <c r="H99" s="225">
        <f t="shared" si="36"/>
        <v>8.1842580592491304E-2</v>
      </c>
      <c r="I99" s="225">
        <f t="shared" si="36"/>
        <v>4.874837998632555E-2</v>
      </c>
      <c r="J99" s="225">
        <f t="shared" si="36"/>
        <v>0.15330686885797964</v>
      </c>
      <c r="K99" s="225">
        <f t="shared" si="36"/>
        <v>1.4786770483605972E-2</v>
      </c>
      <c r="L99" s="226">
        <f t="shared" si="36"/>
        <v>6.2657536762829999E-3</v>
      </c>
      <c r="N99" s="10"/>
      <c r="O99" s="10"/>
      <c r="P99" s="221">
        <f>SUM(P12:P97)</f>
        <v>97993</v>
      </c>
      <c r="Q99" s="222">
        <f t="shared" ref="Q99:Y99" si="37">SUM(Q12:Q97)</f>
        <v>12779</v>
      </c>
      <c r="R99" s="222">
        <f t="shared" si="37"/>
        <v>20228</v>
      </c>
      <c r="S99" s="222">
        <f t="shared" si="37"/>
        <v>19762</v>
      </c>
      <c r="T99" s="222">
        <f t="shared" si="37"/>
        <v>15955</v>
      </c>
      <c r="U99" s="222">
        <f t="shared" si="37"/>
        <v>8020</v>
      </c>
      <c r="V99" s="222">
        <f t="shared" si="37"/>
        <v>4777</v>
      </c>
      <c r="W99" s="222">
        <f t="shared" si="37"/>
        <v>15023</v>
      </c>
      <c r="X99" s="222">
        <f t="shared" si="37"/>
        <v>1449</v>
      </c>
      <c r="Y99" s="223">
        <f t="shared" si="37"/>
        <v>614</v>
      </c>
    </row>
  </sheetData>
  <autoFilter ref="A11:BU11" xr:uid="{00000000-0009-0000-0000-00000B000000}">
    <sortState xmlns:xlrd2="http://schemas.microsoft.com/office/spreadsheetml/2017/richdata2" ref="A12:BU97">
      <sortCondition ref="A11"/>
    </sortState>
  </autoFilter>
  <mergeCells count="1">
    <mergeCell ref="D10:M10"/>
  </mergeCells>
  <phoneticPr fontId="1"/>
  <conditionalFormatting sqref="Q12:Q97">
    <cfRule type="colorScale" priority="9">
      <colorScale>
        <cfvo type="min"/>
        <cfvo type="max"/>
        <color theme="7" tint="0.79998168889431442"/>
        <color theme="5"/>
      </colorScale>
    </cfRule>
  </conditionalFormatting>
  <conditionalFormatting sqref="R12:R97">
    <cfRule type="colorScale" priority="8">
      <colorScale>
        <cfvo type="min"/>
        <cfvo type="max"/>
        <color theme="7" tint="0.79998168889431442"/>
        <color theme="5"/>
      </colorScale>
    </cfRule>
  </conditionalFormatting>
  <conditionalFormatting sqref="S12:S97">
    <cfRule type="colorScale" priority="7">
      <colorScale>
        <cfvo type="min"/>
        <cfvo type="max"/>
        <color theme="7" tint="0.79998168889431442"/>
        <color theme="5"/>
      </colorScale>
    </cfRule>
  </conditionalFormatting>
  <conditionalFormatting sqref="T12:T97">
    <cfRule type="colorScale" priority="6">
      <colorScale>
        <cfvo type="min"/>
        <cfvo type="max"/>
        <color theme="7" tint="0.79998168889431442"/>
        <color theme="5"/>
      </colorScale>
    </cfRule>
  </conditionalFormatting>
  <conditionalFormatting sqref="U12:U97">
    <cfRule type="colorScale" priority="5">
      <colorScale>
        <cfvo type="min"/>
        <cfvo type="max"/>
        <color theme="7" tint="0.79998168889431442"/>
        <color theme="5"/>
      </colorScale>
    </cfRule>
  </conditionalFormatting>
  <conditionalFormatting sqref="V12:V97">
    <cfRule type="colorScale" priority="4">
      <colorScale>
        <cfvo type="min"/>
        <cfvo type="max"/>
        <color theme="7" tint="0.79998168889431442"/>
        <color theme="5"/>
      </colorScale>
    </cfRule>
  </conditionalFormatting>
  <conditionalFormatting sqref="W12:W97">
    <cfRule type="colorScale" priority="3">
      <colorScale>
        <cfvo type="min"/>
        <cfvo type="max"/>
        <color theme="7" tint="0.79998168889431442"/>
        <color theme="5"/>
      </colorScale>
    </cfRule>
  </conditionalFormatting>
  <conditionalFormatting sqref="X12:X97">
    <cfRule type="colorScale" priority="2">
      <colorScale>
        <cfvo type="min"/>
        <cfvo type="max"/>
        <color theme="7" tint="0.79998168889431442"/>
        <color theme="5"/>
      </colorScale>
    </cfRule>
  </conditionalFormatting>
  <conditionalFormatting sqref="Y12:Y97">
    <cfRule type="colorScale" priority="1">
      <colorScale>
        <cfvo type="min"/>
        <cfvo type="max"/>
        <color theme="7" tint="0.79998168889431442"/>
        <color theme="5"/>
      </colorScale>
    </cfRule>
  </conditionalFormatting>
  <hyperlinks>
    <hyperlink ref="O1" location="目次!A1" display="目次に戻る" xr:uid="{00000000-0004-0000-0B00-000000000000}"/>
    <hyperlink ref="AH1" location="目次!A1" display="目次に戻る" xr:uid="{1EE5A44B-B6E2-4686-93B5-FC749EF689F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/>
  </sheetPr>
  <dimension ref="A1:BU99"/>
  <sheetViews>
    <sheetView workbookViewId="0">
      <pane xSplit="3" ySplit="11" topLeftCell="D12" activePane="bottomRight" state="frozen"/>
      <selection activeCell="J96" sqref="J96"/>
      <selection pane="topRight" activeCell="J96" sqref="J96"/>
      <selection pane="bottomLeft" activeCell="J96" sqref="J96"/>
      <selection pane="bottomRight" activeCell="D12" sqref="D12"/>
    </sheetView>
  </sheetViews>
  <sheetFormatPr defaultRowHeight="13.5" x14ac:dyDescent="0.15"/>
  <cols>
    <col min="1" max="1" width="15" bestFit="1" customWidth="1"/>
    <col min="2" max="2" width="5.75" customWidth="1"/>
    <col min="3" max="3" width="29.375" bestFit="1" customWidth="1"/>
    <col min="4" max="13" width="9.5" style="10" customWidth="1"/>
    <col min="14" max="14" width="9.5" customWidth="1"/>
    <col min="15" max="15" width="11.625" bestFit="1" customWidth="1"/>
  </cols>
  <sheetData>
    <row r="1" spans="1:73" ht="24" customHeight="1" thickBot="1" x14ac:dyDescent="0.2">
      <c r="A1" s="2" t="s">
        <v>205</v>
      </c>
      <c r="B1" s="2"/>
      <c r="C1" s="6"/>
      <c r="D1" s="101"/>
      <c r="E1" s="101"/>
      <c r="F1" s="101"/>
      <c r="G1" s="6"/>
      <c r="H1" s="101"/>
      <c r="I1" s="101"/>
      <c r="J1" s="101"/>
      <c r="K1" s="101"/>
      <c r="L1" s="101"/>
      <c r="M1" s="101"/>
      <c r="N1" s="101"/>
      <c r="O1" s="22" t="s">
        <v>191</v>
      </c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22" t="s">
        <v>191</v>
      </c>
    </row>
    <row r="2" spans="1:73" ht="24" customHeight="1" x14ac:dyDescent="0.15">
      <c r="A2" s="2" t="s">
        <v>286</v>
      </c>
      <c r="B2" s="2"/>
      <c r="C2" s="6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</row>
    <row r="3" spans="1:73" ht="24" customHeight="1" x14ac:dyDescent="0.15">
      <c r="A3" s="6" t="s">
        <v>442</v>
      </c>
      <c r="C3" s="6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</row>
    <row r="4" spans="1:73" ht="14.25" thickBot="1" x14ac:dyDescent="0.2">
      <c r="A4" s="6"/>
      <c r="B4" s="6"/>
      <c r="C4" s="6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</row>
    <row r="5" spans="1:73" ht="41.25" thickBot="1" x14ac:dyDescent="0.2">
      <c r="C5" s="110" t="s">
        <v>9</v>
      </c>
      <c r="D5" s="56" t="s">
        <v>203</v>
      </c>
      <c r="E5" s="57" t="s">
        <v>193</v>
      </c>
      <c r="F5" s="57" t="s">
        <v>194</v>
      </c>
      <c r="G5" s="57" t="s">
        <v>195</v>
      </c>
      <c r="H5" s="57" t="s">
        <v>196</v>
      </c>
      <c r="I5" s="57" t="s">
        <v>197</v>
      </c>
      <c r="J5" s="57" t="s">
        <v>198</v>
      </c>
      <c r="K5" s="58" t="s">
        <v>199</v>
      </c>
      <c r="L5" s="59" t="s">
        <v>200</v>
      </c>
      <c r="M5" s="60" t="s">
        <v>202</v>
      </c>
      <c r="N5" s="109" t="s">
        <v>295</v>
      </c>
    </row>
    <row r="6" spans="1:73" x14ac:dyDescent="0.15">
      <c r="C6" s="11" t="s">
        <v>1</v>
      </c>
      <c r="D6" s="51">
        <f>INDEX(D12:D97,MATCH(C6,C12:C97,0),0)</f>
        <v>1.611459265890779E-2</v>
      </c>
      <c r="E6" s="52">
        <f>INDEX(E12:E97,MATCH(C6,C12:C97,0),0)</f>
        <v>5.1924798567591766E-2</v>
      </c>
      <c r="F6" s="52">
        <f t="shared" ref="F6:L6" si="0">INDEX(F12:F97,MATCH($C$6,$C$12:$C$97,0),0)</f>
        <v>9.7582811101163833E-2</v>
      </c>
      <c r="G6" s="52">
        <f t="shared" si="0"/>
        <v>0.17726051924798567</v>
      </c>
      <c r="H6" s="52">
        <f t="shared" si="0"/>
        <v>0.14234556848701879</v>
      </c>
      <c r="I6" s="52">
        <f t="shared" si="0"/>
        <v>0.41450313339301703</v>
      </c>
      <c r="J6" s="52">
        <f t="shared" si="0"/>
        <v>8.7735004476275733E-2</v>
      </c>
      <c r="K6" s="53">
        <f t="shared" si="0"/>
        <v>1.2533572068039392E-2</v>
      </c>
      <c r="L6" s="54">
        <f t="shared" si="0"/>
        <v>0.24171888988361684</v>
      </c>
      <c r="M6" s="55">
        <f>INDEX(M12:M97,MATCH($C$6,$C$12:$C$97,0),0)</f>
        <v>1</v>
      </c>
      <c r="N6" s="108">
        <f>INDEX(P12:P97,MATCH($C$6,$C$12:$C$97,0),0)</f>
        <v>1117</v>
      </c>
    </row>
    <row r="7" spans="1:73" x14ac:dyDescent="0.15">
      <c r="C7" s="12" t="s">
        <v>11</v>
      </c>
      <c r="D7" s="41">
        <f>SUMIF($B$12:$B$97,"G",Q12:Q97)/SUMIF($B$12:$B$97,"G",$P$12:$P$97)</f>
        <v>9.881400549123949E-2</v>
      </c>
      <c r="E7" s="43">
        <f t="shared" ref="E7:L7" si="1">SUMIF($B$12:$B$97,"G",R12:R97)/SUMIF($B$12:$B$97,"G",$P$12:$P$97)</f>
        <v>8.9727985507656594E-2</v>
      </c>
      <c r="F7" s="43">
        <f t="shared" si="1"/>
        <v>0.22570692632115261</v>
      </c>
      <c r="G7" s="43">
        <f t="shared" si="1"/>
        <v>0.11146650060856521</v>
      </c>
      <c r="H7" s="43">
        <f t="shared" si="1"/>
        <v>0.10889071301197317</v>
      </c>
      <c r="I7" s="43">
        <f t="shared" si="1"/>
        <v>8.3076226329644204E-2</v>
      </c>
      <c r="J7" s="43">
        <f t="shared" si="1"/>
        <v>0.2730334852387557</v>
      </c>
      <c r="K7" s="252">
        <f t="shared" si="1"/>
        <v>9.2841574910130491E-3</v>
      </c>
      <c r="L7" s="28">
        <f t="shared" si="1"/>
        <v>1.1831639729400776E-2</v>
      </c>
      <c r="M7" s="31"/>
      <c r="N7" s="106">
        <f>SUMIF($B$12:$B$97,"G",P12:P97)</f>
        <v>35329</v>
      </c>
      <c r="O7" s="10"/>
      <c r="P7" s="10"/>
      <c r="Q7" s="10"/>
    </row>
    <row r="8" spans="1:73" ht="14.25" thickBot="1" x14ac:dyDescent="0.2">
      <c r="C8" s="14" t="s">
        <v>12</v>
      </c>
      <c r="D8" s="45">
        <f>D99</f>
        <v>0.12907222357624504</v>
      </c>
      <c r="E8" s="46">
        <f t="shared" ref="E8:K8" si="2">E99</f>
        <v>0.21033390202291005</v>
      </c>
      <c r="F8" s="46">
        <f t="shared" si="2"/>
        <v>0.20120440328215128</v>
      </c>
      <c r="G8" s="46">
        <f t="shared" si="2"/>
        <v>0.1605532537167926</v>
      </c>
      <c r="H8" s="46">
        <f t="shared" si="2"/>
        <v>8.2409212771143062E-2</v>
      </c>
      <c r="I8" s="46">
        <f t="shared" si="2"/>
        <v>4.8389389877325537E-2</v>
      </c>
      <c r="J8" s="46">
        <f t="shared" si="2"/>
        <v>0.1546023235031278</v>
      </c>
      <c r="K8" s="251">
        <f t="shared" si="2"/>
        <v>1.3435291250304656E-2</v>
      </c>
      <c r="L8" s="30">
        <f>L99</f>
        <v>6.5399301324234301E-3</v>
      </c>
      <c r="M8" s="32"/>
      <c r="N8" s="107">
        <f>SUM(P12:P97)</f>
        <v>98472</v>
      </c>
    </row>
    <row r="9" spans="1:73" ht="21" customHeight="1" thickBot="1" x14ac:dyDescent="0.2">
      <c r="D9" s="17"/>
      <c r="K9"/>
      <c r="N9" s="10"/>
      <c r="O9" s="10"/>
      <c r="P9" s="10"/>
      <c r="Q9" s="10"/>
    </row>
    <row r="10" spans="1:73" ht="21" customHeight="1" thickBot="1" x14ac:dyDescent="0.2">
      <c r="D10" s="326" t="str" cm="1">
        <f t="array" aca="1" ref="D10" ca="1">RIGHT(CELL("filename",A1),4)&amp;"年度（基準日：５月１日）"</f>
        <v>2022年度（基準日：５月１日）</v>
      </c>
      <c r="E10" s="327"/>
      <c r="F10" s="327"/>
      <c r="G10" s="327"/>
      <c r="H10" s="327"/>
      <c r="I10" s="327"/>
      <c r="J10" s="327"/>
      <c r="K10" s="327"/>
      <c r="L10" s="328"/>
      <c r="M10" s="329"/>
    </row>
    <row r="11" spans="1:73" ht="40.5" x14ac:dyDescent="0.15">
      <c r="A11" s="8" t="s">
        <v>13</v>
      </c>
      <c r="B11" s="16" t="s">
        <v>14</v>
      </c>
      <c r="C11" s="8" t="s">
        <v>9</v>
      </c>
      <c r="D11" s="38" t="s">
        <v>203</v>
      </c>
      <c r="E11" s="39" t="s">
        <v>193</v>
      </c>
      <c r="F11" s="39" t="s">
        <v>194</v>
      </c>
      <c r="G11" s="39" t="s">
        <v>195</v>
      </c>
      <c r="H11" s="39" t="s">
        <v>196</v>
      </c>
      <c r="I11" s="39" t="s">
        <v>197</v>
      </c>
      <c r="J11" s="39" t="s">
        <v>198</v>
      </c>
      <c r="K11" s="42" t="s">
        <v>199</v>
      </c>
      <c r="L11" s="40" t="s">
        <v>200</v>
      </c>
      <c r="M11" s="23" t="s">
        <v>202</v>
      </c>
      <c r="N11" s="10"/>
      <c r="O11" s="71" t="s">
        <v>9</v>
      </c>
      <c r="P11" s="66" t="s">
        <v>10</v>
      </c>
      <c r="Q11" s="64" t="s">
        <v>255</v>
      </c>
      <c r="R11" s="65" t="s">
        <v>256</v>
      </c>
      <c r="S11" s="65" t="s">
        <v>257</v>
      </c>
      <c r="T11" s="65" t="s">
        <v>258</v>
      </c>
      <c r="U11" s="65" t="s">
        <v>259</v>
      </c>
      <c r="V11" s="65" t="s">
        <v>260</v>
      </c>
      <c r="W11" s="65" t="s">
        <v>261</v>
      </c>
      <c r="X11" s="65" t="s">
        <v>262</v>
      </c>
      <c r="Y11" s="66" t="s">
        <v>263</v>
      </c>
      <c r="Z11" s="76" t="s">
        <v>206</v>
      </c>
      <c r="AA11" s="77" t="s">
        <v>207</v>
      </c>
      <c r="AB11" s="77" t="s">
        <v>208</v>
      </c>
      <c r="AC11" s="77" t="s">
        <v>209</v>
      </c>
      <c r="AD11" s="77" t="s">
        <v>210</v>
      </c>
      <c r="AE11" s="77" t="s">
        <v>211</v>
      </c>
      <c r="AF11" s="77" t="s">
        <v>212</v>
      </c>
      <c r="AG11" s="77" t="s">
        <v>213</v>
      </c>
      <c r="AH11" s="77" t="s">
        <v>214</v>
      </c>
      <c r="AI11" s="77" t="s">
        <v>215</v>
      </c>
      <c r="AJ11" s="77" t="s">
        <v>216</v>
      </c>
      <c r="AK11" s="77" t="s">
        <v>217</v>
      </c>
      <c r="AL11" s="77" t="s">
        <v>218</v>
      </c>
      <c r="AM11" s="77" t="s">
        <v>219</v>
      </c>
      <c r="AN11" s="77" t="s">
        <v>220</v>
      </c>
      <c r="AO11" s="77" t="s">
        <v>221</v>
      </c>
      <c r="AP11" s="77" t="s">
        <v>222</v>
      </c>
      <c r="AQ11" s="77" t="s">
        <v>223</v>
      </c>
      <c r="AR11" s="77" t="s">
        <v>224</v>
      </c>
      <c r="AS11" s="77" t="s">
        <v>225</v>
      </c>
      <c r="AT11" s="77" t="s">
        <v>226</v>
      </c>
      <c r="AU11" s="77" t="s">
        <v>227</v>
      </c>
      <c r="AV11" s="77" t="s">
        <v>228</v>
      </c>
      <c r="AW11" s="77" t="s">
        <v>229</v>
      </c>
      <c r="AX11" s="77" t="s">
        <v>230</v>
      </c>
      <c r="AY11" s="77" t="s">
        <v>231</v>
      </c>
      <c r="AZ11" s="77" t="s">
        <v>232</v>
      </c>
      <c r="BA11" s="77" t="s">
        <v>233</v>
      </c>
      <c r="BB11" s="77" t="s">
        <v>234</v>
      </c>
      <c r="BC11" s="77" t="s">
        <v>235</v>
      </c>
      <c r="BD11" s="77" t="s">
        <v>236</v>
      </c>
      <c r="BE11" s="77" t="s">
        <v>237</v>
      </c>
      <c r="BF11" s="77" t="s">
        <v>238</v>
      </c>
      <c r="BG11" s="77" t="s">
        <v>239</v>
      </c>
      <c r="BH11" s="77" t="s">
        <v>240</v>
      </c>
      <c r="BI11" s="77" t="s">
        <v>241</v>
      </c>
      <c r="BJ11" s="77" t="s">
        <v>242</v>
      </c>
      <c r="BK11" s="77" t="s">
        <v>243</v>
      </c>
      <c r="BL11" s="77" t="s">
        <v>244</v>
      </c>
      <c r="BM11" s="77" t="s">
        <v>245</v>
      </c>
      <c r="BN11" s="77" t="s">
        <v>246</v>
      </c>
      <c r="BO11" s="77" t="s">
        <v>247</v>
      </c>
      <c r="BP11" s="77" t="s">
        <v>248</v>
      </c>
      <c r="BQ11" s="77" t="s">
        <v>249</v>
      </c>
      <c r="BR11" s="77" t="s">
        <v>250</v>
      </c>
      <c r="BS11" s="77" t="s">
        <v>251</v>
      </c>
      <c r="BT11" s="77" t="s">
        <v>252</v>
      </c>
      <c r="BU11" s="78" t="s">
        <v>199</v>
      </c>
    </row>
    <row r="12" spans="1:73" x14ac:dyDescent="0.15">
      <c r="A12" s="1" t="s">
        <v>15</v>
      </c>
      <c r="B12" s="1" t="s">
        <v>307</v>
      </c>
      <c r="C12" s="1" t="s">
        <v>16</v>
      </c>
      <c r="D12" s="41">
        <f t="shared" ref="D12:D42" si="3">Q12/P12</f>
        <v>0.36738703339882123</v>
      </c>
      <c r="E12" s="43">
        <f t="shared" ref="E12:E42" si="4">R12/P12</f>
        <v>0.27544204322200394</v>
      </c>
      <c r="F12" s="43">
        <f t="shared" ref="F12:F42" si="5">S12/P12</f>
        <v>0.16463654223968566</v>
      </c>
      <c r="G12" s="43">
        <f t="shared" ref="G12:G42" si="6">T12/P12</f>
        <v>0.10609037328094302</v>
      </c>
      <c r="H12" s="43">
        <f t="shared" ref="H12:H42" si="7">U12/P12</f>
        <v>2.5147347740667975E-2</v>
      </c>
      <c r="I12" s="43">
        <f t="shared" ref="I12:I42" si="8">V12/P12</f>
        <v>1.2966601178781925E-2</v>
      </c>
      <c r="J12" s="43">
        <f t="shared" ref="J12:J42" si="9">W12/P12</f>
        <v>2.9469548133595286E-2</v>
      </c>
      <c r="K12" s="44">
        <f t="shared" ref="K12:K42" si="10">X12/P12</f>
        <v>1.8860510805500982E-2</v>
      </c>
      <c r="L12" s="28">
        <f t="shared" ref="L12:L42" si="11">Y12/P12</f>
        <v>1.5717092337917485E-3</v>
      </c>
      <c r="M12" s="24">
        <f t="shared" ref="M12:M42" si="12">_xlfn.RANK.EQ(L12,$L$12:$L$97,0)</f>
        <v>39</v>
      </c>
      <c r="N12" s="10"/>
      <c r="O12" s="72" t="s">
        <v>16</v>
      </c>
      <c r="P12" s="67">
        <f t="shared" ref="P12:P42" si="13">SUM(Q12:X12)</f>
        <v>2545</v>
      </c>
      <c r="Q12" s="13">
        <v>935</v>
      </c>
      <c r="R12" s="34">
        <v>701</v>
      </c>
      <c r="S12" s="34">
        <v>419</v>
      </c>
      <c r="T12" s="34">
        <v>270</v>
      </c>
      <c r="U12" s="34">
        <v>64</v>
      </c>
      <c r="V12" s="34">
        <v>33</v>
      </c>
      <c r="W12" s="34">
        <v>75</v>
      </c>
      <c r="X12" s="34">
        <v>48</v>
      </c>
      <c r="Y12" s="34">
        <v>4</v>
      </c>
      <c r="Z12" s="72">
        <v>831</v>
      </c>
      <c r="AA12" s="1">
        <v>21</v>
      </c>
      <c r="AB12" s="1">
        <v>6</v>
      </c>
      <c r="AC12" s="1">
        <v>37</v>
      </c>
      <c r="AD12" s="1">
        <v>20</v>
      </c>
      <c r="AE12" s="1">
        <v>5</v>
      </c>
      <c r="AF12" s="1">
        <v>15</v>
      </c>
      <c r="AG12" s="1">
        <v>48</v>
      </c>
      <c r="AH12" s="1">
        <v>25</v>
      </c>
      <c r="AI12" s="1">
        <v>26</v>
      </c>
      <c r="AJ12" s="1">
        <v>101</v>
      </c>
      <c r="AK12" s="1">
        <v>62</v>
      </c>
      <c r="AL12" s="1">
        <v>290</v>
      </c>
      <c r="AM12" s="1">
        <v>149</v>
      </c>
      <c r="AN12" s="1">
        <v>35</v>
      </c>
      <c r="AO12" s="1">
        <v>34</v>
      </c>
      <c r="AP12" s="1">
        <v>61</v>
      </c>
      <c r="AQ12" s="1">
        <v>7</v>
      </c>
      <c r="AR12" s="1">
        <v>9</v>
      </c>
      <c r="AS12" s="1">
        <v>34</v>
      </c>
      <c r="AT12" s="1">
        <v>19</v>
      </c>
      <c r="AU12" s="1">
        <v>81</v>
      </c>
      <c r="AV12" s="1">
        <v>139</v>
      </c>
      <c r="AW12" s="1">
        <v>15</v>
      </c>
      <c r="AX12" s="1">
        <v>15</v>
      </c>
      <c r="AY12" s="1">
        <v>40</v>
      </c>
      <c r="AZ12" s="1">
        <v>78</v>
      </c>
      <c r="BA12" s="1">
        <v>86</v>
      </c>
      <c r="BB12" s="1">
        <v>24</v>
      </c>
      <c r="BC12" s="1">
        <v>12</v>
      </c>
      <c r="BD12" s="1">
        <v>5</v>
      </c>
      <c r="BE12" s="1">
        <v>5</v>
      </c>
      <c r="BF12" s="1">
        <v>12</v>
      </c>
      <c r="BG12" s="1">
        <v>40</v>
      </c>
      <c r="BH12" s="1">
        <v>2</v>
      </c>
      <c r="BI12" s="1">
        <v>7</v>
      </c>
      <c r="BJ12" s="1">
        <v>8</v>
      </c>
      <c r="BK12" s="1">
        <v>14</v>
      </c>
      <c r="BL12" s="1">
        <v>4</v>
      </c>
      <c r="BM12" s="1">
        <v>32</v>
      </c>
      <c r="BN12" s="1">
        <v>5</v>
      </c>
      <c r="BO12" s="1">
        <v>7</v>
      </c>
      <c r="BP12" s="1">
        <v>10</v>
      </c>
      <c r="BQ12" s="1">
        <v>1</v>
      </c>
      <c r="BR12" s="1">
        <v>3</v>
      </c>
      <c r="BS12" s="1">
        <v>5</v>
      </c>
      <c r="BT12" s="1">
        <v>12</v>
      </c>
      <c r="BU12" s="79">
        <v>48</v>
      </c>
    </row>
    <row r="13" spans="1:73" x14ac:dyDescent="0.15">
      <c r="A13" s="1" t="s">
        <v>17</v>
      </c>
      <c r="B13" s="1" t="s">
        <v>308</v>
      </c>
      <c r="C13" s="1" t="s">
        <v>18</v>
      </c>
      <c r="D13" s="41">
        <f t="shared" si="3"/>
        <v>0.92955465587044539</v>
      </c>
      <c r="E13" s="43">
        <f t="shared" si="4"/>
        <v>2.1052631578947368E-2</v>
      </c>
      <c r="F13" s="43">
        <f t="shared" si="5"/>
        <v>2.4291497975708502E-2</v>
      </c>
      <c r="G13" s="43">
        <f t="shared" si="6"/>
        <v>8.9068825910931168E-3</v>
      </c>
      <c r="H13" s="43">
        <f t="shared" si="7"/>
        <v>4.8582995951417006E-3</v>
      </c>
      <c r="I13" s="43">
        <f t="shared" si="8"/>
        <v>4.8582995951417006E-3</v>
      </c>
      <c r="J13" s="43">
        <f t="shared" si="9"/>
        <v>4.8582995951417006E-3</v>
      </c>
      <c r="K13" s="44">
        <f t="shared" si="10"/>
        <v>1.6194331983805667E-3</v>
      </c>
      <c r="L13" s="28">
        <f t="shared" si="11"/>
        <v>0</v>
      </c>
      <c r="M13" s="24">
        <f t="shared" si="12"/>
        <v>52</v>
      </c>
      <c r="N13" s="10"/>
      <c r="O13" s="72" t="s">
        <v>18</v>
      </c>
      <c r="P13" s="67">
        <f t="shared" si="13"/>
        <v>1235</v>
      </c>
      <c r="Q13" s="13">
        <v>1148</v>
      </c>
      <c r="R13" s="34">
        <v>26</v>
      </c>
      <c r="S13" s="34">
        <v>30</v>
      </c>
      <c r="T13" s="34">
        <v>11</v>
      </c>
      <c r="U13" s="34">
        <v>6</v>
      </c>
      <c r="V13" s="34">
        <v>6</v>
      </c>
      <c r="W13" s="34">
        <v>6</v>
      </c>
      <c r="X13" s="34">
        <v>2</v>
      </c>
      <c r="Y13" s="34">
        <v>0</v>
      </c>
      <c r="Z13" s="72">
        <v>924</v>
      </c>
      <c r="AA13" s="1">
        <v>62</v>
      </c>
      <c r="AB13" s="1">
        <v>60</v>
      </c>
      <c r="AC13" s="1">
        <v>36</v>
      </c>
      <c r="AD13" s="1">
        <v>26</v>
      </c>
      <c r="AE13" s="1">
        <v>29</v>
      </c>
      <c r="AF13" s="1">
        <v>11</v>
      </c>
      <c r="AG13" s="1">
        <v>8</v>
      </c>
      <c r="AH13" s="1">
        <v>5</v>
      </c>
      <c r="AI13" s="1">
        <v>1</v>
      </c>
      <c r="AJ13" s="1">
        <v>2</v>
      </c>
      <c r="AK13" s="1">
        <v>4</v>
      </c>
      <c r="AL13" s="1">
        <v>5</v>
      </c>
      <c r="AM13" s="1">
        <v>1</v>
      </c>
      <c r="AN13" s="1">
        <v>9</v>
      </c>
      <c r="AO13" s="1">
        <v>1</v>
      </c>
      <c r="AP13" s="1">
        <v>4</v>
      </c>
      <c r="AQ13" s="1">
        <v>1</v>
      </c>
      <c r="AR13" s="1">
        <v>0</v>
      </c>
      <c r="AS13" s="1">
        <v>4</v>
      </c>
      <c r="AT13" s="1">
        <v>0</v>
      </c>
      <c r="AU13" s="1">
        <v>5</v>
      </c>
      <c r="AV13" s="1">
        <v>6</v>
      </c>
      <c r="AW13" s="1">
        <v>1</v>
      </c>
      <c r="AX13" s="1">
        <v>1</v>
      </c>
      <c r="AY13" s="1">
        <v>0</v>
      </c>
      <c r="AZ13" s="1">
        <v>5</v>
      </c>
      <c r="BA13" s="1">
        <v>2</v>
      </c>
      <c r="BB13" s="1">
        <v>1</v>
      </c>
      <c r="BC13" s="1">
        <v>1</v>
      </c>
      <c r="BD13" s="1">
        <v>1</v>
      </c>
      <c r="BE13" s="1">
        <v>0</v>
      </c>
      <c r="BF13" s="1">
        <v>3</v>
      </c>
      <c r="BG13" s="1">
        <v>2</v>
      </c>
      <c r="BH13" s="1">
        <v>0</v>
      </c>
      <c r="BI13" s="1">
        <v>1</v>
      </c>
      <c r="BJ13" s="1">
        <v>3</v>
      </c>
      <c r="BK13" s="1">
        <v>2</v>
      </c>
      <c r="BL13" s="1">
        <v>0</v>
      </c>
      <c r="BM13" s="1">
        <v>2</v>
      </c>
      <c r="BN13" s="1">
        <v>1</v>
      </c>
      <c r="BO13" s="1">
        <v>1</v>
      </c>
      <c r="BP13" s="1">
        <v>0</v>
      </c>
      <c r="BQ13" s="1">
        <v>1</v>
      </c>
      <c r="BR13" s="1">
        <v>0</v>
      </c>
      <c r="BS13" s="1">
        <v>0</v>
      </c>
      <c r="BT13" s="1">
        <v>1</v>
      </c>
      <c r="BU13" s="79">
        <v>2</v>
      </c>
    </row>
    <row r="14" spans="1:73" x14ac:dyDescent="0.15">
      <c r="A14" s="1" t="s">
        <v>19</v>
      </c>
      <c r="B14" s="1" t="s">
        <v>309</v>
      </c>
      <c r="C14" s="1" t="s">
        <v>20</v>
      </c>
      <c r="D14" s="41">
        <f t="shared" si="3"/>
        <v>0.7672552166934189</v>
      </c>
      <c r="E14" s="43">
        <f t="shared" si="4"/>
        <v>5.1364365971107544E-2</v>
      </c>
      <c r="F14" s="43">
        <f t="shared" si="5"/>
        <v>9.3097913322632425E-2</v>
      </c>
      <c r="G14" s="43">
        <f t="shared" si="6"/>
        <v>2.5682182985553772E-2</v>
      </c>
      <c r="H14" s="43">
        <f t="shared" si="7"/>
        <v>1.9261637239165328E-2</v>
      </c>
      <c r="I14" s="43">
        <f t="shared" si="8"/>
        <v>4.815409309791332E-3</v>
      </c>
      <c r="J14" s="43">
        <f t="shared" si="9"/>
        <v>1.4446227929373997E-2</v>
      </c>
      <c r="K14" s="44">
        <f t="shared" si="10"/>
        <v>2.4077046548956663E-2</v>
      </c>
      <c r="L14" s="28">
        <f t="shared" si="11"/>
        <v>0</v>
      </c>
      <c r="M14" s="24">
        <f t="shared" si="12"/>
        <v>52</v>
      </c>
      <c r="N14" s="10"/>
      <c r="O14" s="72" t="s">
        <v>20</v>
      </c>
      <c r="P14" s="67">
        <f t="shared" si="13"/>
        <v>623</v>
      </c>
      <c r="Q14" s="13">
        <v>478</v>
      </c>
      <c r="R14" s="34">
        <v>32</v>
      </c>
      <c r="S14" s="34">
        <v>58</v>
      </c>
      <c r="T14" s="34">
        <v>16</v>
      </c>
      <c r="U14" s="34">
        <v>12</v>
      </c>
      <c r="V14" s="34">
        <v>3</v>
      </c>
      <c r="W14" s="34">
        <v>9</v>
      </c>
      <c r="X14" s="34">
        <v>15</v>
      </c>
      <c r="Y14" s="34">
        <v>0</v>
      </c>
      <c r="Z14" s="72">
        <v>408</v>
      </c>
      <c r="AA14" s="1">
        <v>22</v>
      </c>
      <c r="AB14" s="1">
        <v>25</v>
      </c>
      <c r="AC14" s="1">
        <v>9</v>
      </c>
      <c r="AD14" s="1">
        <v>6</v>
      </c>
      <c r="AE14" s="1">
        <v>5</v>
      </c>
      <c r="AF14" s="1">
        <v>3</v>
      </c>
      <c r="AG14" s="1">
        <v>6</v>
      </c>
      <c r="AH14" s="1">
        <v>4</v>
      </c>
      <c r="AI14" s="1">
        <v>2</v>
      </c>
      <c r="AJ14" s="1">
        <v>2</v>
      </c>
      <c r="AK14" s="1">
        <v>3</v>
      </c>
      <c r="AL14" s="1">
        <v>7</v>
      </c>
      <c r="AM14" s="1">
        <v>8</v>
      </c>
      <c r="AN14" s="1">
        <v>10</v>
      </c>
      <c r="AO14" s="1">
        <v>4</v>
      </c>
      <c r="AP14" s="1">
        <v>1</v>
      </c>
      <c r="AQ14" s="1">
        <v>0</v>
      </c>
      <c r="AR14" s="1">
        <v>3</v>
      </c>
      <c r="AS14" s="1">
        <v>4</v>
      </c>
      <c r="AT14" s="1">
        <v>8</v>
      </c>
      <c r="AU14" s="1">
        <v>11</v>
      </c>
      <c r="AV14" s="1">
        <v>17</v>
      </c>
      <c r="AW14" s="1">
        <v>2</v>
      </c>
      <c r="AX14" s="1">
        <v>1</v>
      </c>
      <c r="AY14" s="1">
        <v>1</v>
      </c>
      <c r="AZ14" s="1">
        <v>3</v>
      </c>
      <c r="BA14" s="1">
        <v>7</v>
      </c>
      <c r="BB14" s="1">
        <v>0</v>
      </c>
      <c r="BC14" s="1">
        <v>2</v>
      </c>
      <c r="BD14" s="1">
        <v>0</v>
      </c>
      <c r="BE14" s="1">
        <v>0</v>
      </c>
      <c r="BF14" s="1">
        <v>10</v>
      </c>
      <c r="BG14" s="1">
        <v>2</v>
      </c>
      <c r="BH14" s="1">
        <v>0</v>
      </c>
      <c r="BI14" s="1">
        <v>2</v>
      </c>
      <c r="BJ14" s="1">
        <v>0</v>
      </c>
      <c r="BK14" s="1">
        <v>1</v>
      </c>
      <c r="BL14" s="1">
        <v>0</v>
      </c>
      <c r="BM14" s="1">
        <v>0</v>
      </c>
      <c r="BN14" s="1">
        <v>0</v>
      </c>
      <c r="BO14" s="1">
        <v>0</v>
      </c>
      <c r="BP14" s="1">
        <v>1</v>
      </c>
      <c r="BQ14" s="1">
        <v>3</v>
      </c>
      <c r="BR14" s="1">
        <v>1</v>
      </c>
      <c r="BS14" s="1">
        <v>1</v>
      </c>
      <c r="BT14" s="1">
        <v>3</v>
      </c>
      <c r="BU14" s="79">
        <v>15</v>
      </c>
    </row>
    <row r="15" spans="1:73" x14ac:dyDescent="0.15">
      <c r="A15" s="1" t="s">
        <v>21</v>
      </c>
      <c r="B15" s="1" t="s">
        <v>310</v>
      </c>
      <c r="C15" s="1" t="s">
        <v>22</v>
      </c>
      <c r="D15" s="41">
        <f t="shared" si="3"/>
        <v>0.95547309833024119</v>
      </c>
      <c r="E15" s="43">
        <f t="shared" si="4"/>
        <v>9.2764378478664197E-3</v>
      </c>
      <c r="F15" s="43">
        <f t="shared" si="5"/>
        <v>5.5658627087198514E-3</v>
      </c>
      <c r="G15" s="43">
        <f t="shared" si="6"/>
        <v>1.2987012987012988E-2</v>
      </c>
      <c r="H15" s="43">
        <f t="shared" si="7"/>
        <v>1.8552875695732839E-3</v>
      </c>
      <c r="I15" s="43">
        <f t="shared" si="8"/>
        <v>0</v>
      </c>
      <c r="J15" s="43">
        <f t="shared" si="9"/>
        <v>5.5658627087198514E-3</v>
      </c>
      <c r="K15" s="44">
        <f t="shared" si="10"/>
        <v>9.2764378478664197E-3</v>
      </c>
      <c r="L15" s="28">
        <f t="shared" si="11"/>
        <v>0</v>
      </c>
      <c r="M15" s="24">
        <f t="shared" si="12"/>
        <v>52</v>
      </c>
      <c r="N15" s="10"/>
      <c r="O15" s="72" t="s">
        <v>22</v>
      </c>
      <c r="P15" s="67">
        <f t="shared" si="13"/>
        <v>539</v>
      </c>
      <c r="Q15" s="13">
        <v>515</v>
      </c>
      <c r="R15" s="34">
        <v>5</v>
      </c>
      <c r="S15" s="34">
        <v>3</v>
      </c>
      <c r="T15" s="34">
        <v>7</v>
      </c>
      <c r="U15" s="34">
        <v>1</v>
      </c>
      <c r="V15" s="34">
        <v>0</v>
      </c>
      <c r="W15" s="34">
        <v>3</v>
      </c>
      <c r="X15" s="34">
        <v>5</v>
      </c>
      <c r="Y15" s="34">
        <v>0</v>
      </c>
      <c r="Z15" s="72">
        <v>502</v>
      </c>
      <c r="AA15" s="1">
        <v>2</v>
      </c>
      <c r="AB15" s="1">
        <v>4</v>
      </c>
      <c r="AC15" s="1">
        <v>3</v>
      </c>
      <c r="AD15" s="1">
        <v>2</v>
      </c>
      <c r="AE15" s="1">
        <v>2</v>
      </c>
      <c r="AF15" s="1">
        <v>0</v>
      </c>
      <c r="AG15" s="1">
        <v>2</v>
      </c>
      <c r="AH15" s="1">
        <v>0</v>
      </c>
      <c r="AI15" s="1">
        <v>0</v>
      </c>
      <c r="AJ15" s="1">
        <v>1</v>
      </c>
      <c r="AK15" s="1">
        <v>0</v>
      </c>
      <c r="AL15" s="1">
        <v>2</v>
      </c>
      <c r="AM15" s="1">
        <v>0</v>
      </c>
      <c r="AN15" s="1">
        <v>0</v>
      </c>
      <c r="AO15" s="1">
        <v>0</v>
      </c>
      <c r="AP15" s="1">
        <v>1</v>
      </c>
      <c r="AQ15" s="1">
        <v>0</v>
      </c>
      <c r="AR15" s="1">
        <v>0</v>
      </c>
      <c r="AS15" s="1">
        <v>0</v>
      </c>
      <c r="AT15" s="1">
        <v>1</v>
      </c>
      <c r="AU15" s="1">
        <v>0</v>
      </c>
      <c r="AV15" s="1">
        <v>1</v>
      </c>
      <c r="AW15" s="1">
        <v>0</v>
      </c>
      <c r="AX15" s="1">
        <v>0</v>
      </c>
      <c r="AY15" s="1">
        <v>0</v>
      </c>
      <c r="AZ15" s="1">
        <v>3</v>
      </c>
      <c r="BA15" s="1">
        <v>3</v>
      </c>
      <c r="BB15" s="1">
        <v>1</v>
      </c>
      <c r="BC15" s="1">
        <v>0</v>
      </c>
      <c r="BD15" s="1">
        <v>0</v>
      </c>
      <c r="BE15" s="1">
        <v>0</v>
      </c>
      <c r="BF15" s="1">
        <v>0</v>
      </c>
      <c r="BG15" s="1">
        <v>1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2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0</v>
      </c>
      <c r="BT15" s="1">
        <v>1</v>
      </c>
      <c r="BU15" s="79">
        <v>5</v>
      </c>
    </row>
    <row r="16" spans="1:73" x14ac:dyDescent="0.15">
      <c r="A16" s="1" t="s">
        <v>23</v>
      </c>
      <c r="B16" s="1" t="s">
        <v>309</v>
      </c>
      <c r="C16" s="1" t="s">
        <v>24</v>
      </c>
      <c r="D16" s="41">
        <f t="shared" si="3"/>
        <v>0.30078125</v>
      </c>
      <c r="E16" s="43">
        <f t="shared" si="4"/>
        <v>0.23828125</v>
      </c>
      <c r="F16" s="43">
        <f t="shared" si="5"/>
        <v>0.19140625</v>
      </c>
      <c r="G16" s="43">
        <f t="shared" si="6"/>
        <v>0.15234375</v>
      </c>
      <c r="H16" s="43">
        <f t="shared" si="7"/>
        <v>3.515625E-2</v>
      </c>
      <c r="I16" s="43">
        <f t="shared" si="8"/>
        <v>1.953125E-2</v>
      </c>
      <c r="J16" s="43">
        <f t="shared" si="9"/>
        <v>5.078125E-2</v>
      </c>
      <c r="K16" s="44">
        <f t="shared" si="10"/>
        <v>1.171875E-2</v>
      </c>
      <c r="L16" s="28">
        <f t="shared" si="11"/>
        <v>0</v>
      </c>
      <c r="M16" s="24">
        <f t="shared" si="12"/>
        <v>52</v>
      </c>
      <c r="N16" s="10"/>
      <c r="O16" s="72" t="s">
        <v>24</v>
      </c>
      <c r="P16" s="67">
        <f t="shared" si="13"/>
        <v>256</v>
      </c>
      <c r="Q16" s="13">
        <v>77</v>
      </c>
      <c r="R16" s="34">
        <v>61</v>
      </c>
      <c r="S16" s="34">
        <v>49</v>
      </c>
      <c r="T16" s="34">
        <v>39</v>
      </c>
      <c r="U16" s="34">
        <v>9</v>
      </c>
      <c r="V16" s="34">
        <v>5</v>
      </c>
      <c r="W16" s="34">
        <v>13</v>
      </c>
      <c r="X16" s="34">
        <v>3</v>
      </c>
      <c r="Y16" s="34">
        <v>0</v>
      </c>
      <c r="Z16" s="72">
        <v>64</v>
      </c>
      <c r="AA16" s="1">
        <v>1</v>
      </c>
      <c r="AB16" s="1">
        <v>6</v>
      </c>
      <c r="AC16" s="1">
        <v>4</v>
      </c>
      <c r="AD16" s="1">
        <v>0</v>
      </c>
      <c r="AE16" s="1">
        <v>2</v>
      </c>
      <c r="AF16" s="1">
        <v>0</v>
      </c>
      <c r="AG16" s="1">
        <v>8</v>
      </c>
      <c r="AH16" s="1">
        <v>4</v>
      </c>
      <c r="AI16" s="1">
        <v>2</v>
      </c>
      <c r="AJ16" s="1">
        <v>10</v>
      </c>
      <c r="AK16" s="1">
        <v>10</v>
      </c>
      <c r="AL16" s="1">
        <v>20</v>
      </c>
      <c r="AM16" s="1">
        <v>7</v>
      </c>
      <c r="AN16" s="1">
        <v>4</v>
      </c>
      <c r="AO16" s="1">
        <v>1</v>
      </c>
      <c r="AP16" s="1">
        <v>7</v>
      </c>
      <c r="AQ16" s="1">
        <v>3</v>
      </c>
      <c r="AR16" s="1">
        <v>0</v>
      </c>
      <c r="AS16" s="1">
        <v>2</v>
      </c>
      <c r="AT16" s="1">
        <v>6</v>
      </c>
      <c r="AU16" s="1">
        <v>6</v>
      </c>
      <c r="AV16" s="1">
        <v>20</v>
      </c>
      <c r="AW16" s="1">
        <v>3</v>
      </c>
      <c r="AX16" s="1">
        <v>1</v>
      </c>
      <c r="AY16" s="1">
        <v>7</v>
      </c>
      <c r="AZ16" s="1">
        <v>13</v>
      </c>
      <c r="BA16" s="1">
        <v>12</v>
      </c>
      <c r="BB16" s="1">
        <v>1</v>
      </c>
      <c r="BC16" s="1">
        <v>2</v>
      </c>
      <c r="BD16" s="1">
        <v>1</v>
      </c>
      <c r="BE16" s="1">
        <v>1</v>
      </c>
      <c r="BF16" s="1">
        <v>1</v>
      </c>
      <c r="BG16" s="1">
        <v>6</v>
      </c>
      <c r="BH16" s="1">
        <v>0</v>
      </c>
      <c r="BI16" s="1">
        <v>2</v>
      </c>
      <c r="BJ16" s="1">
        <v>0</v>
      </c>
      <c r="BK16" s="1">
        <v>3</v>
      </c>
      <c r="BL16" s="1">
        <v>0</v>
      </c>
      <c r="BM16" s="1">
        <v>6</v>
      </c>
      <c r="BN16" s="1">
        <v>1</v>
      </c>
      <c r="BO16" s="1">
        <v>0</v>
      </c>
      <c r="BP16" s="1">
        <v>1</v>
      </c>
      <c r="BQ16" s="1">
        <v>1</v>
      </c>
      <c r="BR16" s="1">
        <v>1</v>
      </c>
      <c r="BS16" s="1">
        <v>3</v>
      </c>
      <c r="BT16" s="1">
        <v>0</v>
      </c>
      <c r="BU16" s="79">
        <v>3</v>
      </c>
    </row>
    <row r="17" spans="1:73" x14ac:dyDescent="0.15">
      <c r="A17" s="1" t="s">
        <v>25</v>
      </c>
      <c r="B17" s="1" t="s">
        <v>309</v>
      </c>
      <c r="C17" s="1" t="s">
        <v>26</v>
      </c>
      <c r="D17" s="41">
        <f t="shared" si="3"/>
        <v>0.52415458937198067</v>
      </c>
      <c r="E17" s="43">
        <f t="shared" si="4"/>
        <v>0.10628019323671498</v>
      </c>
      <c r="F17" s="43">
        <f t="shared" si="5"/>
        <v>0.17149758454106281</v>
      </c>
      <c r="G17" s="43">
        <f t="shared" si="6"/>
        <v>8.9371980676328497E-2</v>
      </c>
      <c r="H17" s="43">
        <f t="shared" si="7"/>
        <v>3.864734299516908E-2</v>
      </c>
      <c r="I17" s="43">
        <f t="shared" si="8"/>
        <v>2.8985507246376812E-2</v>
      </c>
      <c r="J17" s="43">
        <f t="shared" si="9"/>
        <v>3.140096618357488E-2</v>
      </c>
      <c r="K17" s="44">
        <f t="shared" si="10"/>
        <v>9.6618357487922701E-3</v>
      </c>
      <c r="L17" s="28">
        <f t="shared" si="11"/>
        <v>0</v>
      </c>
      <c r="M17" s="24">
        <f t="shared" si="12"/>
        <v>52</v>
      </c>
      <c r="N17" s="10"/>
      <c r="O17" s="72" t="s">
        <v>26</v>
      </c>
      <c r="P17" s="67">
        <f t="shared" si="13"/>
        <v>414</v>
      </c>
      <c r="Q17" s="13">
        <v>217</v>
      </c>
      <c r="R17" s="34">
        <v>44</v>
      </c>
      <c r="S17" s="34">
        <v>71</v>
      </c>
      <c r="T17" s="34">
        <v>37</v>
      </c>
      <c r="U17" s="34">
        <v>16</v>
      </c>
      <c r="V17" s="34">
        <v>12</v>
      </c>
      <c r="W17" s="34">
        <v>13</v>
      </c>
      <c r="X17" s="34">
        <v>4</v>
      </c>
      <c r="Y17" s="34">
        <v>0</v>
      </c>
      <c r="Z17" s="72">
        <v>156</v>
      </c>
      <c r="AA17" s="1">
        <v>15</v>
      </c>
      <c r="AB17" s="1">
        <v>20</v>
      </c>
      <c r="AC17" s="1">
        <v>6</v>
      </c>
      <c r="AD17" s="1">
        <v>5</v>
      </c>
      <c r="AE17" s="1">
        <v>9</v>
      </c>
      <c r="AF17" s="1">
        <v>6</v>
      </c>
      <c r="AG17" s="1">
        <v>19</v>
      </c>
      <c r="AH17" s="1">
        <v>9</v>
      </c>
      <c r="AI17" s="1">
        <v>2</v>
      </c>
      <c r="AJ17" s="1">
        <v>5</v>
      </c>
      <c r="AK17" s="1">
        <v>2</v>
      </c>
      <c r="AL17" s="1">
        <v>4</v>
      </c>
      <c r="AM17" s="1">
        <v>3</v>
      </c>
      <c r="AN17" s="1">
        <v>8</v>
      </c>
      <c r="AO17" s="1">
        <v>3</v>
      </c>
      <c r="AP17" s="1">
        <v>3</v>
      </c>
      <c r="AQ17" s="1">
        <v>1</v>
      </c>
      <c r="AR17" s="1">
        <v>2</v>
      </c>
      <c r="AS17" s="1">
        <v>8</v>
      </c>
      <c r="AT17" s="1">
        <v>4</v>
      </c>
      <c r="AU17" s="1">
        <v>10</v>
      </c>
      <c r="AV17" s="1">
        <v>32</v>
      </c>
      <c r="AW17" s="1">
        <v>6</v>
      </c>
      <c r="AX17" s="1">
        <v>3</v>
      </c>
      <c r="AY17" s="1">
        <v>1</v>
      </c>
      <c r="AZ17" s="1">
        <v>7</v>
      </c>
      <c r="BA17" s="1">
        <v>16</v>
      </c>
      <c r="BB17" s="1">
        <v>0</v>
      </c>
      <c r="BC17" s="1">
        <v>4</v>
      </c>
      <c r="BD17" s="1">
        <v>0</v>
      </c>
      <c r="BE17" s="1">
        <v>3</v>
      </c>
      <c r="BF17" s="1">
        <v>8</v>
      </c>
      <c r="BG17" s="1">
        <v>4</v>
      </c>
      <c r="BH17" s="1">
        <v>1</v>
      </c>
      <c r="BI17" s="1">
        <v>1</v>
      </c>
      <c r="BJ17" s="1">
        <v>1</v>
      </c>
      <c r="BK17" s="1">
        <v>10</v>
      </c>
      <c r="BL17" s="1">
        <v>0</v>
      </c>
      <c r="BM17" s="1">
        <v>2</v>
      </c>
      <c r="BN17" s="1">
        <v>1</v>
      </c>
      <c r="BO17" s="1">
        <v>2</v>
      </c>
      <c r="BP17" s="1">
        <v>1</v>
      </c>
      <c r="BQ17" s="1">
        <v>4</v>
      </c>
      <c r="BR17" s="1">
        <v>0</v>
      </c>
      <c r="BS17" s="1">
        <v>1</v>
      </c>
      <c r="BT17" s="1">
        <v>2</v>
      </c>
      <c r="BU17" s="79">
        <v>4</v>
      </c>
    </row>
    <row r="18" spans="1:73" x14ac:dyDescent="0.15">
      <c r="A18" s="1" t="s">
        <v>27</v>
      </c>
      <c r="B18" s="1" t="s">
        <v>311</v>
      </c>
      <c r="C18" s="1" t="s">
        <v>28</v>
      </c>
      <c r="D18" s="41">
        <f t="shared" si="3"/>
        <v>0.76129032258064511</v>
      </c>
      <c r="E18" s="43">
        <f t="shared" si="4"/>
        <v>0.12903225806451613</v>
      </c>
      <c r="F18" s="43">
        <f t="shared" si="5"/>
        <v>1.935483870967742E-2</v>
      </c>
      <c r="G18" s="43">
        <f t="shared" si="6"/>
        <v>5.1612903225806452E-2</v>
      </c>
      <c r="H18" s="43">
        <f t="shared" si="7"/>
        <v>1.2903225806451613E-2</v>
      </c>
      <c r="I18" s="43">
        <f t="shared" si="8"/>
        <v>6.4516129032258064E-3</v>
      </c>
      <c r="J18" s="43">
        <f t="shared" si="9"/>
        <v>1.2903225806451613E-2</v>
      </c>
      <c r="K18" s="44">
        <f t="shared" si="10"/>
        <v>6.4516129032258064E-3</v>
      </c>
      <c r="L18" s="28">
        <f t="shared" si="11"/>
        <v>0</v>
      </c>
      <c r="M18" s="24">
        <f t="shared" si="12"/>
        <v>52</v>
      </c>
      <c r="N18" s="10"/>
      <c r="O18" s="72" t="s">
        <v>28</v>
      </c>
      <c r="P18" s="67">
        <f t="shared" si="13"/>
        <v>155</v>
      </c>
      <c r="Q18" s="13">
        <v>118</v>
      </c>
      <c r="R18" s="34">
        <v>20</v>
      </c>
      <c r="S18" s="34">
        <v>3</v>
      </c>
      <c r="T18" s="34">
        <v>8</v>
      </c>
      <c r="U18" s="34">
        <v>2</v>
      </c>
      <c r="V18" s="34">
        <v>1</v>
      </c>
      <c r="W18" s="34">
        <v>2</v>
      </c>
      <c r="X18" s="34">
        <v>1</v>
      </c>
      <c r="Y18" s="34">
        <v>0</v>
      </c>
      <c r="Z18" s="72">
        <v>115</v>
      </c>
      <c r="AA18" s="1">
        <v>2</v>
      </c>
      <c r="AB18" s="1">
        <v>0</v>
      </c>
      <c r="AC18" s="1">
        <v>1</v>
      </c>
      <c r="AD18" s="1">
        <v>0</v>
      </c>
      <c r="AE18" s="1">
        <v>0</v>
      </c>
      <c r="AF18" s="1">
        <v>0</v>
      </c>
      <c r="AG18" s="1">
        <v>4</v>
      </c>
      <c r="AH18" s="1">
        <v>1</v>
      </c>
      <c r="AI18" s="1">
        <v>3</v>
      </c>
      <c r="AJ18" s="1">
        <v>4</v>
      </c>
      <c r="AK18" s="1">
        <v>2</v>
      </c>
      <c r="AL18" s="1">
        <v>3</v>
      </c>
      <c r="AM18" s="1">
        <v>3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1</v>
      </c>
      <c r="AV18" s="1">
        <v>2</v>
      </c>
      <c r="AW18" s="1">
        <v>1</v>
      </c>
      <c r="AX18" s="1">
        <v>1</v>
      </c>
      <c r="AY18" s="1">
        <v>0</v>
      </c>
      <c r="AZ18" s="1">
        <v>3</v>
      </c>
      <c r="BA18" s="1">
        <v>3</v>
      </c>
      <c r="BB18" s="1">
        <v>0</v>
      </c>
      <c r="BC18" s="1">
        <v>0</v>
      </c>
      <c r="BD18" s="1">
        <v>0</v>
      </c>
      <c r="BE18" s="1">
        <v>0</v>
      </c>
      <c r="BF18" s="1">
        <v>1</v>
      </c>
      <c r="BG18" s="1">
        <v>1</v>
      </c>
      <c r="BH18" s="1">
        <v>0</v>
      </c>
      <c r="BI18" s="1">
        <v>0</v>
      </c>
      <c r="BJ18" s="1">
        <v>0</v>
      </c>
      <c r="BK18" s="1">
        <v>1</v>
      </c>
      <c r="BL18" s="1">
        <v>0</v>
      </c>
      <c r="BM18" s="1">
        <v>0</v>
      </c>
      <c r="BN18" s="1">
        <v>0</v>
      </c>
      <c r="BO18" s="1">
        <v>1</v>
      </c>
      <c r="BP18" s="1">
        <v>0</v>
      </c>
      <c r="BQ18" s="1">
        <v>0</v>
      </c>
      <c r="BR18" s="1">
        <v>0</v>
      </c>
      <c r="BS18" s="1">
        <v>0</v>
      </c>
      <c r="BT18" s="1">
        <v>1</v>
      </c>
      <c r="BU18" s="79">
        <v>1</v>
      </c>
    </row>
    <row r="19" spans="1:73" x14ac:dyDescent="0.15">
      <c r="A19" s="1" t="s">
        <v>29</v>
      </c>
      <c r="B19" s="1" t="s">
        <v>312</v>
      </c>
      <c r="C19" s="1" t="s">
        <v>30</v>
      </c>
      <c r="D19" s="41">
        <f t="shared" si="3"/>
        <v>0.83211678832116787</v>
      </c>
      <c r="E19" s="43">
        <f t="shared" si="4"/>
        <v>8.6131386861313872E-2</v>
      </c>
      <c r="F19" s="43">
        <f t="shared" si="5"/>
        <v>4.0875912408759124E-2</v>
      </c>
      <c r="G19" s="43">
        <f t="shared" si="6"/>
        <v>2.1897810218978103E-2</v>
      </c>
      <c r="H19" s="43">
        <f t="shared" si="7"/>
        <v>5.1094890510948905E-3</v>
      </c>
      <c r="I19" s="43">
        <f t="shared" si="8"/>
        <v>0</v>
      </c>
      <c r="J19" s="43">
        <f t="shared" si="9"/>
        <v>8.7591240875912416E-3</v>
      </c>
      <c r="K19" s="44">
        <f t="shared" si="10"/>
        <v>5.1094890510948905E-3</v>
      </c>
      <c r="L19" s="28">
        <f t="shared" si="11"/>
        <v>0</v>
      </c>
      <c r="M19" s="24">
        <f t="shared" si="12"/>
        <v>52</v>
      </c>
      <c r="N19" s="10"/>
      <c r="O19" s="72" t="s">
        <v>30</v>
      </c>
      <c r="P19" s="67">
        <f t="shared" si="13"/>
        <v>1370</v>
      </c>
      <c r="Q19" s="13">
        <v>1140</v>
      </c>
      <c r="R19" s="34">
        <v>118</v>
      </c>
      <c r="S19" s="34">
        <v>56</v>
      </c>
      <c r="T19" s="34">
        <v>30</v>
      </c>
      <c r="U19" s="34">
        <v>7</v>
      </c>
      <c r="V19" s="34">
        <v>0</v>
      </c>
      <c r="W19" s="34">
        <v>12</v>
      </c>
      <c r="X19" s="34">
        <v>7</v>
      </c>
      <c r="Y19" s="34">
        <v>0</v>
      </c>
      <c r="Z19" s="72">
        <v>324</v>
      </c>
      <c r="AA19" s="1">
        <v>545</v>
      </c>
      <c r="AB19" s="1">
        <v>95</v>
      </c>
      <c r="AC19" s="1">
        <v>57</v>
      </c>
      <c r="AD19" s="1">
        <v>74</v>
      </c>
      <c r="AE19" s="1">
        <v>28</v>
      </c>
      <c r="AF19" s="1">
        <v>17</v>
      </c>
      <c r="AG19" s="1">
        <v>14</v>
      </c>
      <c r="AH19" s="1">
        <v>21</v>
      </c>
      <c r="AI19" s="1">
        <v>11</v>
      </c>
      <c r="AJ19" s="1">
        <v>17</v>
      </c>
      <c r="AK19" s="1">
        <v>17</v>
      </c>
      <c r="AL19" s="1">
        <v>23</v>
      </c>
      <c r="AM19" s="1">
        <v>15</v>
      </c>
      <c r="AN19" s="1">
        <v>12</v>
      </c>
      <c r="AO19" s="1">
        <v>5</v>
      </c>
      <c r="AP19" s="1">
        <v>0</v>
      </c>
      <c r="AQ19" s="1">
        <v>0</v>
      </c>
      <c r="AR19" s="1">
        <v>2</v>
      </c>
      <c r="AS19" s="1">
        <v>9</v>
      </c>
      <c r="AT19" s="1">
        <v>3</v>
      </c>
      <c r="AU19" s="1">
        <v>9</v>
      </c>
      <c r="AV19" s="1">
        <v>16</v>
      </c>
      <c r="AW19" s="1">
        <v>5</v>
      </c>
      <c r="AX19" s="1">
        <v>0</v>
      </c>
      <c r="AY19" s="1">
        <v>3</v>
      </c>
      <c r="AZ19" s="1">
        <v>7</v>
      </c>
      <c r="BA19" s="1">
        <v>7</v>
      </c>
      <c r="BB19" s="1">
        <v>3</v>
      </c>
      <c r="BC19" s="1">
        <v>5</v>
      </c>
      <c r="BD19" s="1">
        <v>0</v>
      </c>
      <c r="BE19" s="1">
        <v>2</v>
      </c>
      <c r="BF19" s="1">
        <v>1</v>
      </c>
      <c r="BG19" s="1">
        <v>4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2</v>
      </c>
      <c r="BN19" s="1">
        <v>0</v>
      </c>
      <c r="BO19" s="1">
        <v>2</v>
      </c>
      <c r="BP19" s="1">
        <v>2</v>
      </c>
      <c r="BQ19" s="1">
        <v>1</v>
      </c>
      <c r="BR19" s="1">
        <v>0</v>
      </c>
      <c r="BS19" s="1">
        <v>3</v>
      </c>
      <c r="BT19" s="1">
        <v>2</v>
      </c>
      <c r="BU19" s="79">
        <v>7</v>
      </c>
    </row>
    <row r="20" spans="1:73" x14ac:dyDescent="0.15">
      <c r="A20" s="1" t="s">
        <v>31</v>
      </c>
      <c r="B20" s="1" t="s">
        <v>313</v>
      </c>
      <c r="C20" s="1" t="s">
        <v>32</v>
      </c>
      <c r="D20" s="41">
        <f t="shared" si="3"/>
        <v>0.82749077490774903</v>
      </c>
      <c r="E20" s="43">
        <f t="shared" si="4"/>
        <v>9.1328413284132839E-2</v>
      </c>
      <c r="F20" s="43">
        <f t="shared" si="5"/>
        <v>5.1660516605166053E-2</v>
      </c>
      <c r="G20" s="43">
        <f t="shared" si="6"/>
        <v>1.014760147601476E-2</v>
      </c>
      <c r="H20" s="43">
        <f t="shared" si="7"/>
        <v>1.8450184501845018E-3</v>
      </c>
      <c r="I20" s="43">
        <f t="shared" si="8"/>
        <v>9.225092250922509E-4</v>
      </c>
      <c r="J20" s="43">
        <f t="shared" si="9"/>
        <v>1.014760147601476E-2</v>
      </c>
      <c r="K20" s="44">
        <f t="shared" si="10"/>
        <v>6.4575645756457566E-3</v>
      </c>
      <c r="L20" s="28">
        <f t="shared" si="11"/>
        <v>0</v>
      </c>
      <c r="M20" s="24">
        <f t="shared" si="12"/>
        <v>52</v>
      </c>
      <c r="N20" s="10"/>
      <c r="O20" s="72" t="s">
        <v>32</v>
      </c>
      <c r="P20" s="67">
        <f t="shared" si="13"/>
        <v>1084</v>
      </c>
      <c r="Q20" s="13">
        <v>897</v>
      </c>
      <c r="R20" s="34">
        <v>99</v>
      </c>
      <c r="S20" s="34">
        <v>56</v>
      </c>
      <c r="T20" s="34">
        <v>11</v>
      </c>
      <c r="U20" s="34">
        <v>2</v>
      </c>
      <c r="V20" s="34">
        <v>1</v>
      </c>
      <c r="W20" s="34">
        <v>11</v>
      </c>
      <c r="X20" s="34">
        <v>7</v>
      </c>
      <c r="Y20" s="34">
        <v>0</v>
      </c>
      <c r="Z20" s="72">
        <v>53</v>
      </c>
      <c r="AA20" s="1">
        <v>140</v>
      </c>
      <c r="AB20" s="1">
        <v>410</v>
      </c>
      <c r="AC20" s="1">
        <v>175</v>
      </c>
      <c r="AD20" s="1">
        <v>68</v>
      </c>
      <c r="AE20" s="1">
        <v>29</v>
      </c>
      <c r="AF20" s="1">
        <v>22</v>
      </c>
      <c r="AG20" s="1">
        <v>13</v>
      </c>
      <c r="AH20" s="1">
        <v>22</v>
      </c>
      <c r="AI20" s="1">
        <v>11</v>
      </c>
      <c r="AJ20" s="1">
        <v>13</v>
      </c>
      <c r="AK20" s="1">
        <v>8</v>
      </c>
      <c r="AL20" s="1">
        <v>15</v>
      </c>
      <c r="AM20" s="1">
        <v>17</v>
      </c>
      <c r="AN20" s="1">
        <v>18</v>
      </c>
      <c r="AO20" s="1">
        <v>0</v>
      </c>
      <c r="AP20" s="1">
        <v>2</v>
      </c>
      <c r="AQ20" s="1">
        <v>1</v>
      </c>
      <c r="AR20" s="1">
        <v>5</v>
      </c>
      <c r="AS20" s="1">
        <v>8</v>
      </c>
      <c r="AT20" s="1">
        <v>1</v>
      </c>
      <c r="AU20" s="1">
        <v>14</v>
      </c>
      <c r="AV20" s="1">
        <v>7</v>
      </c>
      <c r="AW20" s="1">
        <v>3</v>
      </c>
      <c r="AX20" s="1">
        <v>0</v>
      </c>
      <c r="AY20" s="1">
        <v>3</v>
      </c>
      <c r="AZ20" s="1">
        <v>3</v>
      </c>
      <c r="BA20" s="1">
        <v>1</v>
      </c>
      <c r="BB20" s="1">
        <v>1</v>
      </c>
      <c r="BC20" s="1">
        <v>0</v>
      </c>
      <c r="BD20" s="1">
        <v>0</v>
      </c>
      <c r="BE20" s="1">
        <v>0</v>
      </c>
      <c r="BF20" s="1">
        <v>1</v>
      </c>
      <c r="BG20" s="1">
        <v>1</v>
      </c>
      <c r="BH20" s="1">
        <v>0</v>
      </c>
      <c r="BI20" s="1">
        <v>0</v>
      </c>
      <c r="BJ20" s="1">
        <v>0</v>
      </c>
      <c r="BK20" s="1">
        <v>1</v>
      </c>
      <c r="BL20" s="1">
        <v>0</v>
      </c>
      <c r="BM20" s="1">
        <v>2</v>
      </c>
      <c r="BN20" s="1">
        <v>0</v>
      </c>
      <c r="BO20" s="1">
        <v>1</v>
      </c>
      <c r="BP20" s="1">
        <v>1</v>
      </c>
      <c r="BQ20" s="1">
        <v>0</v>
      </c>
      <c r="BR20" s="1">
        <v>0</v>
      </c>
      <c r="BS20" s="1">
        <v>3</v>
      </c>
      <c r="BT20" s="1">
        <v>4</v>
      </c>
      <c r="BU20" s="79">
        <v>7</v>
      </c>
    </row>
    <row r="21" spans="1:73" x14ac:dyDescent="0.15">
      <c r="A21" s="1" t="s">
        <v>33</v>
      </c>
      <c r="B21" s="1" t="s">
        <v>307</v>
      </c>
      <c r="C21" s="1" t="s">
        <v>34</v>
      </c>
      <c r="D21" s="41">
        <f t="shared" si="3"/>
        <v>0.38873009391588403</v>
      </c>
      <c r="E21" s="43">
        <f t="shared" si="4"/>
        <v>0.36872192731727238</v>
      </c>
      <c r="F21" s="43">
        <f t="shared" si="5"/>
        <v>0.15557370355247038</v>
      </c>
      <c r="G21" s="43">
        <f t="shared" si="6"/>
        <v>4.246631278072683E-2</v>
      </c>
      <c r="H21" s="43">
        <f t="shared" si="7"/>
        <v>1.2658227848101266E-2</v>
      </c>
      <c r="I21" s="43">
        <f t="shared" si="8"/>
        <v>5.3082890975908537E-3</v>
      </c>
      <c r="J21" s="43">
        <f t="shared" si="9"/>
        <v>1.3474887709269089E-2</v>
      </c>
      <c r="K21" s="44">
        <f t="shared" si="10"/>
        <v>1.3066557778685178E-2</v>
      </c>
      <c r="L21" s="28">
        <f t="shared" si="11"/>
        <v>8.1665986116782364E-4</v>
      </c>
      <c r="M21" s="24">
        <f t="shared" si="12"/>
        <v>49</v>
      </c>
      <c r="N21" s="10"/>
      <c r="O21" s="72" t="s">
        <v>34</v>
      </c>
      <c r="P21" s="67">
        <f t="shared" si="13"/>
        <v>2449</v>
      </c>
      <c r="Q21" s="13">
        <v>952</v>
      </c>
      <c r="R21" s="34">
        <v>903</v>
      </c>
      <c r="S21" s="34">
        <v>381</v>
      </c>
      <c r="T21" s="34">
        <v>104</v>
      </c>
      <c r="U21" s="34">
        <v>31</v>
      </c>
      <c r="V21" s="34">
        <v>13</v>
      </c>
      <c r="W21" s="34">
        <v>33</v>
      </c>
      <c r="X21" s="34">
        <v>32</v>
      </c>
      <c r="Y21" s="34">
        <v>2</v>
      </c>
      <c r="Z21" s="72">
        <v>59</v>
      </c>
      <c r="AA21" s="1">
        <v>132</v>
      </c>
      <c r="AB21" s="1">
        <v>112</v>
      </c>
      <c r="AC21" s="1">
        <v>367</v>
      </c>
      <c r="AD21" s="1">
        <v>78</v>
      </c>
      <c r="AE21" s="1">
        <v>97</v>
      </c>
      <c r="AF21" s="1">
        <v>107</v>
      </c>
      <c r="AG21" s="1">
        <v>125</v>
      </c>
      <c r="AH21" s="1">
        <v>101</v>
      </c>
      <c r="AI21" s="1">
        <v>104</v>
      </c>
      <c r="AJ21" s="1">
        <v>160</v>
      </c>
      <c r="AK21" s="1">
        <v>92</v>
      </c>
      <c r="AL21" s="1">
        <v>226</v>
      </c>
      <c r="AM21" s="1">
        <v>95</v>
      </c>
      <c r="AN21" s="1">
        <v>85</v>
      </c>
      <c r="AO21" s="1">
        <v>31</v>
      </c>
      <c r="AP21" s="1">
        <v>34</v>
      </c>
      <c r="AQ21" s="1">
        <v>1</v>
      </c>
      <c r="AR21" s="1">
        <v>23</v>
      </c>
      <c r="AS21" s="1">
        <v>66</v>
      </c>
      <c r="AT21" s="1">
        <v>6</v>
      </c>
      <c r="AU21" s="1">
        <v>86</v>
      </c>
      <c r="AV21" s="1">
        <v>49</v>
      </c>
      <c r="AW21" s="1">
        <v>13</v>
      </c>
      <c r="AX21" s="1">
        <v>3</v>
      </c>
      <c r="AY21" s="1">
        <v>14</v>
      </c>
      <c r="AZ21" s="1">
        <v>28</v>
      </c>
      <c r="BA21" s="1">
        <v>31</v>
      </c>
      <c r="BB21" s="1">
        <v>10</v>
      </c>
      <c r="BC21" s="1">
        <v>5</v>
      </c>
      <c r="BD21" s="1">
        <v>2</v>
      </c>
      <c r="BE21" s="1">
        <v>4</v>
      </c>
      <c r="BF21" s="1">
        <v>7</v>
      </c>
      <c r="BG21" s="1">
        <v>13</v>
      </c>
      <c r="BH21" s="1">
        <v>5</v>
      </c>
      <c r="BI21" s="1">
        <v>4</v>
      </c>
      <c r="BJ21" s="1">
        <v>0</v>
      </c>
      <c r="BK21" s="1">
        <v>7</v>
      </c>
      <c r="BL21" s="1">
        <v>2</v>
      </c>
      <c r="BM21" s="1">
        <v>16</v>
      </c>
      <c r="BN21" s="1">
        <v>2</v>
      </c>
      <c r="BO21" s="1">
        <v>6</v>
      </c>
      <c r="BP21" s="1">
        <v>0</v>
      </c>
      <c r="BQ21" s="1">
        <v>0</v>
      </c>
      <c r="BR21" s="1">
        <v>0</v>
      </c>
      <c r="BS21" s="1">
        <v>2</v>
      </c>
      <c r="BT21" s="1">
        <v>7</v>
      </c>
      <c r="BU21" s="79">
        <v>32</v>
      </c>
    </row>
    <row r="22" spans="1:73" x14ac:dyDescent="0.15">
      <c r="A22" s="1" t="s">
        <v>35</v>
      </c>
      <c r="B22" s="1" t="s">
        <v>308</v>
      </c>
      <c r="C22" s="1" t="s">
        <v>36</v>
      </c>
      <c r="D22" s="41">
        <f t="shared" si="3"/>
        <v>0.95580110497237569</v>
      </c>
      <c r="E22" s="43">
        <f t="shared" si="4"/>
        <v>2.7624309392265192E-2</v>
      </c>
      <c r="F22" s="43">
        <f t="shared" si="5"/>
        <v>1.1049723756906077E-2</v>
      </c>
      <c r="G22" s="43">
        <f t="shared" si="6"/>
        <v>2.7624309392265192E-3</v>
      </c>
      <c r="H22" s="43">
        <f t="shared" si="7"/>
        <v>0</v>
      </c>
      <c r="I22" s="43">
        <f t="shared" si="8"/>
        <v>0</v>
      </c>
      <c r="J22" s="43">
        <f t="shared" si="9"/>
        <v>2.7624309392265192E-3</v>
      </c>
      <c r="K22" s="44">
        <f t="shared" si="10"/>
        <v>0</v>
      </c>
      <c r="L22" s="28">
        <f t="shared" si="11"/>
        <v>0</v>
      </c>
      <c r="M22" s="24">
        <f t="shared" si="12"/>
        <v>52</v>
      </c>
      <c r="N22" s="10"/>
      <c r="O22" s="72" t="s">
        <v>36</v>
      </c>
      <c r="P22" s="67">
        <f t="shared" si="13"/>
        <v>362</v>
      </c>
      <c r="Q22" s="13">
        <v>346</v>
      </c>
      <c r="R22" s="34">
        <v>10</v>
      </c>
      <c r="S22" s="34">
        <v>4</v>
      </c>
      <c r="T22" s="34">
        <v>1</v>
      </c>
      <c r="U22" s="34">
        <v>0</v>
      </c>
      <c r="V22" s="34">
        <v>0</v>
      </c>
      <c r="W22" s="34">
        <v>1</v>
      </c>
      <c r="X22" s="34">
        <v>0</v>
      </c>
      <c r="Y22" s="34">
        <v>0</v>
      </c>
      <c r="Z22" s="72">
        <v>1</v>
      </c>
      <c r="AA22" s="1">
        <v>24</v>
      </c>
      <c r="AB22" s="1">
        <v>30</v>
      </c>
      <c r="AC22" s="1">
        <v>199</v>
      </c>
      <c r="AD22" s="1">
        <v>21</v>
      </c>
      <c r="AE22" s="1">
        <v>26</v>
      </c>
      <c r="AF22" s="1">
        <v>45</v>
      </c>
      <c r="AG22" s="1">
        <v>1</v>
      </c>
      <c r="AH22" s="1">
        <v>5</v>
      </c>
      <c r="AI22" s="1">
        <v>0</v>
      </c>
      <c r="AJ22" s="1">
        <v>0</v>
      </c>
      <c r="AK22" s="1">
        <v>1</v>
      </c>
      <c r="AL22" s="1">
        <v>2</v>
      </c>
      <c r="AM22" s="1">
        <v>1</v>
      </c>
      <c r="AN22" s="1">
        <v>0</v>
      </c>
      <c r="AO22" s="1">
        <v>0</v>
      </c>
      <c r="AP22" s="1">
        <v>0</v>
      </c>
      <c r="AQ22" s="1">
        <v>1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0</v>
      </c>
      <c r="AY22" s="1">
        <v>0</v>
      </c>
      <c r="AZ22" s="1">
        <v>1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1</v>
      </c>
      <c r="BU22" s="79">
        <v>0</v>
      </c>
    </row>
    <row r="23" spans="1:73" x14ac:dyDescent="0.15">
      <c r="A23" s="1" t="s">
        <v>37</v>
      </c>
      <c r="B23" s="1" t="s">
        <v>312</v>
      </c>
      <c r="C23" s="1" t="s">
        <v>38</v>
      </c>
      <c r="D23" s="41">
        <f t="shared" si="3"/>
        <v>0.63645621181262724</v>
      </c>
      <c r="E23" s="43">
        <f t="shared" si="4"/>
        <v>0.17107942973523421</v>
      </c>
      <c r="F23" s="43">
        <f t="shared" si="5"/>
        <v>0.12321792260692464</v>
      </c>
      <c r="G23" s="43">
        <f t="shared" si="6"/>
        <v>2.6476578411405296E-2</v>
      </c>
      <c r="H23" s="43">
        <f t="shared" si="7"/>
        <v>8.1466395112016286E-3</v>
      </c>
      <c r="I23" s="43">
        <f t="shared" si="8"/>
        <v>3.0549898167006109E-3</v>
      </c>
      <c r="J23" s="43">
        <f t="shared" si="9"/>
        <v>6.1099796334012219E-3</v>
      </c>
      <c r="K23" s="44">
        <f t="shared" si="10"/>
        <v>2.5458248472505093E-2</v>
      </c>
      <c r="L23" s="28">
        <f t="shared" si="11"/>
        <v>0</v>
      </c>
      <c r="M23" s="24">
        <f t="shared" si="12"/>
        <v>52</v>
      </c>
      <c r="N23" s="10"/>
      <c r="O23" s="72" t="s">
        <v>38</v>
      </c>
      <c r="P23" s="67">
        <f t="shared" si="13"/>
        <v>982</v>
      </c>
      <c r="Q23" s="13">
        <v>625</v>
      </c>
      <c r="R23" s="34">
        <v>168</v>
      </c>
      <c r="S23" s="34">
        <v>121</v>
      </c>
      <c r="T23" s="34">
        <v>26</v>
      </c>
      <c r="U23" s="34">
        <v>8</v>
      </c>
      <c r="V23" s="34">
        <v>3</v>
      </c>
      <c r="W23" s="34">
        <v>6</v>
      </c>
      <c r="X23" s="34">
        <v>25</v>
      </c>
      <c r="Y23" s="34">
        <v>0</v>
      </c>
      <c r="Z23" s="72">
        <v>22</v>
      </c>
      <c r="AA23" s="1">
        <v>39</v>
      </c>
      <c r="AB23" s="1">
        <v>68</v>
      </c>
      <c r="AC23" s="1">
        <v>53</v>
      </c>
      <c r="AD23" s="1">
        <v>383</v>
      </c>
      <c r="AE23" s="1">
        <v>44</v>
      </c>
      <c r="AF23" s="1">
        <v>16</v>
      </c>
      <c r="AG23" s="1">
        <v>21</v>
      </c>
      <c r="AH23" s="1">
        <v>32</v>
      </c>
      <c r="AI23" s="1">
        <v>27</v>
      </c>
      <c r="AJ23" s="1">
        <v>24</v>
      </c>
      <c r="AK23" s="1">
        <v>13</v>
      </c>
      <c r="AL23" s="1">
        <v>36</v>
      </c>
      <c r="AM23" s="1">
        <v>15</v>
      </c>
      <c r="AN23" s="1">
        <v>46</v>
      </c>
      <c r="AO23" s="1">
        <v>3</v>
      </c>
      <c r="AP23" s="1">
        <v>0</v>
      </c>
      <c r="AQ23" s="1">
        <v>1</v>
      </c>
      <c r="AR23" s="1">
        <v>3</v>
      </c>
      <c r="AS23" s="1">
        <v>12</v>
      </c>
      <c r="AT23" s="1">
        <v>4</v>
      </c>
      <c r="AU23" s="1">
        <v>32</v>
      </c>
      <c r="AV23" s="1">
        <v>20</v>
      </c>
      <c r="AW23" s="1">
        <v>4</v>
      </c>
      <c r="AX23" s="1">
        <v>0</v>
      </c>
      <c r="AY23" s="1">
        <v>2</v>
      </c>
      <c r="AZ23" s="1">
        <v>12</v>
      </c>
      <c r="BA23" s="1">
        <v>6</v>
      </c>
      <c r="BB23" s="1">
        <v>2</v>
      </c>
      <c r="BC23" s="1">
        <v>0</v>
      </c>
      <c r="BD23" s="1">
        <v>3</v>
      </c>
      <c r="BE23" s="1">
        <v>1</v>
      </c>
      <c r="BF23" s="1">
        <v>3</v>
      </c>
      <c r="BG23" s="1">
        <v>1</v>
      </c>
      <c r="BH23" s="1">
        <v>0</v>
      </c>
      <c r="BI23" s="1">
        <v>1</v>
      </c>
      <c r="BJ23" s="1">
        <v>0</v>
      </c>
      <c r="BK23" s="1">
        <v>2</v>
      </c>
      <c r="BL23" s="1">
        <v>0</v>
      </c>
      <c r="BM23" s="1">
        <v>1</v>
      </c>
      <c r="BN23" s="1">
        <v>0</v>
      </c>
      <c r="BO23" s="1">
        <v>0</v>
      </c>
      <c r="BP23" s="1">
        <v>1</v>
      </c>
      <c r="BQ23" s="1">
        <v>0</v>
      </c>
      <c r="BR23" s="1">
        <v>1</v>
      </c>
      <c r="BS23" s="1">
        <v>0</v>
      </c>
      <c r="BT23" s="1">
        <v>3</v>
      </c>
      <c r="BU23" s="79">
        <v>25</v>
      </c>
    </row>
    <row r="24" spans="1:73" x14ac:dyDescent="0.15">
      <c r="A24" s="1" t="s">
        <v>39</v>
      </c>
      <c r="B24" s="1" t="s">
        <v>312</v>
      </c>
      <c r="C24" s="1" t="s">
        <v>40</v>
      </c>
      <c r="D24" s="41">
        <f t="shared" si="3"/>
        <v>0.66155660377358494</v>
      </c>
      <c r="E24" s="43">
        <f t="shared" si="4"/>
        <v>0.15860849056603774</v>
      </c>
      <c r="F24" s="43">
        <f t="shared" si="5"/>
        <v>0.13502358490566038</v>
      </c>
      <c r="G24" s="43">
        <f t="shared" si="6"/>
        <v>1.8867924528301886E-2</v>
      </c>
      <c r="H24" s="43">
        <f t="shared" si="7"/>
        <v>3.5377358490566039E-3</v>
      </c>
      <c r="I24" s="43">
        <f t="shared" si="8"/>
        <v>1.7688679245283019E-3</v>
      </c>
      <c r="J24" s="43">
        <f t="shared" si="9"/>
        <v>5.89622641509434E-3</v>
      </c>
      <c r="K24" s="44">
        <f t="shared" si="10"/>
        <v>1.4740566037735849E-2</v>
      </c>
      <c r="L24" s="28">
        <f t="shared" si="11"/>
        <v>0</v>
      </c>
      <c r="M24" s="24">
        <f t="shared" si="12"/>
        <v>52</v>
      </c>
      <c r="N24" s="10"/>
      <c r="O24" s="72" t="s">
        <v>40</v>
      </c>
      <c r="P24" s="67">
        <f t="shared" si="13"/>
        <v>1696</v>
      </c>
      <c r="Q24" s="13">
        <v>1122</v>
      </c>
      <c r="R24" s="34">
        <v>269</v>
      </c>
      <c r="S24" s="34">
        <v>229</v>
      </c>
      <c r="T24" s="34">
        <v>32</v>
      </c>
      <c r="U24" s="34">
        <v>6</v>
      </c>
      <c r="V24" s="34">
        <v>3</v>
      </c>
      <c r="W24" s="34">
        <v>10</v>
      </c>
      <c r="X24" s="34">
        <v>25</v>
      </c>
      <c r="Y24" s="34">
        <v>0</v>
      </c>
      <c r="Z24" s="72">
        <v>37</v>
      </c>
      <c r="AA24" s="1">
        <v>51</v>
      </c>
      <c r="AB24" s="1">
        <v>58</v>
      </c>
      <c r="AC24" s="1">
        <v>447</v>
      </c>
      <c r="AD24" s="1">
        <v>34</v>
      </c>
      <c r="AE24" s="1">
        <v>385</v>
      </c>
      <c r="AF24" s="1">
        <v>110</v>
      </c>
      <c r="AG24" s="1">
        <v>63</v>
      </c>
      <c r="AH24" s="1">
        <v>95</v>
      </c>
      <c r="AI24" s="1">
        <v>22</v>
      </c>
      <c r="AJ24" s="1">
        <v>23</v>
      </c>
      <c r="AK24" s="1">
        <v>17</v>
      </c>
      <c r="AL24" s="1">
        <v>30</v>
      </c>
      <c r="AM24" s="1">
        <v>19</v>
      </c>
      <c r="AN24" s="1">
        <v>90</v>
      </c>
      <c r="AO24" s="1">
        <v>8</v>
      </c>
      <c r="AP24" s="1">
        <v>5</v>
      </c>
      <c r="AQ24" s="1">
        <v>1</v>
      </c>
      <c r="AR24" s="1">
        <v>7</v>
      </c>
      <c r="AS24" s="1">
        <v>24</v>
      </c>
      <c r="AT24" s="1">
        <v>7</v>
      </c>
      <c r="AU24" s="1">
        <v>43</v>
      </c>
      <c r="AV24" s="1">
        <v>44</v>
      </c>
      <c r="AW24" s="1">
        <v>10</v>
      </c>
      <c r="AX24" s="1">
        <v>1</v>
      </c>
      <c r="AY24" s="1">
        <v>8</v>
      </c>
      <c r="AZ24" s="1">
        <v>5</v>
      </c>
      <c r="BA24" s="1">
        <v>6</v>
      </c>
      <c r="BB24" s="1">
        <v>1</v>
      </c>
      <c r="BC24" s="1">
        <v>1</v>
      </c>
      <c r="BD24" s="1">
        <v>1</v>
      </c>
      <c r="BE24" s="1">
        <v>1</v>
      </c>
      <c r="BF24" s="1">
        <v>3</v>
      </c>
      <c r="BG24" s="1">
        <v>1</v>
      </c>
      <c r="BH24" s="1">
        <v>0</v>
      </c>
      <c r="BI24" s="1">
        <v>3</v>
      </c>
      <c r="BJ24" s="1">
        <v>0</v>
      </c>
      <c r="BK24" s="1">
        <v>0</v>
      </c>
      <c r="BL24" s="1">
        <v>0</v>
      </c>
      <c r="BM24" s="1">
        <v>1</v>
      </c>
      <c r="BN24" s="1">
        <v>0</v>
      </c>
      <c r="BO24" s="1">
        <v>3</v>
      </c>
      <c r="BP24" s="1">
        <v>1</v>
      </c>
      <c r="BQ24" s="1">
        <v>1</v>
      </c>
      <c r="BR24" s="1">
        <v>0</v>
      </c>
      <c r="BS24" s="1">
        <v>0</v>
      </c>
      <c r="BT24" s="1">
        <v>4</v>
      </c>
      <c r="BU24" s="79">
        <v>25</v>
      </c>
    </row>
    <row r="25" spans="1:73" x14ac:dyDescent="0.15">
      <c r="A25" s="1" t="s">
        <v>41</v>
      </c>
      <c r="B25" s="1" t="s">
        <v>310</v>
      </c>
      <c r="C25" s="1" t="s">
        <v>42</v>
      </c>
      <c r="D25" s="41">
        <f t="shared" si="3"/>
        <v>0.69675456389452328</v>
      </c>
      <c r="E25" s="43">
        <f t="shared" si="4"/>
        <v>0.20182555780933062</v>
      </c>
      <c r="F25" s="43">
        <f t="shared" si="5"/>
        <v>7.7079107505070993E-2</v>
      </c>
      <c r="G25" s="43">
        <f t="shared" si="6"/>
        <v>4.0567951318458417E-3</v>
      </c>
      <c r="H25" s="43">
        <f t="shared" si="7"/>
        <v>3.0425963488843813E-3</v>
      </c>
      <c r="I25" s="43">
        <f t="shared" si="8"/>
        <v>2.0283975659229209E-3</v>
      </c>
      <c r="J25" s="43">
        <f t="shared" si="9"/>
        <v>3.0425963488843813E-3</v>
      </c>
      <c r="K25" s="44">
        <f t="shared" si="10"/>
        <v>1.2170385395537525E-2</v>
      </c>
      <c r="L25" s="28">
        <f t="shared" si="11"/>
        <v>2.0283975659229209E-3</v>
      </c>
      <c r="M25" s="24">
        <f t="shared" si="12"/>
        <v>34</v>
      </c>
      <c r="N25" s="10"/>
      <c r="O25" s="72" t="s">
        <v>42</v>
      </c>
      <c r="P25" s="67">
        <f t="shared" si="13"/>
        <v>986</v>
      </c>
      <c r="Q25" s="13">
        <v>687</v>
      </c>
      <c r="R25" s="34">
        <v>199</v>
      </c>
      <c r="S25" s="34">
        <v>76</v>
      </c>
      <c r="T25" s="34">
        <v>4</v>
      </c>
      <c r="U25" s="34">
        <v>3</v>
      </c>
      <c r="V25" s="34">
        <v>2</v>
      </c>
      <c r="W25" s="34">
        <v>3</v>
      </c>
      <c r="X25" s="34">
        <v>12</v>
      </c>
      <c r="Y25" s="34">
        <v>2</v>
      </c>
      <c r="Z25" s="72">
        <v>7</v>
      </c>
      <c r="AA25" s="1">
        <v>14</v>
      </c>
      <c r="AB25" s="1">
        <v>42</v>
      </c>
      <c r="AC25" s="1">
        <v>118</v>
      </c>
      <c r="AD25" s="1">
        <v>17</v>
      </c>
      <c r="AE25" s="1">
        <v>47</v>
      </c>
      <c r="AF25" s="1">
        <v>442</v>
      </c>
      <c r="AG25" s="1">
        <v>72</v>
      </c>
      <c r="AH25" s="1">
        <v>75</v>
      </c>
      <c r="AI25" s="1">
        <v>24</v>
      </c>
      <c r="AJ25" s="1">
        <v>10</v>
      </c>
      <c r="AK25" s="1">
        <v>6</v>
      </c>
      <c r="AL25" s="1">
        <v>10</v>
      </c>
      <c r="AM25" s="1">
        <v>2</v>
      </c>
      <c r="AN25" s="1">
        <v>32</v>
      </c>
      <c r="AO25" s="1">
        <v>6</v>
      </c>
      <c r="AP25" s="1">
        <v>0</v>
      </c>
      <c r="AQ25" s="1">
        <v>1</v>
      </c>
      <c r="AR25" s="1">
        <v>3</v>
      </c>
      <c r="AS25" s="1">
        <v>9</v>
      </c>
      <c r="AT25" s="1">
        <v>3</v>
      </c>
      <c r="AU25" s="1">
        <v>14</v>
      </c>
      <c r="AV25" s="1">
        <v>8</v>
      </c>
      <c r="AW25" s="1">
        <v>0</v>
      </c>
      <c r="AX25" s="1">
        <v>0</v>
      </c>
      <c r="AY25" s="1">
        <v>0</v>
      </c>
      <c r="AZ25" s="1">
        <v>0</v>
      </c>
      <c r="BA25" s="1">
        <v>2</v>
      </c>
      <c r="BB25" s="1">
        <v>2</v>
      </c>
      <c r="BC25" s="1">
        <v>0</v>
      </c>
      <c r="BD25" s="1">
        <v>1</v>
      </c>
      <c r="BE25" s="1">
        <v>0</v>
      </c>
      <c r="BF25" s="1">
        <v>0</v>
      </c>
      <c r="BG25" s="1">
        <v>2</v>
      </c>
      <c r="BH25" s="1">
        <v>0</v>
      </c>
      <c r="BI25" s="1">
        <v>0</v>
      </c>
      <c r="BJ25" s="1">
        <v>0</v>
      </c>
      <c r="BK25" s="1">
        <v>0</v>
      </c>
      <c r="BL25" s="1">
        <v>2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0</v>
      </c>
      <c r="BS25" s="1">
        <v>0</v>
      </c>
      <c r="BT25" s="1">
        <v>3</v>
      </c>
      <c r="BU25" s="79">
        <v>12</v>
      </c>
    </row>
    <row r="26" spans="1:73" x14ac:dyDescent="0.15">
      <c r="A26" s="1" t="s">
        <v>43</v>
      </c>
      <c r="B26" s="1" t="s">
        <v>313</v>
      </c>
      <c r="C26" s="1" t="s">
        <v>44</v>
      </c>
      <c r="D26" s="41">
        <f t="shared" si="3"/>
        <v>0.12647975077881621</v>
      </c>
      <c r="E26" s="43">
        <f t="shared" si="4"/>
        <v>0.71028037383177567</v>
      </c>
      <c r="F26" s="43">
        <f t="shared" si="5"/>
        <v>0.10031152647975078</v>
      </c>
      <c r="G26" s="43">
        <f t="shared" si="6"/>
        <v>1.3707165109034268E-2</v>
      </c>
      <c r="H26" s="43">
        <f t="shared" si="7"/>
        <v>1.059190031152648E-2</v>
      </c>
      <c r="I26" s="43">
        <f t="shared" si="8"/>
        <v>8.0996884735202498E-3</v>
      </c>
      <c r="J26" s="43">
        <f t="shared" si="9"/>
        <v>2.4922118380062305E-2</v>
      </c>
      <c r="K26" s="44">
        <f t="shared" si="10"/>
        <v>5.6074766355140183E-3</v>
      </c>
      <c r="L26" s="28">
        <f t="shared" si="11"/>
        <v>1.2461059190031153E-3</v>
      </c>
      <c r="M26" s="24">
        <f t="shared" si="12"/>
        <v>42</v>
      </c>
      <c r="N26" s="10"/>
      <c r="O26" s="72" t="s">
        <v>44</v>
      </c>
      <c r="P26" s="67">
        <f t="shared" si="13"/>
        <v>1605</v>
      </c>
      <c r="Q26" s="13">
        <v>203</v>
      </c>
      <c r="R26" s="34">
        <v>1140</v>
      </c>
      <c r="S26" s="34">
        <v>161</v>
      </c>
      <c r="T26" s="34">
        <v>22</v>
      </c>
      <c r="U26" s="34">
        <v>17</v>
      </c>
      <c r="V26" s="34">
        <v>13</v>
      </c>
      <c r="W26" s="34">
        <v>40</v>
      </c>
      <c r="X26" s="34">
        <v>9</v>
      </c>
      <c r="Y26" s="34">
        <v>2</v>
      </c>
      <c r="Z26" s="72">
        <v>32</v>
      </c>
      <c r="AA26" s="1">
        <v>24</v>
      </c>
      <c r="AB26" s="1">
        <v>24</v>
      </c>
      <c r="AC26" s="1">
        <v>19</v>
      </c>
      <c r="AD26" s="1">
        <v>17</v>
      </c>
      <c r="AE26" s="1">
        <v>18</v>
      </c>
      <c r="AF26" s="1">
        <v>69</v>
      </c>
      <c r="AG26" s="1">
        <v>728</v>
      </c>
      <c r="AH26" s="1">
        <v>94</v>
      </c>
      <c r="AI26" s="1">
        <v>33</v>
      </c>
      <c r="AJ26" s="1">
        <v>59</v>
      </c>
      <c r="AK26" s="1">
        <v>127</v>
      </c>
      <c r="AL26" s="1">
        <v>67</v>
      </c>
      <c r="AM26" s="1">
        <v>32</v>
      </c>
      <c r="AN26" s="1">
        <v>13</v>
      </c>
      <c r="AO26" s="1">
        <v>8</v>
      </c>
      <c r="AP26" s="1">
        <v>3</v>
      </c>
      <c r="AQ26" s="1">
        <v>4</v>
      </c>
      <c r="AR26" s="1">
        <v>10</v>
      </c>
      <c r="AS26" s="1">
        <v>29</v>
      </c>
      <c r="AT26" s="1">
        <v>10</v>
      </c>
      <c r="AU26" s="1">
        <v>57</v>
      </c>
      <c r="AV26" s="1">
        <v>27</v>
      </c>
      <c r="AW26" s="1">
        <v>9</v>
      </c>
      <c r="AX26" s="1">
        <v>2</v>
      </c>
      <c r="AY26" s="1">
        <v>2</v>
      </c>
      <c r="AZ26" s="1">
        <v>2</v>
      </c>
      <c r="BA26" s="1">
        <v>4</v>
      </c>
      <c r="BB26" s="1">
        <v>1</v>
      </c>
      <c r="BC26" s="1">
        <v>2</v>
      </c>
      <c r="BD26" s="1">
        <v>4</v>
      </c>
      <c r="BE26" s="1">
        <v>2</v>
      </c>
      <c r="BF26" s="1">
        <v>4</v>
      </c>
      <c r="BG26" s="1">
        <v>5</v>
      </c>
      <c r="BH26" s="1">
        <v>2</v>
      </c>
      <c r="BI26" s="1">
        <v>3</v>
      </c>
      <c r="BJ26" s="1">
        <v>2</v>
      </c>
      <c r="BK26" s="1">
        <v>6</v>
      </c>
      <c r="BL26" s="1">
        <v>2</v>
      </c>
      <c r="BM26" s="1">
        <v>8</v>
      </c>
      <c r="BN26" s="1">
        <v>3</v>
      </c>
      <c r="BO26" s="1">
        <v>4</v>
      </c>
      <c r="BP26" s="1">
        <v>1</v>
      </c>
      <c r="BQ26" s="1">
        <v>4</v>
      </c>
      <c r="BR26" s="1">
        <v>6</v>
      </c>
      <c r="BS26" s="1">
        <v>3</v>
      </c>
      <c r="BT26" s="1">
        <v>11</v>
      </c>
      <c r="BU26" s="79">
        <v>9</v>
      </c>
    </row>
    <row r="27" spans="1:73" x14ac:dyDescent="0.15">
      <c r="A27" s="1" t="s">
        <v>45</v>
      </c>
      <c r="B27" s="1" t="s">
        <v>307</v>
      </c>
      <c r="C27" s="1" t="s">
        <v>46</v>
      </c>
      <c r="D27" s="41">
        <f t="shared" si="3"/>
        <v>8.380149812734082E-2</v>
      </c>
      <c r="E27" s="43">
        <f t="shared" si="4"/>
        <v>0.58614232209737827</v>
      </c>
      <c r="F27" s="43">
        <f t="shared" si="5"/>
        <v>0.13810861423220974</v>
      </c>
      <c r="G27" s="43">
        <f t="shared" si="6"/>
        <v>6.6479400749063666E-2</v>
      </c>
      <c r="H27" s="43">
        <f t="shared" si="7"/>
        <v>2.3408239700374533E-2</v>
      </c>
      <c r="I27" s="43">
        <f t="shared" si="8"/>
        <v>1.3576779026217229E-2</v>
      </c>
      <c r="J27" s="43">
        <f t="shared" si="9"/>
        <v>6.5074906367041205E-2</v>
      </c>
      <c r="K27" s="44">
        <f t="shared" si="10"/>
        <v>2.3408239700374533E-2</v>
      </c>
      <c r="L27" s="28">
        <f t="shared" si="11"/>
        <v>2.8089887640449437E-3</v>
      </c>
      <c r="M27" s="24">
        <f t="shared" si="12"/>
        <v>26</v>
      </c>
      <c r="N27" s="10"/>
      <c r="O27" s="72" t="s">
        <v>46</v>
      </c>
      <c r="P27" s="67">
        <f t="shared" si="13"/>
        <v>2136</v>
      </c>
      <c r="Q27" s="13">
        <v>179</v>
      </c>
      <c r="R27" s="34">
        <v>1252</v>
      </c>
      <c r="S27" s="34">
        <v>295</v>
      </c>
      <c r="T27" s="34">
        <v>142</v>
      </c>
      <c r="U27" s="34">
        <v>50</v>
      </c>
      <c r="V27" s="34">
        <v>29</v>
      </c>
      <c r="W27" s="34">
        <v>139</v>
      </c>
      <c r="X27" s="34">
        <v>50</v>
      </c>
      <c r="Y27" s="34">
        <v>6</v>
      </c>
      <c r="Z27" s="72">
        <v>49</v>
      </c>
      <c r="AA27" s="1">
        <v>19</v>
      </c>
      <c r="AB27" s="1">
        <v>18</v>
      </c>
      <c r="AC27" s="1">
        <v>32</v>
      </c>
      <c r="AD27" s="1">
        <v>11</v>
      </c>
      <c r="AE27" s="1">
        <v>14</v>
      </c>
      <c r="AF27" s="1">
        <v>36</v>
      </c>
      <c r="AG27" s="1">
        <v>298</v>
      </c>
      <c r="AH27" s="1">
        <v>58</v>
      </c>
      <c r="AI27" s="1">
        <v>65</v>
      </c>
      <c r="AJ27" s="1">
        <v>193</v>
      </c>
      <c r="AK27" s="1">
        <v>188</v>
      </c>
      <c r="AL27" s="1">
        <v>326</v>
      </c>
      <c r="AM27" s="1">
        <v>124</v>
      </c>
      <c r="AN27" s="1">
        <v>40</v>
      </c>
      <c r="AO27" s="1">
        <v>16</v>
      </c>
      <c r="AP27" s="1">
        <v>13</v>
      </c>
      <c r="AQ27" s="1">
        <v>14</v>
      </c>
      <c r="AR27" s="1">
        <v>25</v>
      </c>
      <c r="AS27" s="1">
        <v>37</v>
      </c>
      <c r="AT27" s="1">
        <v>23</v>
      </c>
      <c r="AU27" s="1">
        <v>49</v>
      </c>
      <c r="AV27" s="1">
        <v>78</v>
      </c>
      <c r="AW27" s="1">
        <v>14</v>
      </c>
      <c r="AX27" s="1">
        <v>8</v>
      </c>
      <c r="AY27" s="1">
        <v>15</v>
      </c>
      <c r="AZ27" s="1">
        <v>46</v>
      </c>
      <c r="BA27" s="1">
        <v>40</v>
      </c>
      <c r="BB27" s="1">
        <v>10</v>
      </c>
      <c r="BC27" s="1">
        <v>9</v>
      </c>
      <c r="BD27" s="1">
        <v>6</v>
      </c>
      <c r="BE27" s="1">
        <v>4</v>
      </c>
      <c r="BF27" s="1">
        <v>16</v>
      </c>
      <c r="BG27" s="1">
        <v>19</v>
      </c>
      <c r="BH27" s="1">
        <v>5</v>
      </c>
      <c r="BI27" s="1">
        <v>6</v>
      </c>
      <c r="BJ27" s="1">
        <v>6</v>
      </c>
      <c r="BK27" s="1">
        <v>11</v>
      </c>
      <c r="BL27" s="1">
        <v>6</v>
      </c>
      <c r="BM27" s="1">
        <v>47</v>
      </c>
      <c r="BN27" s="1">
        <v>8</v>
      </c>
      <c r="BO27" s="1">
        <v>13</v>
      </c>
      <c r="BP27" s="1">
        <v>8</v>
      </c>
      <c r="BQ27" s="1">
        <v>13</v>
      </c>
      <c r="BR27" s="1">
        <v>11</v>
      </c>
      <c r="BS27" s="1">
        <v>20</v>
      </c>
      <c r="BT27" s="1">
        <v>19</v>
      </c>
      <c r="BU27" s="79">
        <v>50</v>
      </c>
    </row>
    <row r="28" spans="1:73" x14ac:dyDescent="0.15">
      <c r="A28" s="1" t="s">
        <v>47</v>
      </c>
      <c r="B28" s="1" t="s">
        <v>310</v>
      </c>
      <c r="C28" s="1" t="s">
        <v>48</v>
      </c>
      <c r="D28" s="41">
        <f t="shared" si="3"/>
        <v>8.5714285714285715E-2</v>
      </c>
      <c r="E28" s="43">
        <f t="shared" si="4"/>
        <v>0.47142857142857142</v>
      </c>
      <c r="F28" s="43">
        <f t="shared" si="5"/>
        <v>0.15714285714285714</v>
      </c>
      <c r="G28" s="43">
        <f t="shared" si="6"/>
        <v>0.11428571428571428</v>
      </c>
      <c r="H28" s="43">
        <f t="shared" si="7"/>
        <v>5.7142857142857141E-2</v>
      </c>
      <c r="I28" s="43">
        <f t="shared" si="8"/>
        <v>1.4285714285714285E-2</v>
      </c>
      <c r="J28" s="43">
        <f t="shared" si="9"/>
        <v>7.1428571428571425E-2</v>
      </c>
      <c r="K28" s="44">
        <f t="shared" si="10"/>
        <v>2.8571428571428571E-2</v>
      </c>
      <c r="L28" s="28">
        <f t="shared" si="11"/>
        <v>0</v>
      </c>
      <c r="M28" s="24">
        <f t="shared" si="12"/>
        <v>52</v>
      </c>
      <c r="N28" s="10"/>
      <c r="O28" s="72" t="s">
        <v>48</v>
      </c>
      <c r="P28" s="67">
        <f t="shared" si="13"/>
        <v>70</v>
      </c>
      <c r="Q28" s="13">
        <v>6</v>
      </c>
      <c r="R28" s="34">
        <v>33</v>
      </c>
      <c r="S28" s="34">
        <v>11</v>
      </c>
      <c r="T28" s="34">
        <v>8</v>
      </c>
      <c r="U28" s="34">
        <v>4</v>
      </c>
      <c r="V28" s="34">
        <v>1</v>
      </c>
      <c r="W28" s="34">
        <v>5</v>
      </c>
      <c r="X28" s="34">
        <v>2</v>
      </c>
      <c r="Y28" s="34">
        <v>0</v>
      </c>
      <c r="Z28" s="72">
        <v>2</v>
      </c>
      <c r="AA28" s="1">
        <v>1</v>
      </c>
      <c r="AB28" s="1">
        <v>1</v>
      </c>
      <c r="AC28" s="1">
        <v>1</v>
      </c>
      <c r="AD28" s="1">
        <v>0</v>
      </c>
      <c r="AE28" s="1">
        <v>0</v>
      </c>
      <c r="AF28" s="1">
        <v>1</v>
      </c>
      <c r="AG28" s="1">
        <v>4</v>
      </c>
      <c r="AH28" s="1">
        <v>1</v>
      </c>
      <c r="AI28" s="1">
        <v>0</v>
      </c>
      <c r="AJ28" s="1">
        <v>6</v>
      </c>
      <c r="AK28" s="1">
        <v>7</v>
      </c>
      <c r="AL28" s="1">
        <v>12</v>
      </c>
      <c r="AM28" s="1">
        <v>3</v>
      </c>
      <c r="AN28" s="1">
        <v>2</v>
      </c>
      <c r="AO28" s="1">
        <v>2</v>
      </c>
      <c r="AP28" s="1">
        <v>2</v>
      </c>
      <c r="AQ28" s="1">
        <v>0</v>
      </c>
      <c r="AR28" s="1">
        <v>0</v>
      </c>
      <c r="AS28" s="1">
        <v>1</v>
      </c>
      <c r="AT28" s="1">
        <v>2</v>
      </c>
      <c r="AU28" s="1">
        <v>1</v>
      </c>
      <c r="AV28" s="1">
        <v>1</v>
      </c>
      <c r="AW28" s="1">
        <v>0</v>
      </c>
      <c r="AX28" s="1">
        <v>0</v>
      </c>
      <c r="AY28" s="1">
        <v>4</v>
      </c>
      <c r="AZ28" s="1">
        <v>1</v>
      </c>
      <c r="BA28" s="1">
        <v>0</v>
      </c>
      <c r="BB28" s="1">
        <v>1</v>
      </c>
      <c r="BC28" s="1">
        <v>2</v>
      </c>
      <c r="BD28" s="1">
        <v>0</v>
      </c>
      <c r="BE28" s="1">
        <v>0</v>
      </c>
      <c r="BF28" s="1">
        <v>1</v>
      </c>
      <c r="BG28" s="1">
        <v>2</v>
      </c>
      <c r="BH28" s="1">
        <v>1</v>
      </c>
      <c r="BI28" s="1">
        <v>1</v>
      </c>
      <c r="BJ28" s="1">
        <v>0</v>
      </c>
      <c r="BK28" s="1">
        <v>0</v>
      </c>
      <c r="BL28" s="1">
        <v>0</v>
      </c>
      <c r="BM28" s="1">
        <v>1</v>
      </c>
      <c r="BN28" s="1">
        <v>1</v>
      </c>
      <c r="BO28" s="1">
        <v>0</v>
      </c>
      <c r="BP28" s="1">
        <v>1</v>
      </c>
      <c r="BQ28" s="1">
        <v>1</v>
      </c>
      <c r="BR28" s="1">
        <v>1</v>
      </c>
      <c r="BS28" s="1">
        <v>0</v>
      </c>
      <c r="BT28" s="1">
        <v>0</v>
      </c>
      <c r="BU28" s="79">
        <v>2</v>
      </c>
    </row>
    <row r="29" spans="1:73" x14ac:dyDescent="0.15">
      <c r="A29" s="1" t="s">
        <v>49</v>
      </c>
      <c r="B29" s="1" t="s">
        <v>313</v>
      </c>
      <c r="C29" s="1" t="s">
        <v>50</v>
      </c>
      <c r="D29" s="41">
        <f t="shared" si="3"/>
        <v>0.20901639344262296</v>
      </c>
      <c r="E29" s="43">
        <f t="shared" si="4"/>
        <v>0.64036885245901642</v>
      </c>
      <c r="F29" s="43">
        <f t="shared" si="5"/>
        <v>8.1967213114754092E-2</v>
      </c>
      <c r="G29" s="43">
        <f t="shared" si="6"/>
        <v>1.1270491803278689E-2</v>
      </c>
      <c r="H29" s="43">
        <f t="shared" si="7"/>
        <v>1.5368852459016393E-2</v>
      </c>
      <c r="I29" s="43">
        <f t="shared" si="8"/>
        <v>5.1229508196721308E-3</v>
      </c>
      <c r="J29" s="43">
        <f t="shared" si="9"/>
        <v>1.4344262295081968E-2</v>
      </c>
      <c r="K29" s="44">
        <f t="shared" si="10"/>
        <v>2.2540983606557378E-2</v>
      </c>
      <c r="L29" s="28">
        <f t="shared" si="11"/>
        <v>1.0245901639344263E-3</v>
      </c>
      <c r="M29" s="24">
        <f t="shared" si="12"/>
        <v>47</v>
      </c>
      <c r="N29" s="10"/>
      <c r="O29" s="72" t="s">
        <v>50</v>
      </c>
      <c r="P29" s="67">
        <f t="shared" si="13"/>
        <v>976</v>
      </c>
      <c r="Q29" s="13">
        <v>204</v>
      </c>
      <c r="R29" s="34">
        <v>625</v>
      </c>
      <c r="S29" s="34">
        <v>80</v>
      </c>
      <c r="T29" s="34">
        <v>11</v>
      </c>
      <c r="U29" s="34">
        <v>15</v>
      </c>
      <c r="V29" s="34">
        <v>5</v>
      </c>
      <c r="W29" s="34">
        <v>14</v>
      </c>
      <c r="X29" s="34">
        <v>22</v>
      </c>
      <c r="Y29" s="34">
        <v>1</v>
      </c>
      <c r="Z29" s="72">
        <v>18</v>
      </c>
      <c r="AA29" s="1">
        <v>29</v>
      </c>
      <c r="AB29" s="1">
        <v>30</v>
      </c>
      <c r="AC29" s="1">
        <v>35</v>
      </c>
      <c r="AD29" s="1">
        <v>20</v>
      </c>
      <c r="AE29" s="1">
        <v>25</v>
      </c>
      <c r="AF29" s="1">
        <v>47</v>
      </c>
      <c r="AG29" s="1">
        <v>117</v>
      </c>
      <c r="AH29" s="1">
        <v>326</v>
      </c>
      <c r="AI29" s="1">
        <v>21</v>
      </c>
      <c r="AJ29" s="1">
        <v>104</v>
      </c>
      <c r="AK29" s="1">
        <v>21</v>
      </c>
      <c r="AL29" s="1">
        <v>26</v>
      </c>
      <c r="AM29" s="1">
        <v>10</v>
      </c>
      <c r="AN29" s="1">
        <v>15</v>
      </c>
      <c r="AO29" s="1">
        <v>9</v>
      </c>
      <c r="AP29" s="1">
        <v>4</v>
      </c>
      <c r="AQ29" s="1">
        <v>0</v>
      </c>
      <c r="AR29" s="1">
        <v>4</v>
      </c>
      <c r="AS29" s="1">
        <v>13</v>
      </c>
      <c r="AT29" s="1">
        <v>5</v>
      </c>
      <c r="AU29" s="1">
        <v>23</v>
      </c>
      <c r="AV29" s="1">
        <v>7</v>
      </c>
      <c r="AW29" s="1">
        <v>1</v>
      </c>
      <c r="AX29" s="1">
        <v>1</v>
      </c>
      <c r="AY29" s="1">
        <v>0</v>
      </c>
      <c r="AZ29" s="1">
        <v>2</v>
      </c>
      <c r="BA29" s="1">
        <v>5</v>
      </c>
      <c r="BB29" s="1">
        <v>0</v>
      </c>
      <c r="BC29" s="1">
        <v>2</v>
      </c>
      <c r="BD29" s="1">
        <v>1</v>
      </c>
      <c r="BE29" s="1">
        <v>4</v>
      </c>
      <c r="BF29" s="1">
        <v>3</v>
      </c>
      <c r="BG29" s="1">
        <v>4</v>
      </c>
      <c r="BH29" s="1">
        <v>3</v>
      </c>
      <c r="BI29" s="1">
        <v>0</v>
      </c>
      <c r="BJ29" s="1">
        <v>0</v>
      </c>
      <c r="BK29" s="1">
        <v>4</v>
      </c>
      <c r="BL29" s="1">
        <v>1</v>
      </c>
      <c r="BM29" s="1">
        <v>3</v>
      </c>
      <c r="BN29" s="1">
        <v>0</v>
      </c>
      <c r="BO29" s="1">
        <v>1</v>
      </c>
      <c r="BP29" s="1">
        <v>1</v>
      </c>
      <c r="BQ29" s="1">
        <v>0</v>
      </c>
      <c r="BR29" s="1">
        <v>1</v>
      </c>
      <c r="BS29" s="1">
        <v>1</v>
      </c>
      <c r="BT29" s="1">
        <v>7</v>
      </c>
      <c r="BU29" s="79">
        <v>22</v>
      </c>
    </row>
    <row r="30" spans="1:73" x14ac:dyDescent="0.15">
      <c r="A30" s="1" t="s">
        <v>51</v>
      </c>
      <c r="B30" s="1" t="s">
        <v>312</v>
      </c>
      <c r="C30" s="1" t="s">
        <v>52</v>
      </c>
      <c r="D30" s="41">
        <f t="shared" si="3"/>
        <v>5.918727915194346E-2</v>
      </c>
      <c r="E30" s="43">
        <f t="shared" si="4"/>
        <v>0.79770318021201414</v>
      </c>
      <c r="F30" s="43">
        <f t="shared" si="5"/>
        <v>0.10600706713780919</v>
      </c>
      <c r="G30" s="43">
        <f t="shared" si="6"/>
        <v>1.0600706713780919E-2</v>
      </c>
      <c r="H30" s="43">
        <f t="shared" si="7"/>
        <v>7.0671378091872791E-3</v>
      </c>
      <c r="I30" s="43">
        <f t="shared" si="8"/>
        <v>3.5335689045936395E-3</v>
      </c>
      <c r="J30" s="43">
        <f t="shared" si="9"/>
        <v>1.0600706713780919E-2</v>
      </c>
      <c r="K30" s="44">
        <f t="shared" si="10"/>
        <v>5.3003533568904597E-3</v>
      </c>
      <c r="L30" s="28">
        <f t="shared" si="11"/>
        <v>0</v>
      </c>
      <c r="M30" s="24">
        <f t="shared" si="12"/>
        <v>52</v>
      </c>
      <c r="N30" s="10"/>
      <c r="O30" s="72" t="s">
        <v>52</v>
      </c>
      <c r="P30" s="67">
        <f t="shared" si="13"/>
        <v>1132</v>
      </c>
      <c r="Q30" s="13">
        <v>67</v>
      </c>
      <c r="R30" s="34">
        <v>903</v>
      </c>
      <c r="S30" s="34">
        <v>120</v>
      </c>
      <c r="T30" s="34">
        <v>12</v>
      </c>
      <c r="U30" s="34">
        <v>8</v>
      </c>
      <c r="V30" s="34">
        <v>4</v>
      </c>
      <c r="W30" s="34">
        <v>12</v>
      </c>
      <c r="X30" s="34">
        <v>6</v>
      </c>
      <c r="Y30" s="34">
        <v>0</v>
      </c>
      <c r="Z30" s="72">
        <v>15</v>
      </c>
      <c r="AA30" s="1">
        <v>8</v>
      </c>
      <c r="AB30" s="1">
        <v>12</v>
      </c>
      <c r="AC30" s="1">
        <v>9</v>
      </c>
      <c r="AD30" s="1">
        <v>3</v>
      </c>
      <c r="AE30" s="1">
        <v>6</v>
      </c>
      <c r="AF30" s="1">
        <v>14</v>
      </c>
      <c r="AG30" s="1">
        <v>27</v>
      </c>
      <c r="AH30" s="1">
        <v>88</v>
      </c>
      <c r="AI30" s="1">
        <v>541</v>
      </c>
      <c r="AJ30" s="1">
        <v>141</v>
      </c>
      <c r="AK30" s="1">
        <v>23</v>
      </c>
      <c r="AL30" s="1">
        <v>51</v>
      </c>
      <c r="AM30" s="1">
        <v>32</v>
      </c>
      <c r="AN30" s="1">
        <v>26</v>
      </c>
      <c r="AO30" s="1">
        <v>13</v>
      </c>
      <c r="AP30" s="1">
        <v>3</v>
      </c>
      <c r="AQ30" s="1">
        <v>2</v>
      </c>
      <c r="AR30" s="1">
        <v>3</v>
      </c>
      <c r="AS30" s="1">
        <v>34</v>
      </c>
      <c r="AT30" s="1">
        <v>6</v>
      </c>
      <c r="AU30" s="1">
        <v>26</v>
      </c>
      <c r="AV30" s="1">
        <v>7</v>
      </c>
      <c r="AW30" s="1">
        <v>3</v>
      </c>
      <c r="AX30" s="1">
        <v>0</v>
      </c>
      <c r="AY30" s="1">
        <v>1</v>
      </c>
      <c r="AZ30" s="1">
        <v>3</v>
      </c>
      <c r="BA30" s="1">
        <v>5</v>
      </c>
      <c r="BB30" s="1">
        <v>0</v>
      </c>
      <c r="BC30" s="1">
        <v>0</v>
      </c>
      <c r="BD30" s="1">
        <v>1</v>
      </c>
      <c r="BE30" s="1">
        <v>0</v>
      </c>
      <c r="BF30" s="1">
        <v>6</v>
      </c>
      <c r="BG30" s="1">
        <v>0</v>
      </c>
      <c r="BH30" s="1">
        <v>1</v>
      </c>
      <c r="BI30" s="1">
        <v>1</v>
      </c>
      <c r="BJ30" s="1">
        <v>0</v>
      </c>
      <c r="BK30" s="1">
        <v>3</v>
      </c>
      <c r="BL30" s="1">
        <v>0</v>
      </c>
      <c r="BM30" s="1">
        <v>5</v>
      </c>
      <c r="BN30" s="1">
        <v>0</v>
      </c>
      <c r="BO30" s="1">
        <v>1</v>
      </c>
      <c r="BP30" s="1">
        <v>1</v>
      </c>
      <c r="BQ30" s="1">
        <v>0</v>
      </c>
      <c r="BR30" s="1">
        <v>1</v>
      </c>
      <c r="BS30" s="1">
        <v>1</v>
      </c>
      <c r="BT30" s="1">
        <v>3</v>
      </c>
      <c r="BU30" s="79">
        <v>6</v>
      </c>
    </row>
    <row r="31" spans="1:73" x14ac:dyDescent="0.15">
      <c r="A31" s="1" t="s">
        <v>53</v>
      </c>
      <c r="B31" s="1" t="s">
        <v>313</v>
      </c>
      <c r="C31" s="1" t="s">
        <v>54</v>
      </c>
      <c r="D31" s="41">
        <f t="shared" si="3"/>
        <v>0.16147132169576059</v>
      </c>
      <c r="E31" s="43">
        <f t="shared" si="4"/>
        <v>0.65274314214463836</v>
      </c>
      <c r="F31" s="43">
        <f t="shared" si="5"/>
        <v>9.9750623441396513E-2</v>
      </c>
      <c r="G31" s="43">
        <f t="shared" si="6"/>
        <v>1.9950124688279301E-2</v>
      </c>
      <c r="H31" s="43">
        <f t="shared" si="7"/>
        <v>1.1845386533665835E-2</v>
      </c>
      <c r="I31" s="43">
        <f t="shared" si="8"/>
        <v>6.8578553615960096E-3</v>
      </c>
      <c r="J31" s="43">
        <f t="shared" si="9"/>
        <v>3.0548628428927679E-2</v>
      </c>
      <c r="K31" s="44">
        <f t="shared" si="10"/>
        <v>1.683291770573566E-2</v>
      </c>
      <c r="L31" s="28">
        <f t="shared" si="11"/>
        <v>1.2468827930174563E-3</v>
      </c>
      <c r="M31" s="24">
        <f t="shared" si="12"/>
        <v>41</v>
      </c>
      <c r="N31" s="10"/>
      <c r="O31" s="72" t="s">
        <v>54</v>
      </c>
      <c r="P31" s="67">
        <f t="shared" si="13"/>
        <v>1604</v>
      </c>
      <c r="Q31" s="13">
        <v>259</v>
      </c>
      <c r="R31" s="34">
        <v>1047</v>
      </c>
      <c r="S31" s="34">
        <v>160</v>
      </c>
      <c r="T31" s="34">
        <v>32</v>
      </c>
      <c r="U31" s="34">
        <v>19</v>
      </c>
      <c r="V31" s="34">
        <v>11</v>
      </c>
      <c r="W31" s="34">
        <v>49</v>
      </c>
      <c r="X31" s="34">
        <v>27</v>
      </c>
      <c r="Y31" s="34">
        <v>2</v>
      </c>
      <c r="Z31" s="72">
        <v>39</v>
      </c>
      <c r="AA31" s="1">
        <v>25</v>
      </c>
      <c r="AB31" s="1">
        <v>34</v>
      </c>
      <c r="AC31" s="1">
        <v>56</v>
      </c>
      <c r="AD31" s="1">
        <v>15</v>
      </c>
      <c r="AE31" s="1">
        <v>24</v>
      </c>
      <c r="AF31" s="1">
        <v>66</v>
      </c>
      <c r="AG31" s="1">
        <v>75</v>
      </c>
      <c r="AH31" s="1">
        <v>77</v>
      </c>
      <c r="AI31" s="1">
        <v>52</v>
      </c>
      <c r="AJ31" s="1">
        <v>521</v>
      </c>
      <c r="AK31" s="1">
        <v>82</v>
      </c>
      <c r="AL31" s="1">
        <v>209</v>
      </c>
      <c r="AM31" s="1">
        <v>31</v>
      </c>
      <c r="AN31" s="1">
        <v>40</v>
      </c>
      <c r="AO31" s="1">
        <v>9</v>
      </c>
      <c r="AP31" s="1">
        <v>5</v>
      </c>
      <c r="AQ31" s="1">
        <v>3</v>
      </c>
      <c r="AR31" s="1">
        <v>7</v>
      </c>
      <c r="AS31" s="1">
        <v>35</v>
      </c>
      <c r="AT31" s="1">
        <v>5</v>
      </c>
      <c r="AU31" s="1">
        <v>35</v>
      </c>
      <c r="AV31" s="1">
        <v>21</v>
      </c>
      <c r="AW31" s="1">
        <v>5</v>
      </c>
      <c r="AX31" s="1">
        <v>4</v>
      </c>
      <c r="AY31" s="1">
        <v>4</v>
      </c>
      <c r="AZ31" s="1">
        <v>6</v>
      </c>
      <c r="BA31" s="1">
        <v>11</v>
      </c>
      <c r="BB31" s="1">
        <v>1</v>
      </c>
      <c r="BC31" s="1">
        <v>1</v>
      </c>
      <c r="BD31" s="1">
        <v>2</v>
      </c>
      <c r="BE31" s="1">
        <v>1</v>
      </c>
      <c r="BF31" s="1">
        <v>8</v>
      </c>
      <c r="BG31" s="1">
        <v>6</v>
      </c>
      <c r="BH31" s="1">
        <v>2</v>
      </c>
      <c r="BI31" s="1">
        <v>2</v>
      </c>
      <c r="BJ31" s="1">
        <v>3</v>
      </c>
      <c r="BK31" s="1">
        <v>4</v>
      </c>
      <c r="BL31" s="1">
        <v>2</v>
      </c>
      <c r="BM31" s="1">
        <v>10</v>
      </c>
      <c r="BN31" s="1">
        <v>4</v>
      </c>
      <c r="BO31" s="1">
        <v>3</v>
      </c>
      <c r="BP31" s="1">
        <v>2</v>
      </c>
      <c r="BQ31" s="1">
        <v>3</v>
      </c>
      <c r="BR31" s="1">
        <v>5</v>
      </c>
      <c r="BS31" s="1">
        <v>9</v>
      </c>
      <c r="BT31" s="1">
        <v>13</v>
      </c>
      <c r="BU31" s="79">
        <v>27</v>
      </c>
    </row>
    <row r="32" spans="1:73" x14ac:dyDescent="0.15">
      <c r="A32" s="1" t="s">
        <v>55</v>
      </c>
      <c r="B32" s="1" t="s">
        <v>307</v>
      </c>
      <c r="C32" s="1" t="s">
        <v>56</v>
      </c>
      <c r="D32" s="41">
        <f t="shared" si="3"/>
        <v>7.8191039729501269E-2</v>
      </c>
      <c r="E32" s="43">
        <f t="shared" si="4"/>
        <v>0.68131868131868134</v>
      </c>
      <c r="F32" s="43">
        <f t="shared" si="5"/>
        <v>0.14201183431952663</v>
      </c>
      <c r="G32" s="43">
        <f t="shared" si="6"/>
        <v>3.4657650042265425E-2</v>
      </c>
      <c r="H32" s="43">
        <f t="shared" si="7"/>
        <v>1.5215553677092139E-2</v>
      </c>
      <c r="I32" s="43">
        <f t="shared" si="8"/>
        <v>9.2983939137785288E-3</v>
      </c>
      <c r="J32" s="43">
        <f t="shared" si="9"/>
        <v>2.9163144547759933E-2</v>
      </c>
      <c r="K32" s="44">
        <f t="shared" si="10"/>
        <v>1.0143702451394759E-2</v>
      </c>
      <c r="L32" s="28">
        <f t="shared" si="11"/>
        <v>2.9585798816568047E-3</v>
      </c>
      <c r="M32" s="24">
        <f t="shared" si="12"/>
        <v>22</v>
      </c>
      <c r="N32" s="10"/>
      <c r="O32" s="72" t="s">
        <v>56</v>
      </c>
      <c r="P32" s="67">
        <f t="shared" si="13"/>
        <v>2366</v>
      </c>
      <c r="Q32" s="13">
        <v>185</v>
      </c>
      <c r="R32" s="34">
        <v>1612</v>
      </c>
      <c r="S32" s="34">
        <v>336</v>
      </c>
      <c r="T32" s="34">
        <v>82</v>
      </c>
      <c r="U32" s="34">
        <v>36</v>
      </c>
      <c r="V32" s="34">
        <v>22</v>
      </c>
      <c r="W32" s="34">
        <v>69</v>
      </c>
      <c r="X32" s="34">
        <v>24</v>
      </c>
      <c r="Y32" s="34">
        <v>7</v>
      </c>
      <c r="Z32" s="72">
        <v>53</v>
      </c>
      <c r="AA32" s="1">
        <v>22</v>
      </c>
      <c r="AB32" s="1">
        <v>18</v>
      </c>
      <c r="AC32" s="1">
        <v>30</v>
      </c>
      <c r="AD32" s="1">
        <v>11</v>
      </c>
      <c r="AE32" s="1">
        <v>13</v>
      </c>
      <c r="AF32" s="1">
        <v>38</v>
      </c>
      <c r="AG32" s="1">
        <v>75</v>
      </c>
      <c r="AH32" s="1">
        <v>54</v>
      </c>
      <c r="AI32" s="1">
        <v>33</v>
      </c>
      <c r="AJ32" s="1">
        <v>189</v>
      </c>
      <c r="AK32" s="1">
        <v>753</v>
      </c>
      <c r="AL32" s="1">
        <v>427</v>
      </c>
      <c r="AM32" s="1">
        <v>81</v>
      </c>
      <c r="AN32" s="1">
        <v>41</v>
      </c>
      <c r="AO32" s="1">
        <v>29</v>
      </c>
      <c r="AP32" s="1">
        <v>30</v>
      </c>
      <c r="AQ32" s="1">
        <v>10</v>
      </c>
      <c r="AR32" s="1">
        <v>18</v>
      </c>
      <c r="AS32" s="1">
        <v>51</v>
      </c>
      <c r="AT32" s="1">
        <v>15</v>
      </c>
      <c r="AU32" s="1">
        <v>84</v>
      </c>
      <c r="AV32" s="1">
        <v>58</v>
      </c>
      <c r="AW32" s="1">
        <v>11</v>
      </c>
      <c r="AX32" s="1">
        <v>3</v>
      </c>
      <c r="AY32" s="1">
        <v>14</v>
      </c>
      <c r="AZ32" s="1">
        <v>20</v>
      </c>
      <c r="BA32" s="1">
        <v>24</v>
      </c>
      <c r="BB32" s="1">
        <v>7</v>
      </c>
      <c r="BC32" s="1">
        <v>3</v>
      </c>
      <c r="BD32" s="1">
        <v>3</v>
      </c>
      <c r="BE32" s="1">
        <v>4</v>
      </c>
      <c r="BF32" s="1">
        <v>9</v>
      </c>
      <c r="BG32" s="1">
        <v>17</v>
      </c>
      <c r="BH32" s="1">
        <v>3</v>
      </c>
      <c r="BI32" s="1">
        <v>6</v>
      </c>
      <c r="BJ32" s="1">
        <v>2</v>
      </c>
      <c r="BK32" s="1">
        <v>7</v>
      </c>
      <c r="BL32" s="1">
        <v>7</v>
      </c>
      <c r="BM32" s="1">
        <v>23</v>
      </c>
      <c r="BN32" s="1">
        <v>4</v>
      </c>
      <c r="BO32" s="1">
        <v>7</v>
      </c>
      <c r="BP32" s="1">
        <v>4</v>
      </c>
      <c r="BQ32" s="1">
        <v>9</v>
      </c>
      <c r="BR32" s="1">
        <v>4</v>
      </c>
      <c r="BS32" s="1">
        <v>7</v>
      </c>
      <c r="BT32" s="1">
        <v>11</v>
      </c>
      <c r="BU32" s="79">
        <v>24</v>
      </c>
    </row>
    <row r="33" spans="1:73" x14ac:dyDescent="0.15">
      <c r="A33" s="1" t="s">
        <v>57</v>
      </c>
      <c r="B33" s="1" t="s">
        <v>307</v>
      </c>
      <c r="C33" s="1" t="s">
        <v>58</v>
      </c>
      <c r="D33" s="41">
        <f t="shared" si="3"/>
        <v>3.9015030380556447E-2</v>
      </c>
      <c r="E33" s="43">
        <f t="shared" si="4"/>
        <v>0.58842340901822832</v>
      </c>
      <c r="F33" s="43">
        <f t="shared" si="5"/>
        <v>9.7537575951391106E-2</v>
      </c>
      <c r="G33" s="43">
        <f t="shared" si="6"/>
        <v>0.1330348576910777</v>
      </c>
      <c r="H33" s="43">
        <f t="shared" si="7"/>
        <v>3.4857691077710265E-2</v>
      </c>
      <c r="I33" s="43">
        <f t="shared" si="8"/>
        <v>1.4710585225455708E-2</v>
      </c>
      <c r="J33" s="43">
        <f t="shared" si="9"/>
        <v>7.2273744803325865E-2</v>
      </c>
      <c r="K33" s="44">
        <f t="shared" si="10"/>
        <v>2.0147105852254557E-2</v>
      </c>
      <c r="L33" s="28">
        <f t="shared" si="11"/>
        <v>2.238567316917173E-3</v>
      </c>
      <c r="M33" s="24">
        <f t="shared" si="12"/>
        <v>30</v>
      </c>
      <c r="N33" s="10"/>
      <c r="O33" s="72" t="s">
        <v>58</v>
      </c>
      <c r="P33" s="67">
        <f t="shared" si="13"/>
        <v>3127</v>
      </c>
      <c r="Q33" s="13">
        <v>122</v>
      </c>
      <c r="R33" s="34">
        <v>1840</v>
      </c>
      <c r="S33" s="34">
        <v>305</v>
      </c>
      <c r="T33" s="34">
        <v>416</v>
      </c>
      <c r="U33" s="34">
        <v>109</v>
      </c>
      <c r="V33" s="34">
        <v>46</v>
      </c>
      <c r="W33" s="34">
        <v>226</v>
      </c>
      <c r="X33" s="34">
        <v>63</v>
      </c>
      <c r="Y33" s="34">
        <v>7</v>
      </c>
      <c r="Z33" s="72">
        <v>34</v>
      </c>
      <c r="AA33" s="1">
        <v>11</v>
      </c>
      <c r="AB33" s="1">
        <v>13</v>
      </c>
      <c r="AC33" s="1">
        <v>26</v>
      </c>
      <c r="AD33" s="1">
        <v>9</v>
      </c>
      <c r="AE33" s="1">
        <v>16</v>
      </c>
      <c r="AF33" s="1">
        <v>13</v>
      </c>
      <c r="AG33" s="1">
        <v>55</v>
      </c>
      <c r="AH33" s="1">
        <v>23</v>
      </c>
      <c r="AI33" s="1">
        <v>36</v>
      </c>
      <c r="AJ33" s="1">
        <v>81</v>
      </c>
      <c r="AK33" s="1">
        <v>151</v>
      </c>
      <c r="AL33" s="1">
        <v>1135</v>
      </c>
      <c r="AM33" s="1">
        <v>359</v>
      </c>
      <c r="AN33" s="1">
        <v>11</v>
      </c>
      <c r="AO33" s="1">
        <v>29</v>
      </c>
      <c r="AP33" s="1">
        <v>27</v>
      </c>
      <c r="AQ33" s="1">
        <v>16</v>
      </c>
      <c r="AR33" s="1">
        <v>7</v>
      </c>
      <c r="AS33" s="1">
        <v>16</v>
      </c>
      <c r="AT33" s="1">
        <v>21</v>
      </c>
      <c r="AU33" s="1">
        <v>43</v>
      </c>
      <c r="AV33" s="1">
        <v>135</v>
      </c>
      <c r="AW33" s="1">
        <v>28</v>
      </c>
      <c r="AX33" s="1">
        <v>5</v>
      </c>
      <c r="AY33" s="1">
        <v>32</v>
      </c>
      <c r="AZ33" s="1">
        <v>59</v>
      </c>
      <c r="BA33" s="1">
        <v>173</v>
      </c>
      <c r="BB33" s="1">
        <v>110</v>
      </c>
      <c r="BC33" s="1">
        <v>9</v>
      </c>
      <c r="BD33" s="1">
        <v>4</v>
      </c>
      <c r="BE33" s="1">
        <v>2</v>
      </c>
      <c r="BF33" s="1">
        <v>38</v>
      </c>
      <c r="BG33" s="1">
        <v>56</v>
      </c>
      <c r="BH33" s="1">
        <v>9</v>
      </c>
      <c r="BI33" s="1">
        <v>3</v>
      </c>
      <c r="BJ33" s="1">
        <v>11</v>
      </c>
      <c r="BK33" s="1">
        <v>25</v>
      </c>
      <c r="BL33" s="1">
        <v>7</v>
      </c>
      <c r="BM33" s="1">
        <v>79</v>
      </c>
      <c r="BN33" s="1">
        <v>12</v>
      </c>
      <c r="BO33" s="1">
        <v>22</v>
      </c>
      <c r="BP33" s="1">
        <v>24</v>
      </c>
      <c r="BQ33" s="1">
        <v>19</v>
      </c>
      <c r="BR33" s="1">
        <v>12</v>
      </c>
      <c r="BS33" s="1">
        <v>45</v>
      </c>
      <c r="BT33" s="1">
        <v>13</v>
      </c>
      <c r="BU33" s="79">
        <v>63</v>
      </c>
    </row>
    <row r="34" spans="1:73" x14ac:dyDescent="0.15">
      <c r="A34" s="1" t="s">
        <v>59</v>
      </c>
      <c r="B34" s="1" t="s">
        <v>311</v>
      </c>
      <c r="C34" s="1" t="s">
        <v>60</v>
      </c>
      <c r="D34" s="41">
        <f t="shared" si="3"/>
        <v>1.4285714285714285E-2</v>
      </c>
      <c r="E34" s="43">
        <f t="shared" si="4"/>
        <v>0.74285714285714288</v>
      </c>
      <c r="F34" s="43">
        <f t="shared" si="5"/>
        <v>8.5714285714285715E-2</v>
      </c>
      <c r="G34" s="43">
        <f t="shared" si="6"/>
        <v>8.2142857142857142E-2</v>
      </c>
      <c r="H34" s="43">
        <f t="shared" si="7"/>
        <v>1.4285714285714285E-2</v>
      </c>
      <c r="I34" s="43">
        <f t="shared" si="8"/>
        <v>1.7857142857142856E-2</v>
      </c>
      <c r="J34" s="43">
        <f t="shared" si="9"/>
        <v>3.9285714285714285E-2</v>
      </c>
      <c r="K34" s="44">
        <f t="shared" si="10"/>
        <v>3.5714285714285713E-3</v>
      </c>
      <c r="L34" s="28">
        <f t="shared" si="11"/>
        <v>0</v>
      </c>
      <c r="M34" s="24">
        <f t="shared" si="12"/>
        <v>52</v>
      </c>
      <c r="N34" s="10"/>
      <c r="O34" s="72" t="s">
        <v>60</v>
      </c>
      <c r="P34" s="67">
        <f t="shared" si="13"/>
        <v>280</v>
      </c>
      <c r="Q34" s="13">
        <v>4</v>
      </c>
      <c r="R34" s="34">
        <v>208</v>
      </c>
      <c r="S34" s="34">
        <v>24</v>
      </c>
      <c r="T34" s="34">
        <v>23</v>
      </c>
      <c r="U34" s="34">
        <v>4</v>
      </c>
      <c r="V34" s="34">
        <v>5</v>
      </c>
      <c r="W34" s="34">
        <v>11</v>
      </c>
      <c r="X34" s="34">
        <v>1</v>
      </c>
      <c r="Y34" s="34">
        <v>0</v>
      </c>
      <c r="Z34" s="72">
        <v>2</v>
      </c>
      <c r="AA34" s="1">
        <v>0</v>
      </c>
      <c r="AB34" s="1">
        <v>0</v>
      </c>
      <c r="AC34" s="1">
        <v>1</v>
      </c>
      <c r="AD34" s="1">
        <v>0</v>
      </c>
      <c r="AE34" s="1">
        <v>1</v>
      </c>
      <c r="AF34" s="1">
        <v>0</v>
      </c>
      <c r="AG34" s="1">
        <v>5</v>
      </c>
      <c r="AH34" s="1">
        <v>0</v>
      </c>
      <c r="AI34" s="1">
        <v>3</v>
      </c>
      <c r="AJ34" s="1">
        <v>24</v>
      </c>
      <c r="AK34" s="1">
        <v>20</v>
      </c>
      <c r="AL34" s="1">
        <v>131</v>
      </c>
      <c r="AM34" s="1">
        <v>25</v>
      </c>
      <c r="AN34" s="1">
        <v>1</v>
      </c>
      <c r="AO34" s="1">
        <v>3</v>
      </c>
      <c r="AP34" s="1">
        <v>1</v>
      </c>
      <c r="AQ34" s="1">
        <v>1</v>
      </c>
      <c r="AR34" s="1">
        <v>3</v>
      </c>
      <c r="AS34" s="1">
        <v>5</v>
      </c>
      <c r="AT34" s="1">
        <v>1</v>
      </c>
      <c r="AU34" s="1">
        <v>3</v>
      </c>
      <c r="AV34" s="1">
        <v>6</v>
      </c>
      <c r="AW34" s="1">
        <v>1</v>
      </c>
      <c r="AX34" s="1">
        <v>0</v>
      </c>
      <c r="AY34" s="1">
        <v>4</v>
      </c>
      <c r="AZ34" s="1">
        <v>4</v>
      </c>
      <c r="BA34" s="1">
        <v>12</v>
      </c>
      <c r="BB34" s="1">
        <v>2</v>
      </c>
      <c r="BC34" s="1">
        <v>0</v>
      </c>
      <c r="BD34" s="1">
        <v>0</v>
      </c>
      <c r="BE34" s="1">
        <v>0</v>
      </c>
      <c r="BF34" s="1">
        <v>0</v>
      </c>
      <c r="BG34" s="1">
        <v>3</v>
      </c>
      <c r="BH34" s="1">
        <v>1</v>
      </c>
      <c r="BI34" s="1">
        <v>2</v>
      </c>
      <c r="BJ34" s="1">
        <v>1</v>
      </c>
      <c r="BK34" s="1">
        <v>2</v>
      </c>
      <c r="BL34" s="1">
        <v>0</v>
      </c>
      <c r="BM34" s="1">
        <v>4</v>
      </c>
      <c r="BN34" s="1">
        <v>0</v>
      </c>
      <c r="BO34" s="1">
        <v>0</v>
      </c>
      <c r="BP34" s="1">
        <v>1</v>
      </c>
      <c r="BQ34" s="1">
        <v>0</v>
      </c>
      <c r="BR34" s="1">
        <v>1</v>
      </c>
      <c r="BS34" s="1">
        <v>1</v>
      </c>
      <c r="BT34" s="1">
        <v>4</v>
      </c>
      <c r="BU34" s="79">
        <v>1</v>
      </c>
    </row>
    <row r="35" spans="1:73" x14ac:dyDescent="0.15">
      <c r="A35" s="1" t="s">
        <v>61</v>
      </c>
      <c r="B35" s="1" t="s">
        <v>310</v>
      </c>
      <c r="C35" s="1" t="s">
        <v>62</v>
      </c>
      <c r="D35" s="41">
        <f t="shared" si="3"/>
        <v>5.9508408796895215E-2</v>
      </c>
      <c r="E35" s="43">
        <f t="shared" si="4"/>
        <v>0.61319534282018107</v>
      </c>
      <c r="F35" s="43">
        <f t="shared" si="5"/>
        <v>0.14359637774902975</v>
      </c>
      <c r="G35" s="43">
        <f t="shared" si="6"/>
        <v>3.3635187580853813E-2</v>
      </c>
      <c r="H35" s="43">
        <f t="shared" si="7"/>
        <v>2.4579560155239329E-2</v>
      </c>
      <c r="I35" s="43">
        <f t="shared" si="8"/>
        <v>1.5523932729624839E-2</v>
      </c>
      <c r="J35" s="43">
        <f t="shared" si="9"/>
        <v>6.3389391979301421E-2</v>
      </c>
      <c r="K35" s="44">
        <f t="shared" si="10"/>
        <v>4.6571798188874518E-2</v>
      </c>
      <c r="L35" s="28">
        <f t="shared" si="11"/>
        <v>5.1746442432082798E-3</v>
      </c>
      <c r="M35" s="24">
        <f t="shared" si="12"/>
        <v>14</v>
      </c>
      <c r="N35" s="10"/>
      <c r="O35" s="72" t="s">
        <v>62</v>
      </c>
      <c r="P35" s="67">
        <f t="shared" si="13"/>
        <v>773</v>
      </c>
      <c r="Q35" s="13">
        <v>46</v>
      </c>
      <c r="R35" s="34">
        <v>474</v>
      </c>
      <c r="S35" s="34">
        <v>111</v>
      </c>
      <c r="T35" s="34">
        <v>26</v>
      </c>
      <c r="U35" s="34">
        <v>19</v>
      </c>
      <c r="V35" s="34">
        <v>12</v>
      </c>
      <c r="W35" s="34">
        <v>49</v>
      </c>
      <c r="X35" s="34">
        <v>36</v>
      </c>
      <c r="Y35" s="34">
        <v>4</v>
      </c>
      <c r="Z35" s="72">
        <v>20</v>
      </c>
      <c r="AA35" s="1">
        <v>4</v>
      </c>
      <c r="AB35" s="1">
        <v>6</v>
      </c>
      <c r="AC35" s="1">
        <v>8</v>
      </c>
      <c r="AD35" s="1">
        <v>3</v>
      </c>
      <c r="AE35" s="1">
        <v>1</v>
      </c>
      <c r="AF35" s="1">
        <v>4</v>
      </c>
      <c r="AG35" s="1">
        <v>19</v>
      </c>
      <c r="AH35" s="1">
        <v>11</v>
      </c>
      <c r="AI35" s="1">
        <v>13</v>
      </c>
      <c r="AJ35" s="1">
        <v>57</v>
      </c>
      <c r="AK35" s="1">
        <v>47</v>
      </c>
      <c r="AL35" s="1">
        <v>235</v>
      </c>
      <c r="AM35" s="1">
        <v>92</v>
      </c>
      <c r="AN35" s="1">
        <v>10</v>
      </c>
      <c r="AO35" s="1">
        <v>5</v>
      </c>
      <c r="AP35" s="1">
        <v>4</v>
      </c>
      <c r="AQ35" s="1">
        <v>1</v>
      </c>
      <c r="AR35" s="1">
        <v>7</v>
      </c>
      <c r="AS35" s="1">
        <v>12</v>
      </c>
      <c r="AT35" s="1">
        <v>12</v>
      </c>
      <c r="AU35" s="1">
        <v>21</v>
      </c>
      <c r="AV35" s="1">
        <v>39</v>
      </c>
      <c r="AW35" s="1">
        <v>1</v>
      </c>
      <c r="AX35" s="1">
        <v>0</v>
      </c>
      <c r="AY35" s="1">
        <v>7</v>
      </c>
      <c r="AZ35" s="1">
        <v>7</v>
      </c>
      <c r="BA35" s="1">
        <v>7</v>
      </c>
      <c r="BB35" s="1">
        <v>2</v>
      </c>
      <c r="BC35" s="1">
        <v>2</v>
      </c>
      <c r="BD35" s="1">
        <v>1</v>
      </c>
      <c r="BE35" s="1">
        <v>0</v>
      </c>
      <c r="BF35" s="1">
        <v>6</v>
      </c>
      <c r="BG35" s="1">
        <v>11</v>
      </c>
      <c r="BH35" s="1">
        <v>1</v>
      </c>
      <c r="BI35" s="1">
        <v>1</v>
      </c>
      <c r="BJ35" s="1">
        <v>5</v>
      </c>
      <c r="BK35" s="1">
        <v>2</v>
      </c>
      <c r="BL35" s="1">
        <v>4</v>
      </c>
      <c r="BM35" s="1">
        <v>17</v>
      </c>
      <c r="BN35" s="1">
        <v>8</v>
      </c>
      <c r="BO35" s="1">
        <v>5</v>
      </c>
      <c r="BP35" s="1">
        <v>6</v>
      </c>
      <c r="BQ35" s="1">
        <v>3</v>
      </c>
      <c r="BR35" s="1">
        <v>3</v>
      </c>
      <c r="BS35" s="1">
        <v>5</v>
      </c>
      <c r="BT35" s="1">
        <v>2</v>
      </c>
      <c r="BU35" s="79">
        <v>36</v>
      </c>
    </row>
    <row r="36" spans="1:73" x14ac:dyDescent="0.15">
      <c r="A36" s="1" t="s">
        <v>63</v>
      </c>
      <c r="B36" s="1" t="s">
        <v>310</v>
      </c>
      <c r="C36" s="1" t="s">
        <v>64</v>
      </c>
      <c r="D36" s="41">
        <f t="shared" si="3"/>
        <v>4.8319327731092439E-2</v>
      </c>
      <c r="E36" s="43">
        <f t="shared" si="4"/>
        <v>0.64075630252100846</v>
      </c>
      <c r="F36" s="43">
        <f t="shared" si="5"/>
        <v>0.11134453781512606</v>
      </c>
      <c r="G36" s="43">
        <f t="shared" si="6"/>
        <v>6.9327731092436978E-2</v>
      </c>
      <c r="H36" s="43">
        <f t="shared" si="7"/>
        <v>2.5210084033613446E-2</v>
      </c>
      <c r="I36" s="43">
        <f t="shared" si="8"/>
        <v>1.8907563025210083E-2</v>
      </c>
      <c r="J36" s="43">
        <f t="shared" si="9"/>
        <v>6.0924369747899158E-2</v>
      </c>
      <c r="K36" s="44">
        <f t="shared" si="10"/>
        <v>2.5210084033613446E-2</v>
      </c>
      <c r="L36" s="28">
        <f t="shared" si="11"/>
        <v>2.1008403361344537E-3</v>
      </c>
      <c r="M36" s="24">
        <f t="shared" si="12"/>
        <v>33</v>
      </c>
      <c r="N36" s="10"/>
      <c r="O36" s="72" t="s">
        <v>64</v>
      </c>
      <c r="P36" s="67">
        <f t="shared" si="13"/>
        <v>476</v>
      </c>
      <c r="Q36" s="13">
        <v>23</v>
      </c>
      <c r="R36" s="34">
        <v>305</v>
      </c>
      <c r="S36" s="34">
        <v>53</v>
      </c>
      <c r="T36" s="34">
        <v>33</v>
      </c>
      <c r="U36" s="34">
        <v>12</v>
      </c>
      <c r="V36" s="34">
        <v>9</v>
      </c>
      <c r="W36" s="34">
        <v>29</v>
      </c>
      <c r="X36" s="34">
        <v>12</v>
      </c>
      <c r="Y36" s="34">
        <v>1</v>
      </c>
      <c r="Z36" s="72">
        <v>8</v>
      </c>
      <c r="AA36" s="1">
        <v>3</v>
      </c>
      <c r="AB36" s="1">
        <v>4</v>
      </c>
      <c r="AC36" s="1">
        <v>2</v>
      </c>
      <c r="AD36" s="1">
        <v>1</v>
      </c>
      <c r="AE36" s="1">
        <v>2</v>
      </c>
      <c r="AF36" s="1">
        <v>3</v>
      </c>
      <c r="AG36" s="1">
        <v>12</v>
      </c>
      <c r="AH36" s="1">
        <v>2</v>
      </c>
      <c r="AI36" s="1">
        <v>5</v>
      </c>
      <c r="AJ36" s="1">
        <v>23</v>
      </c>
      <c r="AK36" s="1">
        <v>23</v>
      </c>
      <c r="AL36" s="1">
        <v>178</v>
      </c>
      <c r="AM36" s="1">
        <v>62</v>
      </c>
      <c r="AN36" s="1">
        <v>2</v>
      </c>
      <c r="AO36" s="1">
        <v>2</v>
      </c>
      <c r="AP36" s="1">
        <v>2</v>
      </c>
      <c r="AQ36" s="1">
        <v>2</v>
      </c>
      <c r="AR36" s="1">
        <v>0</v>
      </c>
      <c r="AS36" s="1">
        <v>6</v>
      </c>
      <c r="AT36" s="1">
        <v>6</v>
      </c>
      <c r="AU36" s="1">
        <v>5</v>
      </c>
      <c r="AV36" s="1">
        <v>28</v>
      </c>
      <c r="AW36" s="1">
        <v>0</v>
      </c>
      <c r="AX36" s="1">
        <v>0</v>
      </c>
      <c r="AY36" s="1">
        <v>8</v>
      </c>
      <c r="AZ36" s="1">
        <v>15</v>
      </c>
      <c r="BA36" s="1">
        <v>9</v>
      </c>
      <c r="BB36" s="1">
        <v>0</v>
      </c>
      <c r="BC36" s="1">
        <v>1</v>
      </c>
      <c r="BD36" s="1">
        <v>0</v>
      </c>
      <c r="BE36" s="1">
        <v>1</v>
      </c>
      <c r="BF36" s="1">
        <v>5</v>
      </c>
      <c r="BG36" s="1">
        <v>4</v>
      </c>
      <c r="BH36" s="1">
        <v>2</v>
      </c>
      <c r="BI36" s="1">
        <v>1</v>
      </c>
      <c r="BJ36" s="1">
        <v>5</v>
      </c>
      <c r="BK36" s="1">
        <v>2</v>
      </c>
      <c r="BL36" s="1">
        <v>1</v>
      </c>
      <c r="BM36" s="1">
        <v>6</v>
      </c>
      <c r="BN36" s="1">
        <v>0</v>
      </c>
      <c r="BO36" s="1">
        <v>5</v>
      </c>
      <c r="BP36" s="1">
        <v>4</v>
      </c>
      <c r="BQ36" s="1">
        <v>2</v>
      </c>
      <c r="BR36" s="1">
        <v>3</v>
      </c>
      <c r="BS36" s="1">
        <v>5</v>
      </c>
      <c r="BT36" s="1">
        <v>4</v>
      </c>
      <c r="BU36" s="79">
        <v>12</v>
      </c>
    </row>
    <row r="37" spans="1:73" x14ac:dyDescent="0.15">
      <c r="A37" s="1" t="s">
        <v>65</v>
      </c>
      <c r="B37" s="1" t="s">
        <v>309</v>
      </c>
      <c r="C37" s="1" t="s">
        <v>66</v>
      </c>
      <c r="D37" s="41">
        <f t="shared" si="3"/>
        <v>4.3010752688172046E-2</v>
      </c>
      <c r="E37" s="43">
        <f t="shared" si="4"/>
        <v>0.71594982078853042</v>
      </c>
      <c r="F37" s="43">
        <f t="shared" si="5"/>
        <v>9.7670250896057353E-2</v>
      </c>
      <c r="G37" s="43">
        <f t="shared" si="6"/>
        <v>2.9569892473118281E-2</v>
      </c>
      <c r="H37" s="43">
        <f t="shared" si="7"/>
        <v>1.8817204301075269E-2</v>
      </c>
      <c r="I37" s="43">
        <f t="shared" si="8"/>
        <v>8.9605734767025085E-3</v>
      </c>
      <c r="J37" s="43">
        <f t="shared" si="9"/>
        <v>4.2114695340501794E-2</v>
      </c>
      <c r="K37" s="44">
        <f t="shared" si="10"/>
        <v>4.3906810035842292E-2</v>
      </c>
      <c r="L37" s="28">
        <f t="shared" si="11"/>
        <v>1.7921146953405018E-3</v>
      </c>
      <c r="M37" s="24">
        <f t="shared" si="12"/>
        <v>37</v>
      </c>
      <c r="N37" s="10"/>
      <c r="O37" s="72" t="s">
        <v>66</v>
      </c>
      <c r="P37" s="67">
        <f t="shared" si="13"/>
        <v>1116</v>
      </c>
      <c r="Q37" s="13">
        <v>48</v>
      </c>
      <c r="R37" s="34">
        <v>799</v>
      </c>
      <c r="S37" s="34">
        <v>109</v>
      </c>
      <c r="T37" s="34">
        <v>33</v>
      </c>
      <c r="U37" s="34">
        <v>21</v>
      </c>
      <c r="V37" s="34">
        <v>10</v>
      </c>
      <c r="W37" s="34">
        <v>47</v>
      </c>
      <c r="X37" s="34">
        <v>49</v>
      </c>
      <c r="Y37" s="34">
        <v>2</v>
      </c>
      <c r="Z37" s="72">
        <v>21</v>
      </c>
      <c r="AA37" s="1">
        <v>7</v>
      </c>
      <c r="AB37" s="1">
        <v>4</v>
      </c>
      <c r="AC37" s="1">
        <v>6</v>
      </c>
      <c r="AD37" s="1">
        <v>1</v>
      </c>
      <c r="AE37" s="1">
        <v>4</v>
      </c>
      <c r="AF37" s="1">
        <v>5</v>
      </c>
      <c r="AG37" s="1">
        <v>17</v>
      </c>
      <c r="AH37" s="1">
        <v>16</v>
      </c>
      <c r="AI37" s="1">
        <v>11</v>
      </c>
      <c r="AJ37" s="1">
        <v>80</v>
      </c>
      <c r="AK37" s="1">
        <v>122</v>
      </c>
      <c r="AL37" s="1">
        <v>357</v>
      </c>
      <c r="AM37" s="1">
        <v>196</v>
      </c>
      <c r="AN37" s="1">
        <v>13</v>
      </c>
      <c r="AO37" s="1">
        <v>7</v>
      </c>
      <c r="AP37" s="1">
        <v>4</v>
      </c>
      <c r="AQ37" s="1">
        <v>5</v>
      </c>
      <c r="AR37" s="1">
        <v>7</v>
      </c>
      <c r="AS37" s="1">
        <v>9</v>
      </c>
      <c r="AT37" s="1">
        <v>5</v>
      </c>
      <c r="AU37" s="1">
        <v>22</v>
      </c>
      <c r="AV37" s="1">
        <v>37</v>
      </c>
      <c r="AW37" s="1">
        <v>3</v>
      </c>
      <c r="AX37" s="1">
        <v>4</v>
      </c>
      <c r="AY37" s="1">
        <v>2</v>
      </c>
      <c r="AZ37" s="1">
        <v>8</v>
      </c>
      <c r="BA37" s="1">
        <v>10</v>
      </c>
      <c r="BB37" s="1">
        <v>1</v>
      </c>
      <c r="BC37" s="1">
        <v>5</v>
      </c>
      <c r="BD37" s="1">
        <v>1</v>
      </c>
      <c r="BE37" s="1">
        <v>2</v>
      </c>
      <c r="BF37" s="1">
        <v>3</v>
      </c>
      <c r="BG37" s="1">
        <v>13</v>
      </c>
      <c r="BH37" s="1">
        <v>2</v>
      </c>
      <c r="BI37" s="1">
        <v>2</v>
      </c>
      <c r="BJ37" s="1">
        <v>3</v>
      </c>
      <c r="BK37" s="1">
        <v>3</v>
      </c>
      <c r="BL37" s="1">
        <v>2</v>
      </c>
      <c r="BM37" s="1">
        <v>10</v>
      </c>
      <c r="BN37" s="1">
        <v>3</v>
      </c>
      <c r="BO37" s="1">
        <v>6</v>
      </c>
      <c r="BP37" s="1">
        <v>4</v>
      </c>
      <c r="BQ37" s="1">
        <v>3</v>
      </c>
      <c r="BR37" s="1">
        <v>9</v>
      </c>
      <c r="BS37" s="1">
        <v>4</v>
      </c>
      <c r="BT37" s="1">
        <v>8</v>
      </c>
      <c r="BU37" s="79">
        <v>49</v>
      </c>
    </row>
    <row r="38" spans="1:73" x14ac:dyDescent="0.15">
      <c r="A38" s="1" t="s">
        <v>67</v>
      </c>
      <c r="B38" s="1" t="s">
        <v>313</v>
      </c>
      <c r="C38" s="1" t="s">
        <v>68</v>
      </c>
      <c r="D38" s="41">
        <f t="shared" si="3"/>
        <v>4.9281314168377825E-2</v>
      </c>
      <c r="E38" s="43">
        <f t="shared" si="4"/>
        <v>0.64271047227926081</v>
      </c>
      <c r="F38" s="43">
        <f t="shared" si="5"/>
        <v>0.1375770020533881</v>
      </c>
      <c r="G38" s="43">
        <f t="shared" si="6"/>
        <v>3.2854209445585217E-2</v>
      </c>
      <c r="H38" s="43">
        <f t="shared" si="7"/>
        <v>2.4640657084188913E-2</v>
      </c>
      <c r="I38" s="43">
        <f t="shared" si="8"/>
        <v>2.2587268993839837E-2</v>
      </c>
      <c r="J38" s="43">
        <f t="shared" si="9"/>
        <v>6.9815195071868577E-2</v>
      </c>
      <c r="K38" s="44">
        <f t="shared" si="10"/>
        <v>2.0533880903490759E-2</v>
      </c>
      <c r="L38" s="28">
        <f t="shared" si="11"/>
        <v>4.1067761806981521E-3</v>
      </c>
      <c r="M38" s="24">
        <f t="shared" si="12"/>
        <v>18</v>
      </c>
      <c r="N38" s="10"/>
      <c r="O38" s="72" t="s">
        <v>68</v>
      </c>
      <c r="P38" s="67">
        <f t="shared" si="13"/>
        <v>487</v>
      </c>
      <c r="Q38" s="13">
        <v>24</v>
      </c>
      <c r="R38" s="34">
        <v>313</v>
      </c>
      <c r="S38" s="34">
        <v>67</v>
      </c>
      <c r="T38" s="34">
        <v>16</v>
      </c>
      <c r="U38" s="34">
        <v>12</v>
      </c>
      <c r="V38" s="34">
        <v>11</v>
      </c>
      <c r="W38" s="34">
        <v>34</v>
      </c>
      <c r="X38" s="34">
        <v>10</v>
      </c>
      <c r="Y38" s="34">
        <v>2</v>
      </c>
      <c r="Z38" s="72">
        <v>9</v>
      </c>
      <c r="AA38" s="1">
        <v>2</v>
      </c>
      <c r="AB38" s="1">
        <v>5</v>
      </c>
      <c r="AC38" s="1">
        <v>2</v>
      </c>
      <c r="AD38" s="1">
        <v>2</v>
      </c>
      <c r="AE38" s="1">
        <v>0</v>
      </c>
      <c r="AF38" s="1">
        <v>4</v>
      </c>
      <c r="AG38" s="1">
        <v>17</v>
      </c>
      <c r="AH38" s="1">
        <v>10</v>
      </c>
      <c r="AI38" s="1">
        <v>5</v>
      </c>
      <c r="AJ38" s="1">
        <v>62</v>
      </c>
      <c r="AK38" s="1">
        <v>30</v>
      </c>
      <c r="AL38" s="1">
        <v>135</v>
      </c>
      <c r="AM38" s="1">
        <v>54</v>
      </c>
      <c r="AN38" s="1">
        <v>7</v>
      </c>
      <c r="AO38" s="1">
        <v>8</v>
      </c>
      <c r="AP38" s="1">
        <v>2</v>
      </c>
      <c r="AQ38" s="1">
        <v>1</v>
      </c>
      <c r="AR38" s="1">
        <v>5</v>
      </c>
      <c r="AS38" s="1">
        <v>7</v>
      </c>
      <c r="AT38" s="1">
        <v>1</v>
      </c>
      <c r="AU38" s="1">
        <v>11</v>
      </c>
      <c r="AV38" s="1">
        <v>25</v>
      </c>
      <c r="AW38" s="1">
        <v>3</v>
      </c>
      <c r="AX38" s="1">
        <v>2</v>
      </c>
      <c r="AY38" s="1">
        <v>3</v>
      </c>
      <c r="AZ38" s="1">
        <v>4</v>
      </c>
      <c r="BA38" s="1">
        <v>2</v>
      </c>
      <c r="BB38" s="1">
        <v>1</v>
      </c>
      <c r="BC38" s="1">
        <v>1</v>
      </c>
      <c r="BD38" s="1">
        <v>2</v>
      </c>
      <c r="BE38" s="1">
        <v>0</v>
      </c>
      <c r="BF38" s="1">
        <v>6</v>
      </c>
      <c r="BG38" s="1">
        <v>4</v>
      </c>
      <c r="BH38" s="1">
        <v>0</v>
      </c>
      <c r="BI38" s="1">
        <v>1</v>
      </c>
      <c r="BJ38" s="1">
        <v>3</v>
      </c>
      <c r="BK38" s="1">
        <v>5</v>
      </c>
      <c r="BL38" s="1">
        <v>2</v>
      </c>
      <c r="BM38" s="1">
        <v>11</v>
      </c>
      <c r="BN38" s="1">
        <v>0</v>
      </c>
      <c r="BO38" s="1">
        <v>4</v>
      </c>
      <c r="BP38" s="1">
        <v>3</v>
      </c>
      <c r="BQ38" s="1">
        <v>3</v>
      </c>
      <c r="BR38" s="1">
        <v>3</v>
      </c>
      <c r="BS38" s="1">
        <v>5</v>
      </c>
      <c r="BT38" s="1">
        <v>5</v>
      </c>
      <c r="BU38" s="79">
        <v>10</v>
      </c>
    </row>
    <row r="39" spans="1:73" x14ac:dyDescent="0.15">
      <c r="A39" s="1" t="s">
        <v>69</v>
      </c>
      <c r="B39" s="1" t="s">
        <v>308</v>
      </c>
      <c r="C39" s="1" t="s">
        <v>70</v>
      </c>
      <c r="D39" s="41">
        <f t="shared" si="3"/>
        <v>0.1134020618556701</v>
      </c>
      <c r="E39" s="43">
        <f t="shared" si="4"/>
        <v>0.61293345829428303</v>
      </c>
      <c r="F39" s="43">
        <f t="shared" si="5"/>
        <v>0.16119962511715089</v>
      </c>
      <c r="G39" s="43">
        <f t="shared" si="6"/>
        <v>1.780693533270853E-2</v>
      </c>
      <c r="H39" s="43">
        <f t="shared" si="7"/>
        <v>2.8116213683223992E-2</v>
      </c>
      <c r="I39" s="43">
        <f t="shared" si="8"/>
        <v>1.4058106841611996E-2</v>
      </c>
      <c r="J39" s="43">
        <f t="shared" si="9"/>
        <v>4.779756326148079E-2</v>
      </c>
      <c r="K39" s="44">
        <f t="shared" si="10"/>
        <v>4.6860356138706651E-3</v>
      </c>
      <c r="L39" s="28">
        <f t="shared" si="11"/>
        <v>2.8116213683223993E-3</v>
      </c>
      <c r="M39" s="24">
        <f t="shared" si="12"/>
        <v>25</v>
      </c>
      <c r="N39" s="10"/>
      <c r="O39" s="72" t="s">
        <v>70</v>
      </c>
      <c r="P39" s="67">
        <f t="shared" si="13"/>
        <v>1067</v>
      </c>
      <c r="Q39" s="13">
        <v>121</v>
      </c>
      <c r="R39" s="34">
        <v>654</v>
      </c>
      <c r="S39" s="34">
        <v>172</v>
      </c>
      <c r="T39" s="34">
        <v>19</v>
      </c>
      <c r="U39" s="34">
        <v>30</v>
      </c>
      <c r="V39" s="34">
        <v>15</v>
      </c>
      <c r="W39" s="34">
        <v>51</v>
      </c>
      <c r="X39" s="34">
        <v>5</v>
      </c>
      <c r="Y39" s="34">
        <v>3</v>
      </c>
      <c r="Z39" s="72">
        <v>23</v>
      </c>
      <c r="AA39" s="1">
        <v>14</v>
      </c>
      <c r="AB39" s="1">
        <v>17</v>
      </c>
      <c r="AC39" s="1">
        <v>16</v>
      </c>
      <c r="AD39" s="1">
        <v>17</v>
      </c>
      <c r="AE39" s="1">
        <v>12</v>
      </c>
      <c r="AF39" s="1">
        <v>22</v>
      </c>
      <c r="AG39" s="1">
        <v>36</v>
      </c>
      <c r="AH39" s="1">
        <v>23</v>
      </c>
      <c r="AI39" s="1">
        <v>36</v>
      </c>
      <c r="AJ39" s="1">
        <v>138</v>
      </c>
      <c r="AK39" s="1">
        <v>38</v>
      </c>
      <c r="AL39" s="1">
        <v>306</v>
      </c>
      <c r="AM39" s="1">
        <v>77</v>
      </c>
      <c r="AN39" s="1">
        <v>20</v>
      </c>
      <c r="AO39" s="1">
        <v>9</v>
      </c>
      <c r="AP39" s="1">
        <v>12</v>
      </c>
      <c r="AQ39" s="1">
        <v>2</v>
      </c>
      <c r="AR39" s="1">
        <v>19</v>
      </c>
      <c r="AS39" s="1">
        <v>29</v>
      </c>
      <c r="AT39" s="1">
        <v>9</v>
      </c>
      <c r="AU39" s="1">
        <v>54</v>
      </c>
      <c r="AV39" s="1">
        <v>18</v>
      </c>
      <c r="AW39" s="1">
        <v>4</v>
      </c>
      <c r="AX39" s="1">
        <v>0</v>
      </c>
      <c r="AY39" s="1">
        <v>0</v>
      </c>
      <c r="AZ39" s="1">
        <v>8</v>
      </c>
      <c r="BA39" s="1">
        <v>3</v>
      </c>
      <c r="BB39" s="1">
        <v>1</v>
      </c>
      <c r="BC39" s="1">
        <v>3</v>
      </c>
      <c r="BD39" s="1">
        <v>5</v>
      </c>
      <c r="BE39" s="1">
        <v>2</v>
      </c>
      <c r="BF39" s="1">
        <v>7</v>
      </c>
      <c r="BG39" s="1">
        <v>15</v>
      </c>
      <c r="BH39" s="1">
        <v>1</v>
      </c>
      <c r="BI39" s="1">
        <v>3</v>
      </c>
      <c r="BJ39" s="1">
        <v>5</v>
      </c>
      <c r="BK39" s="1">
        <v>4</v>
      </c>
      <c r="BL39" s="1">
        <v>3</v>
      </c>
      <c r="BM39" s="1">
        <v>12</v>
      </c>
      <c r="BN39" s="1">
        <v>1</v>
      </c>
      <c r="BO39" s="1">
        <v>4</v>
      </c>
      <c r="BP39" s="1">
        <v>2</v>
      </c>
      <c r="BQ39" s="1">
        <v>4</v>
      </c>
      <c r="BR39" s="1">
        <v>7</v>
      </c>
      <c r="BS39" s="1">
        <v>10</v>
      </c>
      <c r="BT39" s="1">
        <v>11</v>
      </c>
      <c r="BU39" s="79">
        <v>5</v>
      </c>
    </row>
    <row r="40" spans="1:73" x14ac:dyDescent="0.15">
      <c r="A40" s="1" t="s">
        <v>71</v>
      </c>
      <c r="B40" s="1" t="s">
        <v>309</v>
      </c>
      <c r="C40" s="1" t="s">
        <v>72</v>
      </c>
      <c r="D40" s="41">
        <f t="shared" si="3"/>
        <v>5.4085155350978138E-2</v>
      </c>
      <c r="E40" s="43">
        <f t="shared" si="4"/>
        <v>0.7548906789413119</v>
      </c>
      <c r="F40" s="43">
        <f t="shared" si="5"/>
        <v>8.2853855005753735E-2</v>
      </c>
      <c r="G40" s="43">
        <f t="shared" si="6"/>
        <v>3.2220943613348679E-2</v>
      </c>
      <c r="H40" s="43">
        <f t="shared" si="7"/>
        <v>1.7261219792865361E-2</v>
      </c>
      <c r="I40" s="43">
        <f t="shared" si="8"/>
        <v>1.611047180667434E-2</v>
      </c>
      <c r="J40" s="43">
        <f t="shared" si="9"/>
        <v>3.1070195627157654E-2</v>
      </c>
      <c r="K40" s="44">
        <f t="shared" si="10"/>
        <v>1.1507479861910242E-2</v>
      </c>
      <c r="L40" s="28">
        <f t="shared" si="11"/>
        <v>2.3014959723820483E-3</v>
      </c>
      <c r="M40" s="24">
        <f t="shared" si="12"/>
        <v>29</v>
      </c>
      <c r="N40" s="10"/>
      <c r="O40" s="72" t="s">
        <v>72</v>
      </c>
      <c r="P40" s="67">
        <f t="shared" si="13"/>
        <v>869</v>
      </c>
      <c r="Q40" s="13">
        <v>47</v>
      </c>
      <c r="R40" s="34">
        <v>656</v>
      </c>
      <c r="S40" s="34">
        <v>72</v>
      </c>
      <c r="T40" s="34">
        <v>28</v>
      </c>
      <c r="U40" s="34">
        <v>15</v>
      </c>
      <c r="V40" s="34">
        <v>14</v>
      </c>
      <c r="W40" s="34">
        <v>27</v>
      </c>
      <c r="X40" s="34">
        <v>10</v>
      </c>
      <c r="Y40" s="34">
        <v>2</v>
      </c>
      <c r="Z40" s="72">
        <v>10</v>
      </c>
      <c r="AA40" s="1">
        <v>2</v>
      </c>
      <c r="AB40" s="1">
        <v>8</v>
      </c>
      <c r="AC40" s="1">
        <v>15</v>
      </c>
      <c r="AD40" s="1">
        <v>1</v>
      </c>
      <c r="AE40" s="1">
        <v>6</v>
      </c>
      <c r="AF40" s="1">
        <v>5</v>
      </c>
      <c r="AG40" s="1">
        <v>24</v>
      </c>
      <c r="AH40" s="1">
        <v>18</v>
      </c>
      <c r="AI40" s="1">
        <v>11</v>
      </c>
      <c r="AJ40" s="1">
        <v>87</v>
      </c>
      <c r="AK40" s="1">
        <v>33</v>
      </c>
      <c r="AL40" s="1">
        <v>381</v>
      </c>
      <c r="AM40" s="1">
        <v>102</v>
      </c>
      <c r="AN40" s="1">
        <v>11</v>
      </c>
      <c r="AO40" s="1">
        <v>5</v>
      </c>
      <c r="AP40" s="1">
        <v>5</v>
      </c>
      <c r="AQ40" s="1">
        <v>3</v>
      </c>
      <c r="AR40" s="1">
        <v>3</v>
      </c>
      <c r="AS40" s="1">
        <v>11</v>
      </c>
      <c r="AT40" s="1">
        <v>7</v>
      </c>
      <c r="AU40" s="1">
        <v>19</v>
      </c>
      <c r="AV40" s="1">
        <v>8</v>
      </c>
      <c r="AW40" s="1">
        <v>6</v>
      </c>
      <c r="AX40" s="1">
        <v>1</v>
      </c>
      <c r="AY40" s="1">
        <v>5</v>
      </c>
      <c r="AZ40" s="1">
        <v>5</v>
      </c>
      <c r="BA40" s="1">
        <v>5</v>
      </c>
      <c r="BB40" s="1">
        <v>2</v>
      </c>
      <c r="BC40" s="1">
        <v>4</v>
      </c>
      <c r="BD40" s="1">
        <v>1</v>
      </c>
      <c r="BE40" s="1">
        <v>1</v>
      </c>
      <c r="BF40" s="1">
        <v>3</v>
      </c>
      <c r="BG40" s="1">
        <v>8</v>
      </c>
      <c r="BH40" s="1">
        <v>2</v>
      </c>
      <c r="BI40" s="1">
        <v>2</v>
      </c>
      <c r="BJ40" s="1">
        <v>4</v>
      </c>
      <c r="BK40" s="1">
        <v>6</v>
      </c>
      <c r="BL40" s="1">
        <v>2</v>
      </c>
      <c r="BM40" s="1">
        <v>8</v>
      </c>
      <c r="BN40" s="1">
        <v>2</v>
      </c>
      <c r="BO40" s="1">
        <v>0</v>
      </c>
      <c r="BP40" s="1">
        <v>5</v>
      </c>
      <c r="BQ40" s="1">
        <v>3</v>
      </c>
      <c r="BR40" s="1">
        <v>3</v>
      </c>
      <c r="BS40" s="1">
        <v>3</v>
      </c>
      <c r="BT40" s="1">
        <v>3</v>
      </c>
      <c r="BU40" s="79">
        <v>10</v>
      </c>
    </row>
    <row r="41" spans="1:73" x14ac:dyDescent="0.15">
      <c r="A41" s="1" t="s">
        <v>73</v>
      </c>
      <c r="B41" s="1" t="s">
        <v>309</v>
      </c>
      <c r="C41" s="1" t="s">
        <v>74</v>
      </c>
      <c r="D41" s="41">
        <f t="shared" si="3"/>
        <v>6.8273092369477914E-2</v>
      </c>
      <c r="E41" s="43">
        <f t="shared" si="4"/>
        <v>0.63052208835341361</v>
      </c>
      <c r="F41" s="43">
        <f t="shared" si="5"/>
        <v>0.11914323962516733</v>
      </c>
      <c r="G41" s="43">
        <f t="shared" si="6"/>
        <v>5.6224899598393573E-2</v>
      </c>
      <c r="H41" s="43">
        <f t="shared" si="7"/>
        <v>4.4176706827309238E-2</v>
      </c>
      <c r="I41" s="43">
        <f t="shared" si="8"/>
        <v>1.6064257028112448E-2</v>
      </c>
      <c r="J41" s="43">
        <f t="shared" si="9"/>
        <v>4.0160642570281124E-2</v>
      </c>
      <c r="K41" s="44">
        <f t="shared" si="10"/>
        <v>2.5435073627844713E-2</v>
      </c>
      <c r="L41" s="28">
        <f t="shared" si="11"/>
        <v>2.6773761713520749E-3</v>
      </c>
      <c r="M41" s="24">
        <f t="shared" si="12"/>
        <v>27</v>
      </c>
      <c r="N41" s="10"/>
      <c r="O41" s="72" t="s">
        <v>74</v>
      </c>
      <c r="P41" s="67">
        <f t="shared" si="13"/>
        <v>747</v>
      </c>
      <c r="Q41" s="13">
        <v>51</v>
      </c>
      <c r="R41" s="34">
        <v>471</v>
      </c>
      <c r="S41" s="34">
        <v>89</v>
      </c>
      <c r="T41" s="34">
        <v>42</v>
      </c>
      <c r="U41" s="34">
        <v>33</v>
      </c>
      <c r="V41" s="34">
        <v>12</v>
      </c>
      <c r="W41" s="34">
        <v>30</v>
      </c>
      <c r="X41" s="34">
        <v>19</v>
      </c>
      <c r="Y41" s="34">
        <v>2</v>
      </c>
      <c r="Z41" s="72">
        <v>15</v>
      </c>
      <c r="AA41" s="1">
        <v>2</v>
      </c>
      <c r="AB41" s="1">
        <v>5</v>
      </c>
      <c r="AC41" s="1">
        <v>11</v>
      </c>
      <c r="AD41" s="1">
        <v>5</v>
      </c>
      <c r="AE41" s="1">
        <v>7</v>
      </c>
      <c r="AF41" s="1">
        <v>6</v>
      </c>
      <c r="AG41" s="1">
        <v>14</v>
      </c>
      <c r="AH41" s="1">
        <v>27</v>
      </c>
      <c r="AI41" s="1">
        <v>8</v>
      </c>
      <c r="AJ41" s="1">
        <v>79</v>
      </c>
      <c r="AK41" s="1">
        <v>27</v>
      </c>
      <c r="AL41" s="1">
        <v>211</v>
      </c>
      <c r="AM41" s="1">
        <v>105</v>
      </c>
      <c r="AN41" s="1">
        <v>9</v>
      </c>
      <c r="AO41" s="1">
        <v>8</v>
      </c>
      <c r="AP41" s="1">
        <v>9</v>
      </c>
      <c r="AQ41" s="1">
        <v>3</v>
      </c>
      <c r="AR41" s="1">
        <v>9</v>
      </c>
      <c r="AS41" s="1">
        <v>13</v>
      </c>
      <c r="AT41" s="1">
        <v>2</v>
      </c>
      <c r="AU41" s="1">
        <v>25</v>
      </c>
      <c r="AV41" s="1">
        <v>11</v>
      </c>
      <c r="AW41" s="1">
        <v>3</v>
      </c>
      <c r="AX41" s="1">
        <v>2</v>
      </c>
      <c r="AY41" s="1">
        <v>4</v>
      </c>
      <c r="AZ41" s="1">
        <v>12</v>
      </c>
      <c r="BA41" s="1">
        <v>15</v>
      </c>
      <c r="BB41" s="1">
        <v>3</v>
      </c>
      <c r="BC41" s="1">
        <v>3</v>
      </c>
      <c r="BD41" s="1">
        <v>6</v>
      </c>
      <c r="BE41" s="1">
        <v>2</v>
      </c>
      <c r="BF41" s="1">
        <v>9</v>
      </c>
      <c r="BG41" s="1">
        <v>10</v>
      </c>
      <c r="BH41" s="1">
        <v>6</v>
      </c>
      <c r="BI41" s="1">
        <v>2</v>
      </c>
      <c r="BJ41" s="1">
        <v>4</v>
      </c>
      <c r="BK41" s="1">
        <v>4</v>
      </c>
      <c r="BL41" s="1">
        <v>2</v>
      </c>
      <c r="BM41" s="1">
        <v>2</v>
      </c>
      <c r="BN41" s="1">
        <v>3</v>
      </c>
      <c r="BO41" s="1">
        <v>6</v>
      </c>
      <c r="BP41" s="1">
        <v>2</v>
      </c>
      <c r="BQ41" s="1">
        <v>2</v>
      </c>
      <c r="BR41" s="1">
        <v>6</v>
      </c>
      <c r="BS41" s="1">
        <v>4</v>
      </c>
      <c r="BT41" s="1">
        <v>5</v>
      </c>
      <c r="BU41" s="79">
        <v>19</v>
      </c>
    </row>
    <row r="42" spans="1:73" x14ac:dyDescent="0.15">
      <c r="A42" s="1" t="s">
        <v>75</v>
      </c>
      <c r="B42" s="1" t="s">
        <v>310</v>
      </c>
      <c r="C42" s="1" t="s">
        <v>76</v>
      </c>
      <c r="D42" s="41">
        <f t="shared" si="3"/>
        <v>4.7945205479452052E-2</v>
      </c>
      <c r="E42" s="43">
        <f t="shared" si="4"/>
        <v>0.70547945205479456</v>
      </c>
      <c r="F42" s="43">
        <f t="shared" si="5"/>
        <v>7.7299412915851268E-2</v>
      </c>
      <c r="G42" s="43">
        <f t="shared" si="6"/>
        <v>5.2837573385518588E-2</v>
      </c>
      <c r="H42" s="43">
        <f t="shared" si="7"/>
        <v>1.4677103718199608E-2</v>
      </c>
      <c r="I42" s="43">
        <f t="shared" si="8"/>
        <v>1.0763209393346379E-2</v>
      </c>
      <c r="J42" s="43">
        <f t="shared" si="9"/>
        <v>3.5225048923679059E-2</v>
      </c>
      <c r="K42" s="44">
        <f t="shared" si="10"/>
        <v>5.577299412915851E-2</v>
      </c>
      <c r="L42" s="28">
        <f t="shared" si="11"/>
        <v>1.9569471624266144E-3</v>
      </c>
      <c r="M42" s="24">
        <f t="shared" si="12"/>
        <v>35</v>
      </c>
      <c r="N42" s="10"/>
      <c r="O42" s="72" t="s">
        <v>76</v>
      </c>
      <c r="P42" s="67">
        <f t="shared" si="13"/>
        <v>1022</v>
      </c>
      <c r="Q42" s="13">
        <v>49</v>
      </c>
      <c r="R42" s="34">
        <v>721</v>
      </c>
      <c r="S42" s="34">
        <v>79</v>
      </c>
      <c r="T42" s="34">
        <v>54</v>
      </c>
      <c r="U42" s="34">
        <v>15</v>
      </c>
      <c r="V42" s="34">
        <v>11</v>
      </c>
      <c r="W42" s="34">
        <v>36</v>
      </c>
      <c r="X42" s="34">
        <v>57</v>
      </c>
      <c r="Y42" s="34">
        <v>2</v>
      </c>
      <c r="Z42" s="72">
        <v>15</v>
      </c>
      <c r="AA42" s="1">
        <v>2</v>
      </c>
      <c r="AB42" s="1">
        <v>5</v>
      </c>
      <c r="AC42" s="1">
        <v>11</v>
      </c>
      <c r="AD42" s="1">
        <v>2</v>
      </c>
      <c r="AE42" s="1">
        <v>6</v>
      </c>
      <c r="AF42" s="1">
        <v>8</v>
      </c>
      <c r="AG42" s="1">
        <v>14</v>
      </c>
      <c r="AH42" s="1">
        <v>13</v>
      </c>
      <c r="AI42" s="1">
        <v>6</v>
      </c>
      <c r="AJ42" s="1">
        <v>69</v>
      </c>
      <c r="AK42" s="1">
        <v>96</v>
      </c>
      <c r="AL42" s="1">
        <v>360</v>
      </c>
      <c r="AM42" s="1">
        <v>163</v>
      </c>
      <c r="AN42" s="1">
        <v>5</v>
      </c>
      <c r="AO42" s="1">
        <v>2</v>
      </c>
      <c r="AP42" s="1">
        <v>5</v>
      </c>
      <c r="AQ42" s="1">
        <v>2</v>
      </c>
      <c r="AR42" s="1">
        <v>5</v>
      </c>
      <c r="AS42" s="1">
        <v>3</v>
      </c>
      <c r="AT42" s="1">
        <v>2</v>
      </c>
      <c r="AU42" s="1">
        <v>23</v>
      </c>
      <c r="AV42" s="1">
        <v>32</v>
      </c>
      <c r="AW42" s="1">
        <v>1</v>
      </c>
      <c r="AX42" s="1">
        <v>2</v>
      </c>
      <c r="AY42" s="1">
        <v>6</v>
      </c>
      <c r="AZ42" s="1">
        <v>11</v>
      </c>
      <c r="BA42" s="1">
        <v>19</v>
      </c>
      <c r="BB42" s="1">
        <v>13</v>
      </c>
      <c r="BC42" s="1">
        <v>2</v>
      </c>
      <c r="BD42" s="1">
        <v>0</v>
      </c>
      <c r="BE42" s="1">
        <v>1</v>
      </c>
      <c r="BF42" s="1">
        <v>3</v>
      </c>
      <c r="BG42" s="1">
        <v>11</v>
      </c>
      <c r="BH42" s="1">
        <v>0</v>
      </c>
      <c r="BI42" s="1">
        <v>2</v>
      </c>
      <c r="BJ42" s="1">
        <v>3</v>
      </c>
      <c r="BK42" s="1">
        <v>4</v>
      </c>
      <c r="BL42" s="1">
        <v>2</v>
      </c>
      <c r="BM42" s="1">
        <v>13</v>
      </c>
      <c r="BN42" s="1">
        <v>3</v>
      </c>
      <c r="BO42" s="1">
        <v>3</v>
      </c>
      <c r="BP42" s="1">
        <v>8</v>
      </c>
      <c r="BQ42" s="1">
        <v>0</v>
      </c>
      <c r="BR42" s="1">
        <v>3</v>
      </c>
      <c r="BS42" s="1">
        <v>5</v>
      </c>
      <c r="BT42" s="1">
        <v>1</v>
      </c>
      <c r="BU42" s="79">
        <v>57</v>
      </c>
    </row>
    <row r="43" spans="1:73" x14ac:dyDescent="0.15">
      <c r="A43" s="21" t="s">
        <v>77</v>
      </c>
      <c r="B43" s="21" t="s">
        <v>314</v>
      </c>
      <c r="C43" s="21" t="s">
        <v>78</v>
      </c>
      <c r="D43" s="61"/>
      <c r="E43" s="62"/>
      <c r="F43" s="62"/>
      <c r="G43" s="62"/>
      <c r="H43" s="62"/>
      <c r="I43" s="62"/>
      <c r="J43" s="62"/>
      <c r="K43" s="63"/>
      <c r="L43" s="33"/>
      <c r="M43" s="25"/>
      <c r="N43" s="10"/>
      <c r="O43" s="73" t="s">
        <v>78</v>
      </c>
      <c r="P43" s="69"/>
      <c r="Q43" s="18"/>
      <c r="R43" s="36"/>
      <c r="S43" s="36"/>
      <c r="T43" s="36"/>
      <c r="U43" s="36"/>
      <c r="V43" s="36"/>
      <c r="W43" s="36"/>
      <c r="X43" s="36"/>
      <c r="Y43" s="36"/>
      <c r="Z43" s="73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1"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1"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  <c r="AZ43" s="21">
        <v>0</v>
      </c>
      <c r="BA43" s="21">
        <v>0</v>
      </c>
      <c r="BB43" s="21">
        <v>0</v>
      </c>
      <c r="BC43" s="21">
        <v>0</v>
      </c>
      <c r="BD43" s="21">
        <v>0</v>
      </c>
      <c r="BE43" s="21">
        <v>0</v>
      </c>
      <c r="BF43" s="21">
        <v>0</v>
      </c>
      <c r="BG43" s="21">
        <v>0</v>
      </c>
      <c r="BH43" s="21">
        <v>0</v>
      </c>
      <c r="BI43" s="21">
        <v>0</v>
      </c>
      <c r="BJ43" s="21">
        <v>0</v>
      </c>
      <c r="BK43" s="21">
        <v>0</v>
      </c>
      <c r="BL43" s="21">
        <v>0</v>
      </c>
      <c r="BM43" s="21">
        <v>0</v>
      </c>
      <c r="BN43" s="21">
        <v>0</v>
      </c>
      <c r="BO43" s="21">
        <v>0</v>
      </c>
      <c r="BP43" s="21">
        <v>0</v>
      </c>
      <c r="BQ43" s="21">
        <v>0</v>
      </c>
      <c r="BR43" s="21">
        <v>0</v>
      </c>
      <c r="BS43" s="21">
        <v>0</v>
      </c>
      <c r="BT43" s="21">
        <v>0</v>
      </c>
      <c r="BU43" s="83">
        <v>0</v>
      </c>
    </row>
    <row r="44" spans="1:73" x14ac:dyDescent="0.15">
      <c r="A44" s="1" t="s">
        <v>79</v>
      </c>
      <c r="B44" s="1" t="s">
        <v>309</v>
      </c>
      <c r="C44" s="1" t="s">
        <v>80</v>
      </c>
      <c r="D44" s="41">
        <f>Q44/P44</f>
        <v>6.3596491228070179E-2</v>
      </c>
      <c r="E44" s="43">
        <f>R44/P44</f>
        <v>0.63377192982456143</v>
      </c>
      <c r="F44" s="43">
        <f>S44/P44</f>
        <v>0.10087719298245613</v>
      </c>
      <c r="G44" s="43">
        <f>T44/P44</f>
        <v>8.5526315789473686E-2</v>
      </c>
      <c r="H44" s="43">
        <f>U44/P44</f>
        <v>4.6052631578947366E-2</v>
      </c>
      <c r="I44" s="43">
        <f>V44/P44</f>
        <v>1.5350877192982455E-2</v>
      </c>
      <c r="J44" s="43">
        <f>W44/P44</f>
        <v>4.6052631578947366E-2</v>
      </c>
      <c r="K44" s="44">
        <f>X44/P44</f>
        <v>8.771929824561403E-3</v>
      </c>
      <c r="L44" s="28">
        <f>Y44/P44</f>
        <v>4.3859649122807015E-3</v>
      </c>
      <c r="M44" s="24">
        <f>_xlfn.RANK.EQ(L44,$L$12:$L$97,0)</f>
        <v>16</v>
      </c>
      <c r="N44" s="10"/>
      <c r="O44" s="72" t="s">
        <v>80</v>
      </c>
      <c r="P44" s="67">
        <f>SUM(Q44:X44)</f>
        <v>456</v>
      </c>
      <c r="Q44" s="13">
        <v>29</v>
      </c>
      <c r="R44" s="34">
        <v>289</v>
      </c>
      <c r="S44" s="34">
        <v>46</v>
      </c>
      <c r="T44" s="34">
        <v>39</v>
      </c>
      <c r="U44" s="34">
        <v>21</v>
      </c>
      <c r="V44" s="34">
        <v>7</v>
      </c>
      <c r="W44" s="34">
        <v>21</v>
      </c>
      <c r="X44" s="34">
        <v>4</v>
      </c>
      <c r="Y44" s="34">
        <v>2</v>
      </c>
      <c r="Z44" s="72">
        <v>14</v>
      </c>
      <c r="AA44" s="1">
        <v>2</v>
      </c>
      <c r="AB44" s="1">
        <v>3</v>
      </c>
      <c r="AC44" s="1">
        <v>6</v>
      </c>
      <c r="AD44" s="1">
        <v>0</v>
      </c>
      <c r="AE44" s="1">
        <v>0</v>
      </c>
      <c r="AF44" s="1">
        <v>4</v>
      </c>
      <c r="AG44" s="1">
        <v>15</v>
      </c>
      <c r="AH44" s="1">
        <v>7</v>
      </c>
      <c r="AI44" s="1">
        <v>5</v>
      </c>
      <c r="AJ44" s="1">
        <v>32</v>
      </c>
      <c r="AK44" s="1">
        <v>42</v>
      </c>
      <c r="AL44" s="1">
        <v>118</v>
      </c>
      <c r="AM44" s="1">
        <v>70</v>
      </c>
      <c r="AN44" s="1">
        <v>3</v>
      </c>
      <c r="AO44" s="1">
        <v>2</v>
      </c>
      <c r="AP44" s="1">
        <v>4</v>
      </c>
      <c r="AQ44" s="1">
        <v>3</v>
      </c>
      <c r="AR44" s="1">
        <v>1</v>
      </c>
      <c r="AS44" s="1">
        <v>7</v>
      </c>
      <c r="AT44" s="1">
        <v>2</v>
      </c>
      <c r="AU44" s="1">
        <v>11</v>
      </c>
      <c r="AV44" s="1">
        <v>13</v>
      </c>
      <c r="AW44" s="1">
        <v>2</v>
      </c>
      <c r="AX44" s="1">
        <v>6</v>
      </c>
      <c r="AY44" s="1">
        <v>6</v>
      </c>
      <c r="AZ44" s="1">
        <v>11</v>
      </c>
      <c r="BA44" s="1">
        <v>12</v>
      </c>
      <c r="BB44" s="1">
        <v>0</v>
      </c>
      <c r="BC44" s="1">
        <v>2</v>
      </c>
      <c r="BD44" s="1">
        <v>3</v>
      </c>
      <c r="BE44" s="1">
        <v>1</v>
      </c>
      <c r="BF44" s="1">
        <v>4</v>
      </c>
      <c r="BG44" s="1">
        <v>11</v>
      </c>
      <c r="BH44" s="1">
        <v>2</v>
      </c>
      <c r="BI44" s="1">
        <v>3</v>
      </c>
      <c r="BJ44" s="1">
        <v>0</v>
      </c>
      <c r="BK44" s="1">
        <v>2</v>
      </c>
      <c r="BL44" s="1">
        <v>2</v>
      </c>
      <c r="BM44" s="1">
        <v>4</v>
      </c>
      <c r="BN44" s="1">
        <v>2</v>
      </c>
      <c r="BO44" s="1">
        <v>1</v>
      </c>
      <c r="BP44" s="1">
        <v>6</v>
      </c>
      <c r="BQ44" s="1">
        <v>1</v>
      </c>
      <c r="BR44" s="1">
        <v>2</v>
      </c>
      <c r="BS44" s="1">
        <v>3</v>
      </c>
      <c r="BT44" s="1">
        <v>2</v>
      </c>
      <c r="BU44" s="79">
        <v>4</v>
      </c>
    </row>
    <row r="45" spans="1:73" x14ac:dyDescent="0.15">
      <c r="A45" s="1" t="s">
        <v>81</v>
      </c>
      <c r="B45" s="1" t="s">
        <v>313</v>
      </c>
      <c r="C45" s="1" t="s">
        <v>82</v>
      </c>
      <c r="D45" s="41">
        <f>Q45/P45</f>
        <v>5.7860900058445353E-2</v>
      </c>
      <c r="E45" s="43">
        <f>R45/P45</f>
        <v>0.62010520163646987</v>
      </c>
      <c r="F45" s="43">
        <f>S45/P45</f>
        <v>0.1326709526592636</v>
      </c>
      <c r="G45" s="43">
        <f>T45/P45</f>
        <v>5.6691992986557568E-2</v>
      </c>
      <c r="H45" s="43">
        <f>U45/P45</f>
        <v>2.9222676797194622E-2</v>
      </c>
      <c r="I45" s="43">
        <f>V45/P45</f>
        <v>1.9871420222092345E-2</v>
      </c>
      <c r="J45" s="43">
        <f>W45/P45</f>
        <v>5.2600818234950324E-2</v>
      </c>
      <c r="K45" s="44">
        <f>X45/P45</f>
        <v>3.0976037405026302E-2</v>
      </c>
      <c r="L45" s="28">
        <f>Y45/P45</f>
        <v>2.9222676797194622E-3</v>
      </c>
      <c r="M45" s="24">
        <f>_xlfn.RANK.EQ(L45,$L$12:$L$97,0)</f>
        <v>24</v>
      </c>
      <c r="N45" s="10"/>
      <c r="O45" s="72" t="s">
        <v>82</v>
      </c>
      <c r="P45" s="67">
        <f>SUM(Q45:X45)</f>
        <v>1711</v>
      </c>
      <c r="Q45" s="13">
        <v>99</v>
      </c>
      <c r="R45" s="34">
        <v>1061</v>
      </c>
      <c r="S45" s="34">
        <v>227</v>
      </c>
      <c r="T45" s="34">
        <v>97</v>
      </c>
      <c r="U45" s="34">
        <v>50</v>
      </c>
      <c r="V45" s="34">
        <v>34</v>
      </c>
      <c r="W45" s="34">
        <v>90</v>
      </c>
      <c r="X45" s="34">
        <v>53</v>
      </c>
      <c r="Y45" s="34">
        <v>5</v>
      </c>
      <c r="Z45" s="72">
        <v>32</v>
      </c>
      <c r="AA45" s="1">
        <v>12</v>
      </c>
      <c r="AB45" s="1">
        <v>9</v>
      </c>
      <c r="AC45" s="1">
        <v>19</v>
      </c>
      <c r="AD45" s="1">
        <v>7</v>
      </c>
      <c r="AE45" s="1">
        <v>10</v>
      </c>
      <c r="AF45" s="1">
        <v>10</v>
      </c>
      <c r="AG45" s="1">
        <v>26</v>
      </c>
      <c r="AH45" s="1">
        <v>26</v>
      </c>
      <c r="AI45" s="1">
        <v>18</v>
      </c>
      <c r="AJ45" s="1">
        <v>91</v>
      </c>
      <c r="AK45" s="1">
        <v>53</v>
      </c>
      <c r="AL45" s="1">
        <v>314</v>
      </c>
      <c r="AM45" s="1">
        <v>533</v>
      </c>
      <c r="AN45" s="1">
        <v>18</v>
      </c>
      <c r="AO45" s="1">
        <v>26</v>
      </c>
      <c r="AP45" s="1">
        <v>7</v>
      </c>
      <c r="AQ45" s="1">
        <v>11</v>
      </c>
      <c r="AR45" s="1">
        <v>8</v>
      </c>
      <c r="AS45" s="1">
        <v>31</v>
      </c>
      <c r="AT45" s="1">
        <v>14</v>
      </c>
      <c r="AU45" s="1">
        <v>57</v>
      </c>
      <c r="AV45" s="1">
        <v>55</v>
      </c>
      <c r="AW45" s="1">
        <v>14</v>
      </c>
      <c r="AX45" s="1">
        <v>5</v>
      </c>
      <c r="AY45" s="1">
        <v>11</v>
      </c>
      <c r="AZ45" s="1">
        <v>15</v>
      </c>
      <c r="BA45" s="1">
        <v>29</v>
      </c>
      <c r="BB45" s="1">
        <v>18</v>
      </c>
      <c r="BC45" s="1">
        <v>5</v>
      </c>
      <c r="BD45" s="1">
        <v>4</v>
      </c>
      <c r="BE45" s="1">
        <v>0</v>
      </c>
      <c r="BF45" s="1">
        <v>15</v>
      </c>
      <c r="BG45" s="1">
        <v>27</v>
      </c>
      <c r="BH45" s="1">
        <v>4</v>
      </c>
      <c r="BI45" s="1">
        <v>4</v>
      </c>
      <c r="BJ45" s="1">
        <v>8</v>
      </c>
      <c r="BK45" s="1">
        <v>17</v>
      </c>
      <c r="BL45" s="1">
        <v>5</v>
      </c>
      <c r="BM45" s="1">
        <v>26</v>
      </c>
      <c r="BN45" s="1">
        <v>6</v>
      </c>
      <c r="BO45" s="1">
        <v>13</v>
      </c>
      <c r="BP45" s="1">
        <v>8</v>
      </c>
      <c r="BQ45" s="1">
        <v>8</v>
      </c>
      <c r="BR45" s="1">
        <v>7</v>
      </c>
      <c r="BS45" s="1">
        <v>13</v>
      </c>
      <c r="BT45" s="1">
        <v>9</v>
      </c>
      <c r="BU45" s="79">
        <v>53</v>
      </c>
    </row>
    <row r="46" spans="1:73" x14ac:dyDescent="0.15">
      <c r="A46" s="21" t="s">
        <v>83</v>
      </c>
      <c r="B46" s="21" t="s">
        <v>314</v>
      </c>
      <c r="C46" s="21" t="s">
        <v>84</v>
      </c>
      <c r="D46" s="61"/>
      <c r="E46" s="62"/>
      <c r="F46" s="62"/>
      <c r="G46" s="62"/>
      <c r="H46" s="62"/>
      <c r="I46" s="62"/>
      <c r="J46" s="62"/>
      <c r="K46" s="63"/>
      <c r="L46" s="33"/>
      <c r="M46" s="25"/>
      <c r="N46" s="10"/>
      <c r="O46" s="73" t="s">
        <v>84</v>
      </c>
      <c r="P46" s="69"/>
      <c r="Q46" s="18"/>
      <c r="R46" s="36"/>
      <c r="S46" s="36"/>
      <c r="T46" s="36"/>
      <c r="U46" s="36"/>
      <c r="V46" s="36"/>
      <c r="W46" s="36"/>
      <c r="X46" s="36"/>
      <c r="Y46" s="36"/>
      <c r="Z46" s="73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1"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1"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  <c r="AZ46" s="21">
        <v>0</v>
      </c>
      <c r="BA46" s="21">
        <v>0</v>
      </c>
      <c r="BB46" s="21">
        <v>0</v>
      </c>
      <c r="BC46" s="21">
        <v>0</v>
      </c>
      <c r="BD46" s="21">
        <v>0</v>
      </c>
      <c r="BE46" s="21">
        <v>0</v>
      </c>
      <c r="BF46" s="21">
        <v>0</v>
      </c>
      <c r="BG46" s="21">
        <v>0</v>
      </c>
      <c r="BH46" s="21">
        <v>0</v>
      </c>
      <c r="BI46" s="21">
        <v>0</v>
      </c>
      <c r="BJ46" s="21">
        <v>0</v>
      </c>
      <c r="BK46" s="21">
        <v>0</v>
      </c>
      <c r="BL46" s="21">
        <v>0</v>
      </c>
      <c r="BM46" s="21">
        <v>0</v>
      </c>
      <c r="BN46" s="21">
        <v>0</v>
      </c>
      <c r="BO46" s="21">
        <v>0</v>
      </c>
      <c r="BP46" s="21">
        <v>0</v>
      </c>
      <c r="BQ46" s="21">
        <v>0</v>
      </c>
      <c r="BR46" s="21">
        <v>0</v>
      </c>
      <c r="BS46" s="21">
        <v>0</v>
      </c>
      <c r="BT46" s="21">
        <v>0</v>
      </c>
      <c r="BU46" s="83">
        <v>0</v>
      </c>
    </row>
    <row r="47" spans="1:73" x14ac:dyDescent="0.15">
      <c r="A47" s="1" t="s">
        <v>85</v>
      </c>
      <c r="B47" s="1" t="s">
        <v>307</v>
      </c>
      <c r="C47" s="1" t="s">
        <v>86</v>
      </c>
      <c r="D47" s="41">
        <f>Q47/P47</f>
        <v>0.2769028871391076</v>
      </c>
      <c r="E47" s="43">
        <f>R47/P47</f>
        <v>0.15879265091863518</v>
      </c>
      <c r="F47" s="43">
        <f>S47/P47</f>
        <v>0.51662292213473315</v>
      </c>
      <c r="G47" s="43">
        <f>T47/P47</f>
        <v>2.3622047244094488E-2</v>
      </c>
      <c r="H47" s="43">
        <f>U47/P47</f>
        <v>7.874015748031496E-3</v>
      </c>
      <c r="I47" s="43">
        <f>V47/P47</f>
        <v>3.0621172353455816E-3</v>
      </c>
      <c r="J47" s="43">
        <f>W47/P47</f>
        <v>9.1863517060367453E-3</v>
      </c>
      <c r="K47" s="44">
        <f>X47/P47</f>
        <v>3.937007874015748E-3</v>
      </c>
      <c r="L47" s="28">
        <f>Y47/P47</f>
        <v>2.1872265966754157E-3</v>
      </c>
      <c r="M47" s="24">
        <f>_xlfn.RANK.EQ(L47,$L$12:$L$97,0)</f>
        <v>31</v>
      </c>
      <c r="N47" s="10"/>
      <c r="O47" s="72" t="s">
        <v>86</v>
      </c>
      <c r="P47" s="67">
        <f>SUM(Q47:X47)</f>
        <v>2286</v>
      </c>
      <c r="Q47" s="13">
        <v>633</v>
      </c>
      <c r="R47" s="34">
        <v>363</v>
      </c>
      <c r="S47" s="34">
        <v>1181</v>
      </c>
      <c r="T47" s="34">
        <v>54</v>
      </c>
      <c r="U47" s="34">
        <v>18</v>
      </c>
      <c r="V47" s="34">
        <v>7</v>
      </c>
      <c r="W47" s="34">
        <v>21</v>
      </c>
      <c r="X47" s="34">
        <v>9</v>
      </c>
      <c r="Y47" s="34">
        <v>5</v>
      </c>
      <c r="Z47" s="72">
        <v>58</v>
      </c>
      <c r="AA47" s="1">
        <v>35</v>
      </c>
      <c r="AB47" s="1">
        <v>25</v>
      </c>
      <c r="AC47" s="1">
        <v>88</v>
      </c>
      <c r="AD47" s="1">
        <v>94</v>
      </c>
      <c r="AE47" s="1">
        <v>156</v>
      </c>
      <c r="AF47" s="1">
        <v>177</v>
      </c>
      <c r="AG47" s="1">
        <v>14</v>
      </c>
      <c r="AH47" s="1">
        <v>105</v>
      </c>
      <c r="AI47" s="1">
        <v>104</v>
      </c>
      <c r="AJ47" s="1">
        <v>38</v>
      </c>
      <c r="AK47" s="1">
        <v>15</v>
      </c>
      <c r="AL47" s="1">
        <v>67</v>
      </c>
      <c r="AM47" s="1">
        <v>20</v>
      </c>
      <c r="AN47" s="1">
        <v>876</v>
      </c>
      <c r="AO47" s="1">
        <v>73</v>
      </c>
      <c r="AP47" s="1">
        <v>40</v>
      </c>
      <c r="AQ47" s="1">
        <v>18</v>
      </c>
      <c r="AR47" s="1">
        <v>10</v>
      </c>
      <c r="AS47" s="1">
        <v>89</v>
      </c>
      <c r="AT47" s="1">
        <v>20</v>
      </c>
      <c r="AU47" s="1">
        <v>39</v>
      </c>
      <c r="AV47" s="1">
        <v>16</v>
      </c>
      <c r="AW47" s="1">
        <v>6</v>
      </c>
      <c r="AX47" s="1">
        <v>5</v>
      </c>
      <c r="AY47" s="1">
        <v>5</v>
      </c>
      <c r="AZ47" s="1">
        <v>13</v>
      </c>
      <c r="BA47" s="1">
        <v>19</v>
      </c>
      <c r="BB47" s="1">
        <v>3</v>
      </c>
      <c r="BC47" s="1">
        <v>3</v>
      </c>
      <c r="BD47" s="1">
        <v>3</v>
      </c>
      <c r="BE47" s="1">
        <v>3</v>
      </c>
      <c r="BF47" s="1">
        <v>8</v>
      </c>
      <c r="BG47" s="1">
        <v>2</v>
      </c>
      <c r="BH47" s="1">
        <v>2</v>
      </c>
      <c r="BI47" s="1">
        <v>0</v>
      </c>
      <c r="BJ47" s="1">
        <v>1</v>
      </c>
      <c r="BK47" s="1">
        <v>1</v>
      </c>
      <c r="BL47" s="1">
        <v>5</v>
      </c>
      <c r="BM47" s="1">
        <v>6</v>
      </c>
      <c r="BN47" s="1">
        <v>1</v>
      </c>
      <c r="BO47" s="1">
        <v>2</v>
      </c>
      <c r="BP47" s="1">
        <v>0</v>
      </c>
      <c r="BQ47" s="1">
        <v>1</v>
      </c>
      <c r="BR47" s="1">
        <v>2</v>
      </c>
      <c r="BS47" s="1">
        <v>4</v>
      </c>
      <c r="BT47" s="1">
        <v>5</v>
      </c>
      <c r="BU47" s="79">
        <v>9</v>
      </c>
    </row>
    <row r="48" spans="1:73" x14ac:dyDescent="0.15">
      <c r="A48" s="1" t="s">
        <v>87</v>
      </c>
      <c r="B48" s="1" t="s">
        <v>309</v>
      </c>
      <c r="C48" s="1" t="s">
        <v>88</v>
      </c>
      <c r="D48" s="41">
        <f>Q48/P48</f>
        <v>9.8901098901098897E-2</v>
      </c>
      <c r="E48" s="43">
        <f>R48/P48</f>
        <v>0.12087912087912088</v>
      </c>
      <c r="F48" s="43">
        <f>S48/P48</f>
        <v>0.72527472527472525</v>
      </c>
      <c r="G48" s="43">
        <f>T48/P48</f>
        <v>3.2967032967032968E-2</v>
      </c>
      <c r="H48" s="43">
        <f>U48/P48</f>
        <v>0</v>
      </c>
      <c r="I48" s="43">
        <f>V48/P48</f>
        <v>0</v>
      </c>
      <c r="J48" s="43">
        <f>W48/P48</f>
        <v>2.197802197802198E-2</v>
      </c>
      <c r="K48" s="44">
        <f>X48/P48</f>
        <v>0</v>
      </c>
      <c r="L48" s="28">
        <f>Y48/P48</f>
        <v>0</v>
      </c>
      <c r="M48" s="24">
        <f>_xlfn.RANK.EQ(L48,$L$12:$L$97,0)</f>
        <v>52</v>
      </c>
      <c r="N48" s="10"/>
      <c r="O48" s="72" t="s">
        <v>88</v>
      </c>
      <c r="P48" s="67">
        <f>SUM(Q48:X48)</f>
        <v>91</v>
      </c>
      <c r="Q48" s="13">
        <v>9</v>
      </c>
      <c r="R48" s="34">
        <v>11</v>
      </c>
      <c r="S48" s="34">
        <v>66</v>
      </c>
      <c r="T48" s="34">
        <v>3</v>
      </c>
      <c r="U48" s="34">
        <v>0</v>
      </c>
      <c r="V48" s="34">
        <v>0</v>
      </c>
      <c r="W48" s="34">
        <v>2</v>
      </c>
      <c r="X48" s="34">
        <v>0</v>
      </c>
      <c r="Y48" s="34">
        <v>0</v>
      </c>
      <c r="Z48" s="72">
        <v>1</v>
      </c>
      <c r="AA48" s="1">
        <v>2</v>
      </c>
      <c r="AB48" s="1">
        <v>2</v>
      </c>
      <c r="AC48" s="1">
        <v>2</v>
      </c>
      <c r="AD48" s="1">
        <v>0</v>
      </c>
      <c r="AE48" s="1">
        <v>1</v>
      </c>
      <c r="AF48" s="1">
        <v>1</v>
      </c>
      <c r="AG48" s="1">
        <v>2</v>
      </c>
      <c r="AH48" s="1">
        <v>1</v>
      </c>
      <c r="AI48" s="1">
        <v>2</v>
      </c>
      <c r="AJ48" s="1">
        <v>0</v>
      </c>
      <c r="AK48" s="1">
        <v>2</v>
      </c>
      <c r="AL48" s="1">
        <v>3</v>
      </c>
      <c r="AM48" s="1">
        <v>1</v>
      </c>
      <c r="AN48" s="1">
        <v>47</v>
      </c>
      <c r="AO48" s="1">
        <v>4</v>
      </c>
      <c r="AP48" s="1">
        <v>1</v>
      </c>
      <c r="AQ48" s="1">
        <v>1</v>
      </c>
      <c r="AR48" s="1">
        <v>2</v>
      </c>
      <c r="AS48" s="1">
        <v>6</v>
      </c>
      <c r="AT48" s="1">
        <v>0</v>
      </c>
      <c r="AU48" s="1">
        <v>2</v>
      </c>
      <c r="AV48" s="1">
        <v>3</v>
      </c>
      <c r="AW48" s="1">
        <v>1</v>
      </c>
      <c r="AX48" s="1">
        <v>0</v>
      </c>
      <c r="AY48" s="1">
        <v>0</v>
      </c>
      <c r="AZ48" s="1">
        <v>0</v>
      </c>
      <c r="BA48" s="1">
        <v>2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1</v>
      </c>
      <c r="BN48" s="1">
        <v>0</v>
      </c>
      <c r="BO48" s="1">
        <v>0</v>
      </c>
      <c r="BP48" s="1">
        <v>0</v>
      </c>
      <c r="BQ48" s="1">
        <v>0</v>
      </c>
      <c r="BR48" s="1">
        <v>0</v>
      </c>
      <c r="BS48" s="1">
        <v>0</v>
      </c>
      <c r="BT48" s="1">
        <v>1</v>
      </c>
      <c r="BU48" s="79">
        <v>0</v>
      </c>
    </row>
    <row r="49" spans="1:73" x14ac:dyDescent="0.15">
      <c r="A49" s="1" t="s">
        <v>89</v>
      </c>
      <c r="B49" s="1" t="s">
        <v>308</v>
      </c>
      <c r="C49" s="1" t="s">
        <v>90</v>
      </c>
      <c r="D49" s="41">
        <f>Q49/P49</f>
        <v>6.6265060240963861E-2</v>
      </c>
      <c r="E49" s="43">
        <f>R49/P49</f>
        <v>0.12650602409638553</v>
      </c>
      <c r="F49" s="43">
        <f>S49/P49</f>
        <v>0.79518072289156627</v>
      </c>
      <c r="G49" s="43">
        <f>T49/P49</f>
        <v>6.024096385542169E-3</v>
      </c>
      <c r="H49" s="43">
        <f>U49/P49</f>
        <v>6.024096385542169E-3</v>
      </c>
      <c r="I49" s="43">
        <f>V49/P49</f>
        <v>0</v>
      </c>
      <c r="J49" s="43">
        <f>W49/P49</f>
        <v>0</v>
      </c>
      <c r="K49" s="44">
        <f>X49/P49</f>
        <v>0</v>
      </c>
      <c r="L49" s="28">
        <f>Y49/P49</f>
        <v>0</v>
      </c>
      <c r="M49" s="24">
        <f>_xlfn.RANK.EQ(L49,$L$12:$L$97,0)</f>
        <v>52</v>
      </c>
      <c r="N49" s="10"/>
      <c r="O49" s="72" t="s">
        <v>90</v>
      </c>
      <c r="P49" s="67">
        <f>SUM(Q49:X49)</f>
        <v>166</v>
      </c>
      <c r="Q49" s="13">
        <v>11</v>
      </c>
      <c r="R49" s="34">
        <v>21</v>
      </c>
      <c r="S49" s="34">
        <v>132</v>
      </c>
      <c r="T49" s="34">
        <v>1</v>
      </c>
      <c r="U49" s="34">
        <v>1</v>
      </c>
      <c r="V49" s="34">
        <v>0</v>
      </c>
      <c r="W49" s="34">
        <v>0</v>
      </c>
      <c r="X49" s="34">
        <v>0</v>
      </c>
      <c r="Y49" s="34">
        <v>0</v>
      </c>
      <c r="Z49" s="72">
        <v>0</v>
      </c>
      <c r="AA49" s="1">
        <v>1</v>
      </c>
      <c r="AB49" s="1">
        <v>1</v>
      </c>
      <c r="AC49" s="1">
        <v>2</v>
      </c>
      <c r="AD49" s="1">
        <v>0</v>
      </c>
      <c r="AE49" s="1">
        <v>1</v>
      </c>
      <c r="AF49" s="1">
        <v>6</v>
      </c>
      <c r="AG49" s="1">
        <v>2</v>
      </c>
      <c r="AH49" s="1">
        <v>8</v>
      </c>
      <c r="AI49" s="1">
        <v>6</v>
      </c>
      <c r="AJ49" s="1">
        <v>1</v>
      </c>
      <c r="AK49" s="1">
        <v>1</v>
      </c>
      <c r="AL49" s="1">
        <v>2</v>
      </c>
      <c r="AM49" s="1">
        <v>1</v>
      </c>
      <c r="AN49" s="1">
        <v>54</v>
      </c>
      <c r="AO49" s="1">
        <v>18</v>
      </c>
      <c r="AP49" s="1">
        <v>20</v>
      </c>
      <c r="AQ49" s="1">
        <v>6</v>
      </c>
      <c r="AR49" s="1">
        <v>3</v>
      </c>
      <c r="AS49" s="1">
        <v>22</v>
      </c>
      <c r="AT49" s="1">
        <v>2</v>
      </c>
      <c r="AU49" s="1">
        <v>5</v>
      </c>
      <c r="AV49" s="1">
        <v>2</v>
      </c>
      <c r="AW49" s="1">
        <v>0</v>
      </c>
      <c r="AX49" s="1">
        <v>0</v>
      </c>
      <c r="AY49" s="1">
        <v>0</v>
      </c>
      <c r="AZ49" s="1">
        <v>0</v>
      </c>
      <c r="BA49" s="1">
        <v>1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1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0</v>
      </c>
      <c r="BT49" s="1">
        <v>0</v>
      </c>
      <c r="BU49" s="79">
        <v>0</v>
      </c>
    </row>
    <row r="50" spans="1:73" x14ac:dyDescent="0.15">
      <c r="A50" s="1" t="s">
        <v>91</v>
      </c>
      <c r="B50" s="1" t="s">
        <v>312</v>
      </c>
      <c r="C50" s="1" t="s">
        <v>92</v>
      </c>
      <c r="D50" s="41">
        <f>Q50/P50</f>
        <v>4.077134986225895E-2</v>
      </c>
      <c r="E50" s="43">
        <f>R50/P50</f>
        <v>8.2644628099173556E-2</v>
      </c>
      <c r="F50" s="43">
        <f>S50/P50</f>
        <v>0.76528925619834709</v>
      </c>
      <c r="G50" s="43">
        <f>T50/P50</f>
        <v>7.1625344352617082E-2</v>
      </c>
      <c r="H50" s="43">
        <f>U50/P50</f>
        <v>1.1019283746556474E-2</v>
      </c>
      <c r="I50" s="43">
        <f>V50/P50</f>
        <v>6.0606060606060606E-3</v>
      </c>
      <c r="J50" s="43">
        <f>W50/P50</f>
        <v>1.3774104683195593E-2</v>
      </c>
      <c r="K50" s="44">
        <f>X50/P50</f>
        <v>8.8154269972451783E-3</v>
      </c>
      <c r="L50" s="28">
        <f>Y50/P50</f>
        <v>1.652892561983471E-3</v>
      </c>
      <c r="M50" s="24">
        <f>_xlfn.RANK.EQ(L50,$L$12:$L$97,0)</f>
        <v>38</v>
      </c>
      <c r="N50" s="10"/>
      <c r="O50" s="72" t="s">
        <v>92</v>
      </c>
      <c r="P50" s="67">
        <f>SUM(Q50:X50)</f>
        <v>1815</v>
      </c>
      <c r="Q50" s="13">
        <v>74</v>
      </c>
      <c r="R50" s="34">
        <v>150</v>
      </c>
      <c r="S50" s="34">
        <v>1389</v>
      </c>
      <c r="T50" s="34">
        <v>130</v>
      </c>
      <c r="U50" s="34">
        <v>20</v>
      </c>
      <c r="V50" s="34">
        <v>11</v>
      </c>
      <c r="W50" s="34">
        <v>25</v>
      </c>
      <c r="X50" s="34">
        <v>16</v>
      </c>
      <c r="Y50" s="34">
        <v>3</v>
      </c>
      <c r="Z50" s="72">
        <v>23</v>
      </c>
      <c r="AA50" s="1">
        <v>8</v>
      </c>
      <c r="AB50" s="1">
        <v>4</v>
      </c>
      <c r="AC50" s="1">
        <v>11</v>
      </c>
      <c r="AD50" s="1">
        <v>9</v>
      </c>
      <c r="AE50" s="1">
        <v>12</v>
      </c>
      <c r="AF50" s="1">
        <v>7</v>
      </c>
      <c r="AG50" s="1">
        <v>10</v>
      </c>
      <c r="AH50" s="1">
        <v>11</v>
      </c>
      <c r="AI50" s="1">
        <v>30</v>
      </c>
      <c r="AJ50" s="1">
        <v>23</v>
      </c>
      <c r="AK50" s="1">
        <v>15</v>
      </c>
      <c r="AL50" s="1">
        <v>44</v>
      </c>
      <c r="AM50" s="1">
        <v>17</v>
      </c>
      <c r="AN50" s="1">
        <v>64</v>
      </c>
      <c r="AO50" s="1">
        <v>477</v>
      </c>
      <c r="AP50" s="1">
        <v>283</v>
      </c>
      <c r="AQ50" s="1">
        <v>85</v>
      </c>
      <c r="AR50" s="1">
        <v>11</v>
      </c>
      <c r="AS50" s="1">
        <v>148</v>
      </c>
      <c r="AT50" s="1">
        <v>92</v>
      </c>
      <c r="AU50" s="1">
        <v>44</v>
      </c>
      <c r="AV50" s="1">
        <v>185</v>
      </c>
      <c r="AW50" s="1">
        <v>27</v>
      </c>
      <c r="AX50" s="1">
        <v>22</v>
      </c>
      <c r="AY50" s="1">
        <v>24</v>
      </c>
      <c r="AZ50" s="1">
        <v>27</v>
      </c>
      <c r="BA50" s="1">
        <v>24</v>
      </c>
      <c r="BB50" s="1">
        <v>3</v>
      </c>
      <c r="BC50" s="1">
        <v>3</v>
      </c>
      <c r="BD50" s="1">
        <v>3</v>
      </c>
      <c r="BE50" s="1">
        <v>3</v>
      </c>
      <c r="BF50" s="1">
        <v>4</v>
      </c>
      <c r="BG50" s="1">
        <v>10</v>
      </c>
      <c r="BH50" s="1">
        <v>0</v>
      </c>
      <c r="BI50" s="1">
        <v>1</v>
      </c>
      <c r="BJ50" s="1">
        <v>2</v>
      </c>
      <c r="BK50" s="1">
        <v>5</v>
      </c>
      <c r="BL50" s="1">
        <v>3</v>
      </c>
      <c r="BM50" s="1">
        <v>4</v>
      </c>
      <c r="BN50" s="1">
        <v>2</v>
      </c>
      <c r="BO50" s="1">
        <v>3</v>
      </c>
      <c r="BP50" s="1">
        <v>0</v>
      </c>
      <c r="BQ50" s="1">
        <v>4</v>
      </c>
      <c r="BR50" s="1">
        <v>1</v>
      </c>
      <c r="BS50" s="1">
        <v>3</v>
      </c>
      <c r="BT50" s="1">
        <v>8</v>
      </c>
      <c r="BU50" s="79">
        <v>16</v>
      </c>
    </row>
    <row r="51" spans="1:73" x14ac:dyDescent="0.15">
      <c r="A51" s="1" t="s">
        <v>93</v>
      </c>
      <c r="B51" s="1" t="s">
        <v>312</v>
      </c>
      <c r="C51" s="1" t="s">
        <v>94</v>
      </c>
      <c r="D51" s="41">
        <f>Q51/P51</f>
        <v>5.652911249293386E-2</v>
      </c>
      <c r="E51" s="43">
        <f>R51/P51</f>
        <v>0.11531938948558508</v>
      </c>
      <c r="F51" s="43">
        <f>S51/P51</f>
        <v>0.69361221028829845</v>
      </c>
      <c r="G51" s="43">
        <f>T51/P51</f>
        <v>9.2142453363482188E-2</v>
      </c>
      <c r="H51" s="43">
        <f>U51/P51</f>
        <v>1.582815149802148E-2</v>
      </c>
      <c r="I51" s="43">
        <f>V51/P51</f>
        <v>5.6529112492933863E-3</v>
      </c>
      <c r="J51" s="43">
        <f>W51/P51</f>
        <v>1.3001695873374788E-2</v>
      </c>
      <c r="K51" s="44">
        <f>X51/P51</f>
        <v>7.9140757490107402E-3</v>
      </c>
      <c r="L51" s="28">
        <f>Y51/P51</f>
        <v>0</v>
      </c>
      <c r="M51" s="24">
        <f>_xlfn.RANK.EQ(L51,$L$12:$L$97,0)</f>
        <v>52</v>
      </c>
      <c r="N51" s="10"/>
      <c r="O51" s="72" t="s">
        <v>94</v>
      </c>
      <c r="P51" s="67">
        <f>SUM(Q51:X51)</f>
        <v>1769</v>
      </c>
      <c r="Q51" s="13">
        <v>100</v>
      </c>
      <c r="R51" s="34">
        <v>204</v>
      </c>
      <c r="S51" s="34">
        <v>1227</v>
      </c>
      <c r="T51" s="34">
        <v>163</v>
      </c>
      <c r="U51" s="34">
        <v>28</v>
      </c>
      <c r="V51" s="34">
        <v>10</v>
      </c>
      <c r="W51" s="34">
        <v>23</v>
      </c>
      <c r="X51" s="34">
        <v>14</v>
      </c>
      <c r="Y51" s="34">
        <v>0</v>
      </c>
      <c r="Z51" s="72">
        <v>33</v>
      </c>
      <c r="AA51" s="1">
        <v>10</v>
      </c>
      <c r="AB51" s="1">
        <v>7</v>
      </c>
      <c r="AC51" s="1">
        <v>12</v>
      </c>
      <c r="AD51" s="1">
        <v>11</v>
      </c>
      <c r="AE51" s="1">
        <v>14</v>
      </c>
      <c r="AF51" s="1">
        <v>13</v>
      </c>
      <c r="AG51" s="1">
        <v>19</v>
      </c>
      <c r="AH51" s="1">
        <v>37</v>
      </c>
      <c r="AI51" s="1">
        <v>44</v>
      </c>
      <c r="AJ51" s="1">
        <v>18</v>
      </c>
      <c r="AK51" s="1">
        <v>16</v>
      </c>
      <c r="AL51" s="1">
        <v>43</v>
      </c>
      <c r="AM51" s="1">
        <v>27</v>
      </c>
      <c r="AN51" s="1">
        <v>95</v>
      </c>
      <c r="AO51" s="1">
        <v>190</v>
      </c>
      <c r="AP51" s="1">
        <v>457</v>
      </c>
      <c r="AQ51" s="1">
        <v>109</v>
      </c>
      <c r="AR51" s="1">
        <v>17</v>
      </c>
      <c r="AS51" s="1">
        <v>99</v>
      </c>
      <c r="AT51" s="1">
        <v>79</v>
      </c>
      <c r="AU51" s="1">
        <v>57</v>
      </c>
      <c r="AV51" s="1">
        <v>124</v>
      </c>
      <c r="AW51" s="1">
        <v>24</v>
      </c>
      <c r="AX51" s="1">
        <v>34</v>
      </c>
      <c r="AY51" s="1">
        <v>26</v>
      </c>
      <c r="AZ51" s="1">
        <v>28</v>
      </c>
      <c r="BA51" s="1">
        <v>35</v>
      </c>
      <c r="BB51" s="1">
        <v>7</v>
      </c>
      <c r="BC51" s="1">
        <v>9</v>
      </c>
      <c r="BD51" s="1">
        <v>5</v>
      </c>
      <c r="BE51" s="1">
        <v>10</v>
      </c>
      <c r="BF51" s="1">
        <v>6</v>
      </c>
      <c r="BG51" s="1">
        <v>7</v>
      </c>
      <c r="BH51" s="1">
        <v>0</v>
      </c>
      <c r="BI51" s="1">
        <v>3</v>
      </c>
      <c r="BJ51" s="1">
        <v>2</v>
      </c>
      <c r="BK51" s="1">
        <v>5</v>
      </c>
      <c r="BL51" s="1">
        <v>0</v>
      </c>
      <c r="BM51" s="1">
        <v>4</v>
      </c>
      <c r="BN51" s="1">
        <v>2</v>
      </c>
      <c r="BO51" s="1">
        <v>2</v>
      </c>
      <c r="BP51" s="1">
        <v>1</v>
      </c>
      <c r="BQ51" s="1">
        <v>0</v>
      </c>
      <c r="BR51" s="1">
        <v>2</v>
      </c>
      <c r="BS51" s="1">
        <v>2</v>
      </c>
      <c r="BT51" s="1">
        <v>10</v>
      </c>
      <c r="BU51" s="79">
        <v>14</v>
      </c>
    </row>
    <row r="52" spans="1:73" x14ac:dyDescent="0.15">
      <c r="A52" s="21" t="s">
        <v>95</v>
      </c>
      <c r="B52" s="21" t="s">
        <v>314</v>
      </c>
      <c r="C52" s="21" t="s">
        <v>96</v>
      </c>
      <c r="D52" s="61"/>
      <c r="E52" s="62"/>
      <c r="F52" s="62"/>
      <c r="G52" s="62"/>
      <c r="H52" s="62"/>
      <c r="I52" s="62"/>
      <c r="J52" s="62"/>
      <c r="K52" s="63"/>
      <c r="L52" s="33"/>
      <c r="M52" s="25"/>
      <c r="N52" s="10"/>
      <c r="O52" s="73" t="s">
        <v>96</v>
      </c>
      <c r="P52" s="69"/>
      <c r="Q52" s="18"/>
      <c r="R52" s="36"/>
      <c r="S52" s="36"/>
      <c r="T52" s="36"/>
      <c r="U52" s="36"/>
      <c r="V52" s="36"/>
      <c r="W52" s="36"/>
      <c r="X52" s="36"/>
      <c r="Y52" s="36"/>
      <c r="Z52" s="73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1"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1"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1"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  <c r="AZ52" s="21">
        <v>0</v>
      </c>
      <c r="BA52" s="21">
        <v>0</v>
      </c>
      <c r="BB52" s="21">
        <v>0</v>
      </c>
      <c r="BC52" s="21">
        <v>0</v>
      </c>
      <c r="BD52" s="21">
        <v>0</v>
      </c>
      <c r="BE52" s="21">
        <v>0</v>
      </c>
      <c r="BF52" s="21">
        <v>0</v>
      </c>
      <c r="BG52" s="21">
        <v>0</v>
      </c>
      <c r="BH52" s="21">
        <v>0</v>
      </c>
      <c r="BI52" s="21">
        <v>0</v>
      </c>
      <c r="BJ52" s="21">
        <v>0</v>
      </c>
      <c r="BK52" s="21">
        <v>0</v>
      </c>
      <c r="BL52" s="21">
        <v>0</v>
      </c>
      <c r="BM52" s="21">
        <v>0</v>
      </c>
      <c r="BN52" s="21">
        <v>0</v>
      </c>
      <c r="BO52" s="21">
        <v>0</v>
      </c>
      <c r="BP52" s="21">
        <v>0</v>
      </c>
      <c r="BQ52" s="21">
        <v>0</v>
      </c>
      <c r="BR52" s="21">
        <v>0</v>
      </c>
      <c r="BS52" s="21">
        <v>0</v>
      </c>
      <c r="BT52" s="21">
        <v>0</v>
      </c>
      <c r="BU52" s="83">
        <v>0</v>
      </c>
    </row>
    <row r="53" spans="1:73" x14ac:dyDescent="0.15">
      <c r="A53" s="1" t="s">
        <v>97</v>
      </c>
      <c r="B53" s="1" t="s">
        <v>312</v>
      </c>
      <c r="C53" s="1" t="s">
        <v>98</v>
      </c>
      <c r="D53" s="41">
        <f t="shared" ref="D53:D74" si="14">Q53/P53</f>
        <v>1.0169491525423728E-2</v>
      </c>
      <c r="E53" s="43">
        <f t="shared" ref="E53:E74" si="15">R53/P53</f>
        <v>3.5028248587570622E-2</v>
      </c>
      <c r="F53" s="43">
        <f t="shared" ref="F53:F74" si="16">S53/P53</f>
        <v>0.7593220338983051</v>
      </c>
      <c r="G53" s="43">
        <f t="shared" ref="G53:G74" si="17">T53/P53</f>
        <v>0.16836158192090395</v>
      </c>
      <c r="H53" s="43">
        <f t="shared" ref="H53:H74" si="18">U53/P53</f>
        <v>9.0395480225988704E-3</v>
      </c>
      <c r="I53" s="43">
        <f t="shared" ref="I53:I74" si="19">V53/P53</f>
        <v>3.3898305084745762E-3</v>
      </c>
      <c r="J53" s="43">
        <f t="shared" ref="J53:J74" si="20">W53/P53</f>
        <v>5.6497175141242938E-3</v>
      </c>
      <c r="K53" s="44">
        <f t="shared" ref="K53:K74" si="21">X53/P53</f>
        <v>9.0395480225988704E-3</v>
      </c>
      <c r="L53" s="28">
        <f t="shared" ref="L53:L74" si="22">Y53/P53</f>
        <v>0</v>
      </c>
      <c r="M53" s="24">
        <f t="shared" ref="M53:M74" si="23">_xlfn.RANK.EQ(L53,$L$12:$L$97,0)</f>
        <v>52</v>
      </c>
      <c r="N53" s="10"/>
      <c r="O53" s="72" t="s">
        <v>98</v>
      </c>
      <c r="P53" s="67">
        <f t="shared" ref="P53:P74" si="24">SUM(Q53:X53)</f>
        <v>885</v>
      </c>
      <c r="Q53" s="13">
        <v>9</v>
      </c>
      <c r="R53" s="34">
        <v>31</v>
      </c>
      <c r="S53" s="34">
        <v>672</v>
      </c>
      <c r="T53" s="34">
        <v>149</v>
      </c>
      <c r="U53" s="34">
        <v>8</v>
      </c>
      <c r="V53" s="34">
        <v>3</v>
      </c>
      <c r="W53" s="34">
        <v>5</v>
      </c>
      <c r="X53" s="34">
        <v>8</v>
      </c>
      <c r="Y53" s="34">
        <v>0</v>
      </c>
      <c r="Z53" s="72">
        <v>4</v>
      </c>
      <c r="AA53" s="1">
        <v>2</v>
      </c>
      <c r="AB53" s="1">
        <v>0</v>
      </c>
      <c r="AC53" s="1">
        <v>1</v>
      </c>
      <c r="AD53" s="1">
        <v>0</v>
      </c>
      <c r="AE53" s="1">
        <v>1</v>
      </c>
      <c r="AF53" s="1">
        <v>1</v>
      </c>
      <c r="AG53" s="1">
        <v>2</v>
      </c>
      <c r="AH53" s="1">
        <v>1</v>
      </c>
      <c r="AI53" s="1">
        <v>6</v>
      </c>
      <c r="AJ53" s="1">
        <v>3</v>
      </c>
      <c r="AK53" s="1">
        <v>4</v>
      </c>
      <c r="AL53" s="1">
        <v>8</v>
      </c>
      <c r="AM53" s="1">
        <v>7</v>
      </c>
      <c r="AN53" s="1">
        <v>9</v>
      </c>
      <c r="AO53" s="1">
        <v>19</v>
      </c>
      <c r="AP53" s="1">
        <v>53</v>
      </c>
      <c r="AQ53" s="1">
        <v>294</v>
      </c>
      <c r="AR53" s="1">
        <v>4</v>
      </c>
      <c r="AS53" s="1">
        <v>15</v>
      </c>
      <c r="AT53" s="1">
        <v>53</v>
      </c>
      <c r="AU53" s="1">
        <v>14</v>
      </c>
      <c r="AV53" s="1">
        <v>211</v>
      </c>
      <c r="AW53" s="1">
        <v>27</v>
      </c>
      <c r="AX53" s="1">
        <v>21</v>
      </c>
      <c r="AY53" s="1">
        <v>40</v>
      </c>
      <c r="AZ53" s="1">
        <v>22</v>
      </c>
      <c r="BA53" s="1">
        <v>25</v>
      </c>
      <c r="BB53" s="1">
        <v>9</v>
      </c>
      <c r="BC53" s="1">
        <v>5</v>
      </c>
      <c r="BD53" s="1">
        <v>5</v>
      </c>
      <c r="BE53" s="1">
        <v>0</v>
      </c>
      <c r="BF53" s="1">
        <v>1</v>
      </c>
      <c r="BG53" s="1">
        <v>2</v>
      </c>
      <c r="BH53" s="1">
        <v>0</v>
      </c>
      <c r="BI53" s="1">
        <v>1</v>
      </c>
      <c r="BJ53" s="1">
        <v>1</v>
      </c>
      <c r="BK53" s="1">
        <v>1</v>
      </c>
      <c r="BL53" s="1">
        <v>0</v>
      </c>
      <c r="BM53" s="1">
        <v>1</v>
      </c>
      <c r="BN53" s="1">
        <v>0</v>
      </c>
      <c r="BO53" s="1">
        <v>0</v>
      </c>
      <c r="BP53" s="1">
        <v>0</v>
      </c>
      <c r="BQ53" s="1">
        <v>2</v>
      </c>
      <c r="BR53" s="1">
        <v>1</v>
      </c>
      <c r="BS53" s="1">
        <v>0</v>
      </c>
      <c r="BT53" s="1">
        <v>1</v>
      </c>
      <c r="BU53" s="79">
        <v>8</v>
      </c>
    </row>
    <row r="54" spans="1:73" x14ac:dyDescent="0.15">
      <c r="A54" s="1" t="s">
        <v>99</v>
      </c>
      <c r="B54" s="1" t="s">
        <v>312</v>
      </c>
      <c r="C54" s="1" t="s">
        <v>100</v>
      </c>
      <c r="D54" s="41">
        <f t="shared" si="14"/>
        <v>3.0127462340672075E-2</v>
      </c>
      <c r="E54" s="43">
        <f t="shared" si="15"/>
        <v>0.19698725376593279</v>
      </c>
      <c r="F54" s="43">
        <f t="shared" si="16"/>
        <v>0.67555040556199308</v>
      </c>
      <c r="G54" s="43">
        <f t="shared" si="17"/>
        <v>3.4762456546929318E-2</v>
      </c>
      <c r="H54" s="43">
        <f t="shared" si="18"/>
        <v>9.2699884125144842E-3</v>
      </c>
      <c r="I54" s="43">
        <f t="shared" si="19"/>
        <v>1.1587485515643106E-2</v>
      </c>
      <c r="J54" s="43">
        <f t="shared" si="20"/>
        <v>3.0127462340672075E-2</v>
      </c>
      <c r="K54" s="44">
        <f t="shared" si="21"/>
        <v>1.1587485515643106E-2</v>
      </c>
      <c r="L54" s="28">
        <f t="shared" si="22"/>
        <v>1.1587485515643105E-3</v>
      </c>
      <c r="M54" s="24">
        <f t="shared" si="23"/>
        <v>44</v>
      </c>
      <c r="N54" s="10"/>
      <c r="O54" s="72" t="s">
        <v>100</v>
      </c>
      <c r="P54" s="67">
        <f t="shared" si="24"/>
        <v>863</v>
      </c>
      <c r="Q54" s="13">
        <v>26</v>
      </c>
      <c r="R54" s="34">
        <v>170</v>
      </c>
      <c r="S54" s="34">
        <v>583</v>
      </c>
      <c r="T54" s="34">
        <v>30</v>
      </c>
      <c r="U54" s="34">
        <v>8</v>
      </c>
      <c r="V54" s="34">
        <v>10</v>
      </c>
      <c r="W54" s="34">
        <v>26</v>
      </c>
      <c r="X54" s="34">
        <v>10</v>
      </c>
      <c r="Y54" s="34">
        <v>1</v>
      </c>
      <c r="Z54" s="72">
        <v>13</v>
      </c>
      <c r="AA54" s="1">
        <v>2</v>
      </c>
      <c r="AB54" s="1">
        <v>2</v>
      </c>
      <c r="AC54" s="1">
        <v>5</v>
      </c>
      <c r="AD54" s="1">
        <v>0</v>
      </c>
      <c r="AE54" s="1">
        <v>1</v>
      </c>
      <c r="AF54" s="1">
        <v>3</v>
      </c>
      <c r="AG54" s="1">
        <v>10</v>
      </c>
      <c r="AH54" s="1">
        <v>12</v>
      </c>
      <c r="AI54" s="1">
        <v>8</v>
      </c>
      <c r="AJ54" s="1">
        <v>11</v>
      </c>
      <c r="AK54" s="1">
        <v>21</v>
      </c>
      <c r="AL54" s="1">
        <v>75</v>
      </c>
      <c r="AM54" s="1">
        <v>33</v>
      </c>
      <c r="AN54" s="1">
        <v>10</v>
      </c>
      <c r="AO54" s="1">
        <v>3</v>
      </c>
      <c r="AP54" s="1">
        <v>4</v>
      </c>
      <c r="AQ54" s="1">
        <v>3</v>
      </c>
      <c r="AR54" s="1">
        <v>317</v>
      </c>
      <c r="AS54" s="1">
        <v>57</v>
      </c>
      <c r="AT54" s="1">
        <v>20</v>
      </c>
      <c r="AU54" s="1">
        <v>110</v>
      </c>
      <c r="AV54" s="1">
        <v>59</v>
      </c>
      <c r="AW54" s="1">
        <v>8</v>
      </c>
      <c r="AX54" s="1">
        <v>0</v>
      </c>
      <c r="AY54" s="1">
        <v>3</v>
      </c>
      <c r="AZ54" s="1">
        <v>6</v>
      </c>
      <c r="BA54" s="1">
        <v>7</v>
      </c>
      <c r="BB54" s="1">
        <v>4</v>
      </c>
      <c r="BC54" s="1">
        <v>2</v>
      </c>
      <c r="BD54" s="1">
        <v>0</v>
      </c>
      <c r="BE54" s="1">
        <v>3</v>
      </c>
      <c r="BF54" s="1">
        <v>2</v>
      </c>
      <c r="BG54" s="1">
        <v>3</v>
      </c>
      <c r="BH54" s="1">
        <v>0</v>
      </c>
      <c r="BI54" s="1">
        <v>2</v>
      </c>
      <c r="BJ54" s="1">
        <v>0</v>
      </c>
      <c r="BK54" s="1">
        <v>7</v>
      </c>
      <c r="BL54" s="1">
        <v>1</v>
      </c>
      <c r="BM54" s="1">
        <v>6</v>
      </c>
      <c r="BN54" s="1">
        <v>3</v>
      </c>
      <c r="BO54" s="1">
        <v>4</v>
      </c>
      <c r="BP54" s="1">
        <v>1</v>
      </c>
      <c r="BQ54" s="1">
        <v>3</v>
      </c>
      <c r="BR54" s="1">
        <v>1</v>
      </c>
      <c r="BS54" s="1">
        <v>3</v>
      </c>
      <c r="BT54" s="1">
        <v>5</v>
      </c>
      <c r="BU54" s="79">
        <v>10</v>
      </c>
    </row>
    <row r="55" spans="1:73" x14ac:dyDescent="0.15">
      <c r="A55" s="1" t="s">
        <v>101</v>
      </c>
      <c r="B55" s="1" t="s">
        <v>312</v>
      </c>
      <c r="C55" s="1" t="s">
        <v>102</v>
      </c>
      <c r="D55" s="41">
        <f t="shared" si="14"/>
        <v>5.3895149436550709E-2</v>
      </c>
      <c r="E55" s="43">
        <f t="shared" si="15"/>
        <v>0.24056834884860362</v>
      </c>
      <c r="F55" s="43">
        <f t="shared" si="16"/>
        <v>0.52915237628613421</v>
      </c>
      <c r="G55" s="43">
        <f t="shared" si="17"/>
        <v>0.11268985791278785</v>
      </c>
      <c r="H55" s="43">
        <f t="shared" si="18"/>
        <v>1.4208721215090642E-2</v>
      </c>
      <c r="I55" s="43">
        <f t="shared" si="19"/>
        <v>1.1268985791278784E-2</v>
      </c>
      <c r="J55" s="43">
        <f t="shared" si="20"/>
        <v>2.2048015678588925E-2</v>
      </c>
      <c r="K55" s="44">
        <f t="shared" si="21"/>
        <v>1.6168544830965213E-2</v>
      </c>
      <c r="L55" s="28">
        <f t="shared" si="22"/>
        <v>2.9397354238118569E-3</v>
      </c>
      <c r="M55" s="24">
        <f t="shared" si="23"/>
        <v>23</v>
      </c>
      <c r="N55" s="10"/>
      <c r="O55" s="72" t="s">
        <v>102</v>
      </c>
      <c r="P55" s="67">
        <f t="shared" si="24"/>
        <v>2041</v>
      </c>
      <c r="Q55" s="13">
        <v>110</v>
      </c>
      <c r="R55" s="34">
        <v>491</v>
      </c>
      <c r="S55" s="34">
        <v>1080</v>
      </c>
      <c r="T55" s="34">
        <v>230</v>
      </c>
      <c r="U55" s="34">
        <v>29</v>
      </c>
      <c r="V55" s="34">
        <v>23</v>
      </c>
      <c r="W55" s="34">
        <v>45</v>
      </c>
      <c r="X55" s="34">
        <v>33</v>
      </c>
      <c r="Y55" s="34">
        <v>6</v>
      </c>
      <c r="Z55" s="72">
        <v>55</v>
      </c>
      <c r="AA55" s="1">
        <v>6</v>
      </c>
      <c r="AB55" s="1">
        <v>7</v>
      </c>
      <c r="AC55" s="1">
        <v>14</v>
      </c>
      <c r="AD55" s="1">
        <v>5</v>
      </c>
      <c r="AE55" s="1">
        <v>10</v>
      </c>
      <c r="AF55" s="1">
        <v>13</v>
      </c>
      <c r="AG55" s="1">
        <v>53</v>
      </c>
      <c r="AH55" s="1">
        <v>38</v>
      </c>
      <c r="AI55" s="1">
        <v>44</v>
      </c>
      <c r="AJ55" s="1">
        <v>71</v>
      </c>
      <c r="AK55" s="1">
        <v>57</v>
      </c>
      <c r="AL55" s="1">
        <v>152</v>
      </c>
      <c r="AM55" s="1">
        <v>76</v>
      </c>
      <c r="AN55" s="1">
        <v>56</v>
      </c>
      <c r="AO55" s="1">
        <v>40</v>
      </c>
      <c r="AP55" s="1">
        <v>28</v>
      </c>
      <c r="AQ55" s="1">
        <v>22</v>
      </c>
      <c r="AR55" s="1">
        <v>57</v>
      </c>
      <c r="AS55" s="1">
        <v>538</v>
      </c>
      <c r="AT55" s="1">
        <v>55</v>
      </c>
      <c r="AU55" s="1">
        <v>102</v>
      </c>
      <c r="AV55" s="1">
        <v>182</v>
      </c>
      <c r="AW55" s="1">
        <v>32</v>
      </c>
      <c r="AX55" s="1">
        <v>19</v>
      </c>
      <c r="AY55" s="1">
        <v>45</v>
      </c>
      <c r="AZ55" s="1">
        <v>51</v>
      </c>
      <c r="BA55" s="1">
        <v>50</v>
      </c>
      <c r="BB55" s="1">
        <v>19</v>
      </c>
      <c r="BC55" s="1">
        <v>14</v>
      </c>
      <c r="BD55" s="1">
        <v>2</v>
      </c>
      <c r="BE55" s="1">
        <v>1</v>
      </c>
      <c r="BF55" s="1">
        <v>8</v>
      </c>
      <c r="BG55" s="1">
        <v>12</v>
      </c>
      <c r="BH55" s="1">
        <v>6</v>
      </c>
      <c r="BI55" s="1">
        <v>2</v>
      </c>
      <c r="BJ55" s="1">
        <v>5</v>
      </c>
      <c r="BK55" s="1">
        <v>10</v>
      </c>
      <c r="BL55" s="1">
        <v>6</v>
      </c>
      <c r="BM55" s="1">
        <v>13</v>
      </c>
      <c r="BN55" s="1">
        <v>1</v>
      </c>
      <c r="BO55" s="1">
        <v>1</v>
      </c>
      <c r="BP55" s="1">
        <v>6</v>
      </c>
      <c r="BQ55" s="1">
        <v>1</v>
      </c>
      <c r="BR55" s="1">
        <v>2</v>
      </c>
      <c r="BS55" s="1">
        <v>5</v>
      </c>
      <c r="BT55" s="1">
        <v>16</v>
      </c>
      <c r="BU55" s="79">
        <v>33</v>
      </c>
    </row>
    <row r="56" spans="1:73" x14ac:dyDescent="0.15">
      <c r="A56" s="1" t="s">
        <v>103</v>
      </c>
      <c r="B56" s="1" t="s">
        <v>312</v>
      </c>
      <c r="C56" s="1" t="s">
        <v>104</v>
      </c>
      <c r="D56" s="41">
        <f t="shared" si="14"/>
        <v>5.4305663304887513E-3</v>
      </c>
      <c r="E56" s="43">
        <f t="shared" si="15"/>
        <v>1.9394879751745538E-2</v>
      </c>
      <c r="F56" s="43">
        <f t="shared" si="16"/>
        <v>0.88207913110938707</v>
      </c>
      <c r="G56" s="43">
        <f t="shared" si="17"/>
        <v>5.6633048875096972E-2</v>
      </c>
      <c r="H56" s="43">
        <f t="shared" si="18"/>
        <v>9.3095422808378587E-3</v>
      </c>
      <c r="I56" s="43">
        <f t="shared" si="19"/>
        <v>6.9821567106283944E-3</v>
      </c>
      <c r="J56" s="43">
        <f t="shared" si="20"/>
        <v>1.0085337470907681E-2</v>
      </c>
      <c r="K56" s="44">
        <f t="shared" si="21"/>
        <v>1.0085337470907681E-2</v>
      </c>
      <c r="L56" s="28">
        <f t="shared" si="22"/>
        <v>0</v>
      </c>
      <c r="M56" s="24">
        <f t="shared" si="23"/>
        <v>52</v>
      </c>
      <c r="N56" s="10"/>
      <c r="O56" s="72" t="s">
        <v>104</v>
      </c>
      <c r="P56" s="67">
        <f t="shared" si="24"/>
        <v>1289</v>
      </c>
      <c r="Q56" s="13">
        <v>7</v>
      </c>
      <c r="R56" s="34">
        <v>25</v>
      </c>
      <c r="S56" s="34">
        <v>1137</v>
      </c>
      <c r="T56" s="34">
        <v>73</v>
      </c>
      <c r="U56" s="34">
        <v>12</v>
      </c>
      <c r="V56" s="34">
        <v>9</v>
      </c>
      <c r="W56" s="34">
        <v>13</v>
      </c>
      <c r="X56" s="34">
        <v>13</v>
      </c>
      <c r="Y56" s="34">
        <v>0</v>
      </c>
      <c r="Z56" s="72">
        <v>5</v>
      </c>
      <c r="AA56" s="1">
        <v>1</v>
      </c>
      <c r="AB56" s="1">
        <v>0</v>
      </c>
      <c r="AC56" s="1">
        <v>0</v>
      </c>
      <c r="AD56" s="1">
        <v>0</v>
      </c>
      <c r="AE56" s="1">
        <v>0</v>
      </c>
      <c r="AF56" s="1">
        <v>1</v>
      </c>
      <c r="AG56" s="1">
        <v>3</v>
      </c>
      <c r="AH56" s="1">
        <v>4</v>
      </c>
      <c r="AI56" s="1">
        <v>0</v>
      </c>
      <c r="AJ56" s="1">
        <v>0</v>
      </c>
      <c r="AK56" s="1">
        <v>2</v>
      </c>
      <c r="AL56" s="1">
        <v>12</v>
      </c>
      <c r="AM56" s="1">
        <v>4</v>
      </c>
      <c r="AN56" s="1">
        <v>1</v>
      </c>
      <c r="AO56" s="1">
        <v>3</v>
      </c>
      <c r="AP56" s="1">
        <v>8</v>
      </c>
      <c r="AQ56" s="1">
        <v>7</v>
      </c>
      <c r="AR56" s="1">
        <v>1</v>
      </c>
      <c r="AS56" s="1">
        <v>10</v>
      </c>
      <c r="AT56" s="1">
        <v>482</v>
      </c>
      <c r="AU56" s="1">
        <v>26</v>
      </c>
      <c r="AV56" s="1">
        <v>599</v>
      </c>
      <c r="AW56" s="1">
        <v>25</v>
      </c>
      <c r="AX56" s="1">
        <v>13</v>
      </c>
      <c r="AY56" s="1">
        <v>8</v>
      </c>
      <c r="AZ56" s="1">
        <v>14</v>
      </c>
      <c r="BA56" s="1">
        <v>9</v>
      </c>
      <c r="BB56" s="1">
        <v>2</v>
      </c>
      <c r="BC56" s="1">
        <v>2</v>
      </c>
      <c r="BD56" s="1">
        <v>0</v>
      </c>
      <c r="BE56" s="1">
        <v>2</v>
      </c>
      <c r="BF56" s="1">
        <v>3</v>
      </c>
      <c r="BG56" s="1">
        <v>6</v>
      </c>
      <c r="BH56" s="1">
        <v>1</v>
      </c>
      <c r="BI56" s="1">
        <v>6</v>
      </c>
      <c r="BJ56" s="1">
        <v>0</v>
      </c>
      <c r="BK56" s="1">
        <v>3</v>
      </c>
      <c r="BL56" s="1">
        <v>0</v>
      </c>
      <c r="BM56" s="1">
        <v>3</v>
      </c>
      <c r="BN56" s="1">
        <v>0</v>
      </c>
      <c r="BO56" s="1">
        <v>2</v>
      </c>
      <c r="BP56" s="1">
        <v>1</v>
      </c>
      <c r="BQ56" s="1">
        <v>1</v>
      </c>
      <c r="BR56" s="1">
        <v>2</v>
      </c>
      <c r="BS56" s="1">
        <v>2</v>
      </c>
      <c r="BT56" s="1">
        <v>2</v>
      </c>
      <c r="BU56" s="79">
        <v>13</v>
      </c>
    </row>
    <row r="57" spans="1:73" x14ac:dyDescent="0.15">
      <c r="A57" s="1" t="s">
        <v>105</v>
      </c>
      <c r="B57" s="1" t="s">
        <v>313</v>
      </c>
      <c r="C57" s="1" t="s">
        <v>106</v>
      </c>
      <c r="D57" s="41">
        <f t="shared" si="14"/>
        <v>5.0695825049701791E-2</v>
      </c>
      <c r="E57" s="43">
        <f t="shared" si="15"/>
        <v>0.10139165009940358</v>
      </c>
      <c r="F57" s="43">
        <f t="shared" si="16"/>
        <v>0.66500994035785288</v>
      </c>
      <c r="G57" s="43">
        <f t="shared" si="17"/>
        <v>0.10039761431411531</v>
      </c>
      <c r="H57" s="43">
        <f t="shared" si="18"/>
        <v>2.6341948310139165E-2</v>
      </c>
      <c r="I57" s="43">
        <f t="shared" si="19"/>
        <v>2.0874751491053677E-2</v>
      </c>
      <c r="J57" s="43">
        <f t="shared" si="20"/>
        <v>2.7833001988071572E-2</v>
      </c>
      <c r="K57" s="44">
        <f t="shared" si="21"/>
        <v>7.4552683896620276E-3</v>
      </c>
      <c r="L57" s="28">
        <f t="shared" si="22"/>
        <v>2.485089463220676E-3</v>
      </c>
      <c r="M57" s="24">
        <f t="shared" si="23"/>
        <v>28</v>
      </c>
      <c r="N57" s="10"/>
      <c r="O57" s="72" t="s">
        <v>106</v>
      </c>
      <c r="P57" s="67">
        <f t="shared" si="24"/>
        <v>2012</v>
      </c>
      <c r="Q57" s="13">
        <v>102</v>
      </c>
      <c r="R57" s="34">
        <v>204</v>
      </c>
      <c r="S57" s="34">
        <v>1338</v>
      </c>
      <c r="T57" s="34">
        <v>202</v>
      </c>
      <c r="U57" s="34">
        <v>53</v>
      </c>
      <c r="V57" s="34">
        <v>42</v>
      </c>
      <c r="W57" s="34">
        <v>56</v>
      </c>
      <c r="X57" s="34">
        <v>15</v>
      </c>
      <c r="Y57" s="34">
        <v>5</v>
      </c>
      <c r="Z57" s="72">
        <v>45</v>
      </c>
      <c r="AA57" s="1">
        <v>6</v>
      </c>
      <c r="AB57" s="1">
        <v>8</v>
      </c>
      <c r="AC57" s="1">
        <v>16</v>
      </c>
      <c r="AD57" s="1">
        <v>8</v>
      </c>
      <c r="AE57" s="1">
        <v>8</v>
      </c>
      <c r="AF57" s="1">
        <v>11</v>
      </c>
      <c r="AG57" s="1">
        <v>24</v>
      </c>
      <c r="AH57" s="1">
        <v>32</v>
      </c>
      <c r="AI57" s="1">
        <v>12</v>
      </c>
      <c r="AJ57" s="1">
        <v>21</v>
      </c>
      <c r="AK57" s="1">
        <v>12</v>
      </c>
      <c r="AL57" s="1">
        <v>50</v>
      </c>
      <c r="AM57" s="1">
        <v>53</v>
      </c>
      <c r="AN57" s="1">
        <v>12</v>
      </c>
      <c r="AO57" s="1">
        <v>14</v>
      </c>
      <c r="AP57" s="1">
        <v>16</v>
      </c>
      <c r="AQ57" s="1">
        <v>20</v>
      </c>
      <c r="AR57" s="1">
        <v>40</v>
      </c>
      <c r="AS57" s="1">
        <v>34</v>
      </c>
      <c r="AT57" s="1">
        <v>75</v>
      </c>
      <c r="AU57" s="1">
        <v>710</v>
      </c>
      <c r="AV57" s="1">
        <v>417</v>
      </c>
      <c r="AW57" s="1">
        <v>67</v>
      </c>
      <c r="AX57" s="1">
        <v>24</v>
      </c>
      <c r="AY57" s="1">
        <v>25</v>
      </c>
      <c r="AZ57" s="1">
        <v>16</v>
      </c>
      <c r="BA57" s="1">
        <v>44</v>
      </c>
      <c r="BB57" s="1">
        <v>9</v>
      </c>
      <c r="BC57" s="1">
        <v>17</v>
      </c>
      <c r="BD57" s="1">
        <v>9</v>
      </c>
      <c r="BE57" s="1">
        <v>12</v>
      </c>
      <c r="BF57" s="1">
        <v>18</v>
      </c>
      <c r="BG57" s="1">
        <v>10</v>
      </c>
      <c r="BH57" s="1">
        <v>4</v>
      </c>
      <c r="BI57" s="1">
        <v>14</v>
      </c>
      <c r="BJ57" s="1">
        <v>5</v>
      </c>
      <c r="BK57" s="1">
        <v>18</v>
      </c>
      <c r="BL57" s="1">
        <v>5</v>
      </c>
      <c r="BM57" s="1">
        <v>11</v>
      </c>
      <c r="BN57" s="1">
        <v>4</v>
      </c>
      <c r="BO57" s="1">
        <v>2</v>
      </c>
      <c r="BP57" s="1">
        <v>3</v>
      </c>
      <c r="BQ57" s="1">
        <v>3</v>
      </c>
      <c r="BR57" s="1">
        <v>6</v>
      </c>
      <c r="BS57" s="1">
        <v>9</v>
      </c>
      <c r="BT57" s="1">
        <v>18</v>
      </c>
      <c r="BU57" s="79">
        <v>15</v>
      </c>
    </row>
    <row r="58" spans="1:73" x14ac:dyDescent="0.15">
      <c r="A58" s="1" t="s">
        <v>107</v>
      </c>
      <c r="B58" s="1" t="s">
        <v>311</v>
      </c>
      <c r="C58" s="1" t="s">
        <v>108</v>
      </c>
      <c r="D58" s="41">
        <f t="shared" si="14"/>
        <v>0</v>
      </c>
      <c r="E58" s="43">
        <f t="shared" si="15"/>
        <v>0.18390804597701149</v>
      </c>
      <c r="F58" s="43">
        <f t="shared" si="16"/>
        <v>0.75287356321839083</v>
      </c>
      <c r="G58" s="43">
        <f t="shared" si="17"/>
        <v>4.5977011494252873E-2</v>
      </c>
      <c r="H58" s="43">
        <f t="shared" si="18"/>
        <v>0</v>
      </c>
      <c r="I58" s="43">
        <f t="shared" si="19"/>
        <v>0</v>
      </c>
      <c r="J58" s="43">
        <f t="shared" si="20"/>
        <v>1.7241379310344827E-2</v>
      </c>
      <c r="K58" s="44">
        <f t="shared" si="21"/>
        <v>0</v>
      </c>
      <c r="L58" s="28">
        <f t="shared" si="22"/>
        <v>0</v>
      </c>
      <c r="M58" s="24">
        <f t="shared" si="23"/>
        <v>52</v>
      </c>
      <c r="N58" s="10"/>
      <c r="O58" s="72" t="s">
        <v>108</v>
      </c>
      <c r="P58" s="67">
        <f t="shared" si="24"/>
        <v>174</v>
      </c>
      <c r="Q58" s="13">
        <v>0</v>
      </c>
      <c r="R58" s="34">
        <v>32</v>
      </c>
      <c r="S58" s="34">
        <v>131</v>
      </c>
      <c r="T58" s="34">
        <v>8</v>
      </c>
      <c r="U58" s="34">
        <v>0</v>
      </c>
      <c r="V58" s="34">
        <v>0</v>
      </c>
      <c r="W58" s="34">
        <v>3</v>
      </c>
      <c r="X58" s="34">
        <v>0</v>
      </c>
      <c r="Y58" s="34">
        <v>0</v>
      </c>
      <c r="Z58" s="72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1</v>
      </c>
      <c r="AH58" s="1">
        <v>1</v>
      </c>
      <c r="AI58" s="1">
        <v>0</v>
      </c>
      <c r="AJ58" s="1">
        <v>2</v>
      </c>
      <c r="AK58" s="1">
        <v>0</v>
      </c>
      <c r="AL58" s="1">
        <v>12</v>
      </c>
      <c r="AM58" s="1">
        <v>16</v>
      </c>
      <c r="AN58" s="1">
        <v>1</v>
      </c>
      <c r="AO58" s="1">
        <v>0</v>
      </c>
      <c r="AP58" s="1">
        <v>0</v>
      </c>
      <c r="AQ58" s="1">
        <v>0</v>
      </c>
      <c r="AR58" s="1">
        <v>1</v>
      </c>
      <c r="AS58" s="1">
        <v>1</v>
      </c>
      <c r="AT58" s="1">
        <v>2</v>
      </c>
      <c r="AU58" s="1">
        <v>94</v>
      </c>
      <c r="AV58" s="1">
        <v>32</v>
      </c>
      <c r="AW58" s="1">
        <v>2</v>
      </c>
      <c r="AX58" s="1">
        <v>0</v>
      </c>
      <c r="AY58" s="1">
        <v>2</v>
      </c>
      <c r="AZ58" s="1">
        <v>1</v>
      </c>
      <c r="BA58" s="1">
        <v>3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1</v>
      </c>
      <c r="BN58" s="1">
        <v>0</v>
      </c>
      <c r="BO58" s="1">
        <v>0</v>
      </c>
      <c r="BP58" s="1">
        <v>1</v>
      </c>
      <c r="BQ58" s="1">
        <v>0</v>
      </c>
      <c r="BR58" s="1">
        <v>0</v>
      </c>
      <c r="BS58" s="1">
        <v>0</v>
      </c>
      <c r="BT58" s="1">
        <v>1</v>
      </c>
      <c r="BU58" s="79">
        <v>0</v>
      </c>
    </row>
    <row r="59" spans="1:73" x14ac:dyDescent="0.15">
      <c r="A59" s="1" t="s">
        <v>109</v>
      </c>
      <c r="B59" s="1" t="s">
        <v>307</v>
      </c>
      <c r="C59" s="1" t="s">
        <v>110</v>
      </c>
      <c r="D59" s="41">
        <f t="shared" si="14"/>
        <v>8.7116001834021094E-3</v>
      </c>
      <c r="E59" s="43">
        <f t="shared" si="15"/>
        <v>5.9147180192572216E-2</v>
      </c>
      <c r="F59" s="43">
        <f t="shared" si="16"/>
        <v>0.75607519486474095</v>
      </c>
      <c r="G59" s="43">
        <f t="shared" si="17"/>
        <v>0.11508482347546997</v>
      </c>
      <c r="H59" s="43">
        <f t="shared" si="18"/>
        <v>1.8798716185236129E-2</v>
      </c>
      <c r="I59" s="43">
        <f t="shared" si="19"/>
        <v>1.5130674002751032E-2</v>
      </c>
      <c r="J59" s="43">
        <f t="shared" si="20"/>
        <v>1.3755158184319119E-2</v>
      </c>
      <c r="K59" s="44">
        <f t="shared" si="21"/>
        <v>1.3296652911508482E-2</v>
      </c>
      <c r="L59" s="28">
        <f t="shared" si="22"/>
        <v>0</v>
      </c>
      <c r="M59" s="24">
        <f t="shared" si="23"/>
        <v>52</v>
      </c>
      <c r="N59" s="10"/>
      <c r="O59" s="72" t="s">
        <v>110</v>
      </c>
      <c r="P59" s="67">
        <f t="shared" si="24"/>
        <v>2181</v>
      </c>
      <c r="Q59" s="13">
        <v>19</v>
      </c>
      <c r="R59" s="34">
        <v>129</v>
      </c>
      <c r="S59" s="34">
        <v>1649</v>
      </c>
      <c r="T59" s="34">
        <v>251</v>
      </c>
      <c r="U59" s="34">
        <v>41</v>
      </c>
      <c r="V59" s="34">
        <v>33</v>
      </c>
      <c r="W59" s="34">
        <v>30</v>
      </c>
      <c r="X59" s="34">
        <v>29</v>
      </c>
      <c r="Y59" s="34">
        <v>0</v>
      </c>
      <c r="Z59" s="72">
        <v>6</v>
      </c>
      <c r="AA59" s="1">
        <v>2</v>
      </c>
      <c r="AB59" s="1">
        <v>2</v>
      </c>
      <c r="AC59" s="1">
        <v>8</v>
      </c>
      <c r="AD59" s="1">
        <v>1</v>
      </c>
      <c r="AE59" s="1">
        <v>0</v>
      </c>
      <c r="AF59" s="1">
        <v>0</v>
      </c>
      <c r="AG59" s="1">
        <v>10</v>
      </c>
      <c r="AH59" s="1">
        <v>9</v>
      </c>
      <c r="AI59" s="1">
        <v>15</v>
      </c>
      <c r="AJ59" s="1">
        <v>19</v>
      </c>
      <c r="AK59" s="1">
        <v>7</v>
      </c>
      <c r="AL59" s="1">
        <v>35</v>
      </c>
      <c r="AM59" s="1">
        <v>34</v>
      </c>
      <c r="AN59" s="1">
        <v>9</v>
      </c>
      <c r="AO59" s="1">
        <v>33</v>
      </c>
      <c r="AP59" s="1">
        <v>41</v>
      </c>
      <c r="AQ59" s="1">
        <v>25</v>
      </c>
      <c r="AR59" s="1">
        <v>9</v>
      </c>
      <c r="AS59" s="1">
        <v>51</v>
      </c>
      <c r="AT59" s="1">
        <v>189</v>
      </c>
      <c r="AU59" s="1">
        <v>177</v>
      </c>
      <c r="AV59" s="1">
        <v>1115</v>
      </c>
      <c r="AW59" s="1">
        <v>133</v>
      </c>
      <c r="AX59" s="1">
        <v>31</v>
      </c>
      <c r="AY59" s="1">
        <v>22</v>
      </c>
      <c r="AZ59" s="1">
        <v>31</v>
      </c>
      <c r="BA59" s="1">
        <v>28</v>
      </c>
      <c r="BB59" s="1">
        <v>4</v>
      </c>
      <c r="BC59" s="1">
        <v>2</v>
      </c>
      <c r="BD59" s="1">
        <v>3</v>
      </c>
      <c r="BE59" s="1">
        <v>4</v>
      </c>
      <c r="BF59" s="1">
        <v>13</v>
      </c>
      <c r="BG59" s="1">
        <v>14</v>
      </c>
      <c r="BH59" s="1">
        <v>7</v>
      </c>
      <c r="BI59" s="1">
        <v>14</v>
      </c>
      <c r="BJ59" s="1">
        <v>5</v>
      </c>
      <c r="BK59" s="1">
        <v>14</v>
      </c>
      <c r="BL59" s="1">
        <v>0</v>
      </c>
      <c r="BM59" s="1">
        <v>9</v>
      </c>
      <c r="BN59" s="1">
        <v>1</v>
      </c>
      <c r="BO59" s="1">
        <v>5</v>
      </c>
      <c r="BP59" s="1">
        <v>1</v>
      </c>
      <c r="BQ59" s="1">
        <v>2</v>
      </c>
      <c r="BR59" s="1">
        <v>4</v>
      </c>
      <c r="BS59" s="1">
        <v>2</v>
      </c>
      <c r="BT59" s="1">
        <v>6</v>
      </c>
      <c r="BU59" s="79">
        <v>29</v>
      </c>
    </row>
    <row r="60" spans="1:73" x14ac:dyDescent="0.15">
      <c r="A60" s="1" t="s">
        <v>111</v>
      </c>
      <c r="B60" s="1" t="s">
        <v>309</v>
      </c>
      <c r="C60" s="1" t="s">
        <v>112</v>
      </c>
      <c r="D60" s="41">
        <f t="shared" si="14"/>
        <v>1.0416666666666666E-2</v>
      </c>
      <c r="E60" s="43">
        <f t="shared" si="15"/>
        <v>2.8125000000000001E-2</v>
      </c>
      <c r="F60" s="43">
        <f t="shared" si="16"/>
        <v>0.79374999999999996</v>
      </c>
      <c r="G60" s="43">
        <f t="shared" si="17"/>
        <v>0.13020833333333334</v>
      </c>
      <c r="H60" s="43">
        <f t="shared" si="18"/>
        <v>1.1458333333333333E-2</v>
      </c>
      <c r="I60" s="43">
        <f t="shared" si="19"/>
        <v>9.3749999999999997E-3</v>
      </c>
      <c r="J60" s="43">
        <f t="shared" si="20"/>
        <v>6.2500000000000003E-3</v>
      </c>
      <c r="K60" s="44">
        <f t="shared" si="21"/>
        <v>1.0416666666666666E-2</v>
      </c>
      <c r="L60" s="28">
        <f t="shared" si="22"/>
        <v>1.0416666666666667E-3</v>
      </c>
      <c r="M60" s="24">
        <f t="shared" si="23"/>
        <v>46</v>
      </c>
      <c r="N60" s="10"/>
      <c r="O60" s="72" t="s">
        <v>112</v>
      </c>
      <c r="P60" s="67">
        <f t="shared" si="24"/>
        <v>960</v>
      </c>
      <c r="Q60" s="13">
        <v>10</v>
      </c>
      <c r="R60" s="34">
        <v>27</v>
      </c>
      <c r="S60" s="34">
        <v>762</v>
      </c>
      <c r="T60" s="34">
        <v>125</v>
      </c>
      <c r="U60" s="34">
        <v>11</v>
      </c>
      <c r="V60" s="34">
        <v>9</v>
      </c>
      <c r="W60" s="34">
        <v>6</v>
      </c>
      <c r="X60" s="34">
        <v>10</v>
      </c>
      <c r="Y60" s="34">
        <v>1</v>
      </c>
      <c r="Z60" s="72">
        <v>7</v>
      </c>
      <c r="AA60" s="1">
        <v>1</v>
      </c>
      <c r="AB60" s="1">
        <v>1</v>
      </c>
      <c r="AC60" s="1">
        <v>0</v>
      </c>
      <c r="AD60" s="1">
        <v>0</v>
      </c>
      <c r="AE60" s="1">
        <v>0</v>
      </c>
      <c r="AF60" s="1">
        <v>1</v>
      </c>
      <c r="AG60" s="1">
        <v>4</v>
      </c>
      <c r="AH60" s="1">
        <v>0</v>
      </c>
      <c r="AI60" s="1">
        <v>0</v>
      </c>
      <c r="AJ60" s="1">
        <v>2</v>
      </c>
      <c r="AK60" s="1">
        <v>1</v>
      </c>
      <c r="AL60" s="1">
        <v>16</v>
      </c>
      <c r="AM60" s="1">
        <v>4</v>
      </c>
      <c r="AN60" s="1">
        <v>0</v>
      </c>
      <c r="AO60" s="1">
        <v>5</v>
      </c>
      <c r="AP60" s="1">
        <v>12</v>
      </c>
      <c r="AQ60" s="1">
        <v>8</v>
      </c>
      <c r="AR60" s="1">
        <v>1</v>
      </c>
      <c r="AS60" s="1">
        <v>5</v>
      </c>
      <c r="AT60" s="1">
        <v>89</v>
      </c>
      <c r="AU60" s="1">
        <v>39</v>
      </c>
      <c r="AV60" s="1">
        <v>603</v>
      </c>
      <c r="AW60" s="1">
        <v>65</v>
      </c>
      <c r="AX60" s="1">
        <v>11</v>
      </c>
      <c r="AY60" s="1">
        <v>10</v>
      </c>
      <c r="AZ60" s="1">
        <v>15</v>
      </c>
      <c r="BA60" s="1">
        <v>14</v>
      </c>
      <c r="BB60" s="1">
        <v>5</v>
      </c>
      <c r="BC60" s="1">
        <v>5</v>
      </c>
      <c r="BD60" s="1">
        <v>0</v>
      </c>
      <c r="BE60" s="1">
        <v>0</v>
      </c>
      <c r="BF60" s="1">
        <v>6</v>
      </c>
      <c r="BG60" s="1">
        <v>5</v>
      </c>
      <c r="BH60" s="1">
        <v>0</v>
      </c>
      <c r="BI60" s="1">
        <v>1</v>
      </c>
      <c r="BJ60" s="1">
        <v>5</v>
      </c>
      <c r="BK60" s="1">
        <v>2</v>
      </c>
      <c r="BL60" s="1">
        <v>1</v>
      </c>
      <c r="BM60" s="1">
        <v>2</v>
      </c>
      <c r="BN60" s="1">
        <v>1</v>
      </c>
      <c r="BO60" s="1">
        <v>0</v>
      </c>
      <c r="BP60" s="1">
        <v>3</v>
      </c>
      <c r="BQ60" s="1">
        <v>0</v>
      </c>
      <c r="BR60" s="1">
        <v>0</v>
      </c>
      <c r="BS60" s="1">
        <v>0</v>
      </c>
      <c r="BT60" s="1">
        <v>0</v>
      </c>
      <c r="BU60" s="79">
        <v>10</v>
      </c>
    </row>
    <row r="61" spans="1:73" x14ac:dyDescent="0.15">
      <c r="A61" s="1" t="s">
        <v>113</v>
      </c>
      <c r="B61" s="1" t="s">
        <v>308</v>
      </c>
      <c r="C61" s="1" t="s">
        <v>114</v>
      </c>
      <c r="D61" s="41">
        <f t="shared" si="14"/>
        <v>7.7262693156732896E-3</v>
      </c>
      <c r="E61" s="43">
        <f t="shared" si="15"/>
        <v>5.5187637969094927E-3</v>
      </c>
      <c r="F61" s="43">
        <f t="shared" si="16"/>
        <v>0.90397350993377479</v>
      </c>
      <c r="G61" s="43">
        <f t="shared" si="17"/>
        <v>5.0772626931567331E-2</v>
      </c>
      <c r="H61" s="43">
        <f t="shared" si="18"/>
        <v>1.434878587196468E-2</v>
      </c>
      <c r="I61" s="43">
        <f t="shared" si="19"/>
        <v>4.4150110375275938E-3</v>
      </c>
      <c r="J61" s="43">
        <f t="shared" si="20"/>
        <v>1.2141280353200883E-2</v>
      </c>
      <c r="K61" s="44">
        <f t="shared" si="21"/>
        <v>1.1037527593818985E-3</v>
      </c>
      <c r="L61" s="28">
        <f t="shared" si="22"/>
        <v>1.1037527593818985E-3</v>
      </c>
      <c r="M61" s="24">
        <f t="shared" si="23"/>
        <v>45</v>
      </c>
      <c r="N61" s="10"/>
      <c r="O61" s="72" t="s">
        <v>114</v>
      </c>
      <c r="P61" s="67">
        <f t="shared" si="24"/>
        <v>906</v>
      </c>
      <c r="Q61" s="13">
        <v>7</v>
      </c>
      <c r="R61" s="34">
        <v>5</v>
      </c>
      <c r="S61" s="34">
        <v>819</v>
      </c>
      <c r="T61" s="34">
        <v>46</v>
      </c>
      <c r="U61" s="34">
        <v>13</v>
      </c>
      <c r="V61" s="34">
        <v>4</v>
      </c>
      <c r="W61" s="34">
        <v>11</v>
      </c>
      <c r="X61" s="34">
        <v>1</v>
      </c>
      <c r="Y61" s="34">
        <v>1</v>
      </c>
      <c r="Z61" s="72">
        <v>6</v>
      </c>
      <c r="AA61" s="1">
        <v>0</v>
      </c>
      <c r="AB61" s="1">
        <v>0</v>
      </c>
      <c r="AC61" s="1">
        <v>1</v>
      </c>
      <c r="AD61" s="1">
        <v>0</v>
      </c>
      <c r="AE61" s="1">
        <v>0</v>
      </c>
      <c r="AF61" s="1">
        <v>0</v>
      </c>
      <c r="AG61" s="1">
        <v>1</v>
      </c>
      <c r="AH61" s="1">
        <v>1</v>
      </c>
      <c r="AI61" s="1">
        <v>1</v>
      </c>
      <c r="AJ61" s="1">
        <v>0</v>
      </c>
      <c r="AK61" s="1">
        <v>1</v>
      </c>
      <c r="AL61" s="1">
        <v>0</v>
      </c>
      <c r="AM61" s="1">
        <v>1</v>
      </c>
      <c r="AN61" s="1">
        <v>3</v>
      </c>
      <c r="AO61" s="1">
        <v>2</v>
      </c>
      <c r="AP61" s="1">
        <v>6</v>
      </c>
      <c r="AQ61" s="1">
        <v>3</v>
      </c>
      <c r="AR61" s="1">
        <v>1</v>
      </c>
      <c r="AS61" s="1">
        <v>7</v>
      </c>
      <c r="AT61" s="1">
        <v>29</v>
      </c>
      <c r="AU61" s="1">
        <v>38</v>
      </c>
      <c r="AV61" s="1">
        <v>730</v>
      </c>
      <c r="AW61" s="1">
        <v>40</v>
      </c>
      <c r="AX61" s="1">
        <v>2</v>
      </c>
      <c r="AY61" s="1">
        <v>1</v>
      </c>
      <c r="AZ61" s="1">
        <v>0</v>
      </c>
      <c r="BA61" s="1">
        <v>1</v>
      </c>
      <c r="BB61" s="1">
        <v>0</v>
      </c>
      <c r="BC61" s="1">
        <v>2</v>
      </c>
      <c r="BD61" s="1">
        <v>2</v>
      </c>
      <c r="BE61" s="1">
        <v>3</v>
      </c>
      <c r="BF61" s="1">
        <v>5</v>
      </c>
      <c r="BG61" s="1">
        <v>3</v>
      </c>
      <c r="BH61" s="1">
        <v>0</v>
      </c>
      <c r="BI61" s="1">
        <v>2</v>
      </c>
      <c r="BJ61" s="1">
        <v>0</v>
      </c>
      <c r="BK61" s="1">
        <v>1</v>
      </c>
      <c r="BL61" s="1">
        <v>1</v>
      </c>
      <c r="BM61" s="1">
        <v>2</v>
      </c>
      <c r="BN61" s="1">
        <v>0</v>
      </c>
      <c r="BO61" s="1">
        <v>0</v>
      </c>
      <c r="BP61" s="1">
        <v>0</v>
      </c>
      <c r="BQ61" s="1">
        <v>2</v>
      </c>
      <c r="BR61" s="1">
        <v>3</v>
      </c>
      <c r="BS61" s="1">
        <v>3</v>
      </c>
      <c r="BT61" s="1">
        <v>1</v>
      </c>
      <c r="BU61" s="79">
        <v>1</v>
      </c>
    </row>
    <row r="62" spans="1:73" x14ac:dyDescent="0.15">
      <c r="A62" s="1" t="s">
        <v>115</v>
      </c>
      <c r="B62" s="1" t="s">
        <v>309</v>
      </c>
      <c r="C62" s="1" t="s">
        <v>116</v>
      </c>
      <c r="D62" s="41">
        <f t="shared" si="14"/>
        <v>3.7499999999999999E-2</v>
      </c>
      <c r="E62" s="43">
        <f t="shared" si="15"/>
        <v>3.7499999999999999E-2</v>
      </c>
      <c r="F62" s="43">
        <f t="shared" si="16"/>
        <v>0.72499999999999998</v>
      </c>
      <c r="G62" s="43">
        <f t="shared" si="17"/>
        <v>0.125</v>
      </c>
      <c r="H62" s="43">
        <f t="shared" si="18"/>
        <v>2.5000000000000001E-2</v>
      </c>
      <c r="I62" s="43">
        <f t="shared" si="19"/>
        <v>0</v>
      </c>
      <c r="J62" s="43">
        <f t="shared" si="20"/>
        <v>2.5000000000000001E-2</v>
      </c>
      <c r="K62" s="44">
        <f t="shared" si="21"/>
        <v>2.5000000000000001E-2</v>
      </c>
      <c r="L62" s="28">
        <f t="shared" si="22"/>
        <v>0</v>
      </c>
      <c r="M62" s="24">
        <f t="shared" si="23"/>
        <v>52</v>
      </c>
      <c r="N62" s="10"/>
      <c r="O62" s="72" t="s">
        <v>116</v>
      </c>
      <c r="P62" s="67">
        <f t="shared" si="24"/>
        <v>80</v>
      </c>
      <c r="Q62" s="13">
        <v>3</v>
      </c>
      <c r="R62" s="34">
        <v>3</v>
      </c>
      <c r="S62" s="34">
        <v>58</v>
      </c>
      <c r="T62" s="34">
        <v>10</v>
      </c>
      <c r="U62" s="34">
        <v>2</v>
      </c>
      <c r="V62" s="34">
        <v>0</v>
      </c>
      <c r="W62" s="34">
        <v>2</v>
      </c>
      <c r="X62" s="34">
        <v>2</v>
      </c>
      <c r="Y62" s="34">
        <v>0</v>
      </c>
      <c r="Z62" s="72">
        <v>2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1</v>
      </c>
      <c r="AG62" s="1">
        <v>1</v>
      </c>
      <c r="AH62" s="1">
        <v>0</v>
      </c>
      <c r="AI62" s="1">
        <v>0</v>
      </c>
      <c r="AJ62" s="1">
        <v>0</v>
      </c>
      <c r="AK62" s="1">
        <v>0</v>
      </c>
      <c r="AL62" s="1">
        <v>1</v>
      </c>
      <c r="AM62" s="1">
        <v>1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1</v>
      </c>
      <c r="AT62" s="1">
        <v>2</v>
      </c>
      <c r="AU62" s="1">
        <v>9</v>
      </c>
      <c r="AV62" s="1">
        <v>46</v>
      </c>
      <c r="AW62" s="1">
        <v>4</v>
      </c>
      <c r="AX62" s="1">
        <v>0</v>
      </c>
      <c r="AY62" s="1">
        <v>1</v>
      </c>
      <c r="AZ62" s="1">
        <v>4</v>
      </c>
      <c r="BA62" s="1">
        <v>1</v>
      </c>
      <c r="BB62" s="1">
        <v>0</v>
      </c>
      <c r="BC62" s="1">
        <v>0</v>
      </c>
      <c r="BD62" s="1">
        <v>0</v>
      </c>
      <c r="BE62" s="1">
        <v>0</v>
      </c>
      <c r="BF62" s="1">
        <v>1</v>
      </c>
      <c r="BG62" s="1">
        <v>0</v>
      </c>
      <c r="BH62" s="1">
        <v>1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1">
        <v>0</v>
      </c>
      <c r="BS62" s="1">
        <v>2</v>
      </c>
      <c r="BT62" s="1">
        <v>0</v>
      </c>
      <c r="BU62" s="79">
        <v>2</v>
      </c>
    </row>
    <row r="63" spans="1:73" x14ac:dyDescent="0.15">
      <c r="A63" s="1" t="s">
        <v>117</v>
      </c>
      <c r="B63" s="1" t="s">
        <v>312</v>
      </c>
      <c r="C63" s="1" t="s">
        <v>118</v>
      </c>
      <c r="D63" s="41">
        <f t="shared" si="14"/>
        <v>6.024096385542169E-3</v>
      </c>
      <c r="E63" s="43">
        <f t="shared" si="15"/>
        <v>2.4096385542168676E-2</v>
      </c>
      <c r="F63" s="43">
        <f t="shared" si="16"/>
        <v>0.38478915662650603</v>
      </c>
      <c r="G63" s="43">
        <f t="shared" si="17"/>
        <v>0.55195783132530118</v>
      </c>
      <c r="H63" s="43">
        <f t="shared" si="18"/>
        <v>8.2831325301204826E-3</v>
      </c>
      <c r="I63" s="43">
        <f t="shared" si="19"/>
        <v>9.7891566265060244E-3</v>
      </c>
      <c r="J63" s="43">
        <f t="shared" si="20"/>
        <v>9.0361445783132526E-3</v>
      </c>
      <c r="K63" s="44">
        <f t="shared" si="21"/>
        <v>6.024096385542169E-3</v>
      </c>
      <c r="L63" s="28">
        <f t="shared" si="22"/>
        <v>7.5301204819277112E-4</v>
      </c>
      <c r="M63" s="24">
        <f t="shared" si="23"/>
        <v>50</v>
      </c>
      <c r="N63" s="10"/>
      <c r="O63" s="72" t="s">
        <v>118</v>
      </c>
      <c r="P63" s="67">
        <f t="shared" si="24"/>
        <v>1328</v>
      </c>
      <c r="Q63" s="13">
        <v>8</v>
      </c>
      <c r="R63" s="34">
        <v>32</v>
      </c>
      <c r="S63" s="34">
        <v>511</v>
      </c>
      <c r="T63" s="34">
        <v>733</v>
      </c>
      <c r="U63" s="34">
        <v>11</v>
      </c>
      <c r="V63" s="34">
        <v>13</v>
      </c>
      <c r="W63" s="34">
        <v>12</v>
      </c>
      <c r="X63" s="34">
        <v>8</v>
      </c>
      <c r="Y63" s="34">
        <v>1</v>
      </c>
      <c r="Z63" s="72">
        <v>2</v>
      </c>
      <c r="AA63" s="1">
        <v>0</v>
      </c>
      <c r="AB63" s="1">
        <v>1</v>
      </c>
      <c r="AC63" s="1">
        <v>2</v>
      </c>
      <c r="AD63" s="1">
        <v>0</v>
      </c>
      <c r="AE63" s="1">
        <v>1</v>
      </c>
      <c r="AF63" s="1">
        <v>2</v>
      </c>
      <c r="AG63" s="1">
        <v>4</v>
      </c>
      <c r="AH63" s="1">
        <v>2</v>
      </c>
      <c r="AI63" s="1">
        <v>2</v>
      </c>
      <c r="AJ63" s="1">
        <v>2</v>
      </c>
      <c r="AK63" s="1">
        <v>6</v>
      </c>
      <c r="AL63" s="1">
        <v>8</v>
      </c>
      <c r="AM63" s="1">
        <v>8</v>
      </c>
      <c r="AN63" s="1">
        <v>1</v>
      </c>
      <c r="AO63" s="1">
        <v>2</v>
      </c>
      <c r="AP63" s="1">
        <v>8</v>
      </c>
      <c r="AQ63" s="1">
        <v>10</v>
      </c>
      <c r="AR63" s="1">
        <v>1</v>
      </c>
      <c r="AS63" s="1">
        <v>6</v>
      </c>
      <c r="AT63" s="1">
        <v>30</v>
      </c>
      <c r="AU63" s="1">
        <v>36</v>
      </c>
      <c r="AV63" s="1">
        <v>417</v>
      </c>
      <c r="AW63" s="1">
        <v>535</v>
      </c>
      <c r="AX63" s="1">
        <v>15</v>
      </c>
      <c r="AY63" s="1">
        <v>24</v>
      </c>
      <c r="AZ63" s="1">
        <v>66</v>
      </c>
      <c r="BA63" s="1">
        <v>26</v>
      </c>
      <c r="BB63" s="1">
        <v>46</v>
      </c>
      <c r="BC63" s="1">
        <v>21</v>
      </c>
      <c r="BD63" s="1">
        <v>0</v>
      </c>
      <c r="BE63" s="1">
        <v>2</v>
      </c>
      <c r="BF63" s="1">
        <v>3</v>
      </c>
      <c r="BG63" s="1">
        <v>5</v>
      </c>
      <c r="BH63" s="1">
        <v>1</v>
      </c>
      <c r="BI63" s="1">
        <v>4</v>
      </c>
      <c r="BJ63" s="1">
        <v>2</v>
      </c>
      <c r="BK63" s="1">
        <v>6</v>
      </c>
      <c r="BL63" s="1">
        <v>1</v>
      </c>
      <c r="BM63" s="1">
        <v>6</v>
      </c>
      <c r="BN63" s="1">
        <v>0</v>
      </c>
      <c r="BO63" s="1">
        <v>0</v>
      </c>
      <c r="BP63" s="1">
        <v>4</v>
      </c>
      <c r="BQ63" s="1">
        <v>0</v>
      </c>
      <c r="BR63" s="1">
        <v>1</v>
      </c>
      <c r="BS63" s="1">
        <v>0</v>
      </c>
      <c r="BT63" s="1">
        <v>1</v>
      </c>
      <c r="BU63" s="79">
        <v>8</v>
      </c>
    </row>
    <row r="64" spans="1:73" x14ac:dyDescent="0.15">
      <c r="A64" s="1" t="s">
        <v>119</v>
      </c>
      <c r="B64" s="1" t="s">
        <v>310</v>
      </c>
      <c r="C64" s="1" t="s">
        <v>120</v>
      </c>
      <c r="D64" s="41">
        <f t="shared" si="14"/>
        <v>6.1425061425061421E-3</v>
      </c>
      <c r="E64" s="43">
        <f t="shared" si="15"/>
        <v>2.4570024570024569E-2</v>
      </c>
      <c r="F64" s="43">
        <f t="shared" si="16"/>
        <v>0.19901719901719903</v>
      </c>
      <c r="G64" s="43">
        <f t="shared" si="17"/>
        <v>0.64742014742014742</v>
      </c>
      <c r="H64" s="43">
        <f t="shared" si="18"/>
        <v>4.0540540540540543E-2</v>
      </c>
      <c r="I64" s="43">
        <f t="shared" si="19"/>
        <v>3.1941031941031942E-2</v>
      </c>
      <c r="J64" s="43">
        <f t="shared" si="20"/>
        <v>3.0712530712530713E-2</v>
      </c>
      <c r="K64" s="44">
        <f t="shared" si="21"/>
        <v>1.9656019656019656E-2</v>
      </c>
      <c r="L64" s="28">
        <f t="shared" si="22"/>
        <v>4.9140049140049139E-3</v>
      </c>
      <c r="M64" s="24">
        <f t="shared" si="23"/>
        <v>15</v>
      </c>
      <c r="N64" s="10"/>
      <c r="O64" s="72" t="s">
        <v>120</v>
      </c>
      <c r="P64" s="67">
        <f t="shared" si="24"/>
        <v>814</v>
      </c>
      <c r="Q64" s="13">
        <v>5</v>
      </c>
      <c r="R64" s="34">
        <v>20</v>
      </c>
      <c r="S64" s="34">
        <v>162</v>
      </c>
      <c r="T64" s="34">
        <v>527</v>
      </c>
      <c r="U64" s="34">
        <v>33</v>
      </c>
      <c r="V64" s="34">
        <v>26</v>
      </c>
      <c r="W64" s="34">
        <v>25</v>
      </c>
      <c r="X64" s="34">
        <v>16</v>
      </c>
      <c r="Y64" s="34">
        <v>4</v>
      </c>
      <c r="Z64" s="72">
        <v>4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1</v>
      </c>
      <c r="AG64" s="1">
        <v>3</v>
      </c>
      <c r="AH64" s="1">
        <v>2</v>
      </c>
      <c r="AI64" s="1">
        <v>0</v>
      </c>
      <c r="AJ64" s="1">
        <v>3</v>
      </c>
      <c r="AK64" s="1">
        <v>0</v>
      </c>
      <c r="AL64" s="1">
        <v>7</v>
      </c>
      <c r="AM64" s="1">
        <v>5</v>
      </c>
      <c r="AN64" s="1">
        <v>0</v>
      </c>
      <c r="AO64" s="1">
        <v>7</v>
      </c>
      <c r="AP64" s="1">
        <v>14</v>
      </c>
      <c r="AQ64" s="1">
        <v>16</v>
      </c>
      <c r="AR64" s="1">
        <v>0</v>
      </c>
      <c r="AS64" s="1">
        <v>1</v>
      </c>
      <c r="AT64" s="1">
        <v>46</v>
      </c>
      <c r="AU64" s="1">
        <v>7</v>
      </c>
      <c r="AV64" s="1">
        <v>71</v>
      </c>
      <c r="AW64" s="1">
        <v>18</v>
      </c>
      <c r="AX64" s="1">
        <v>192</v>
      </c>
      <c r="AY64" s="1">
        <v>117</v>
      </c>
      <c r="AZ64" s="1">
        <v>96</v>
      </c>
      <c r="BA64" s="1">
        <v>71</v>
      </c>
      <c r="BB64" s="1">
        <v>24</v>
      </c>
      <c r="BC64" s="1">
        <v>9</v>
      </c>
      <c r="BD64" s="1">
        <v>9</v>
      </c>
      <c r="BE64" s="1">
        <v>5</v>
      </c>
      <c r="BF64" s="1">
        <v>13</v>
      </c>
      <c r="BG64" s="1">
        <v>6</v>
      </c>
      <c r="BH64" s="1">
        <v>0</v>
      </c>
      <c r="BI64" s="1">
        <v>5</v>
      </c>
      <c r="BJ64" s="1">
        <v>8</v>
      </c>
      <c r="BK64" s="1">
        <v>9</v>
      </c>
      <c r="BL64" s="1">
        <v>4</v>
      </c>
      <c r="BM64" s="1">
        <v>9</v>
      </c>
      <c r="BN64" s="1">
        <v>0</v>
      </c>
      <c r="BO64" s="1">
        <v>3</v>
      </c>
      <c r="BP64" s="1">
        <v>2</v>
      </c>
      <c r="BQ64" s="1">
        <v>0</v>
      </c>
      <c r="BR64" s="1">
        <v>5</v>
      </c>
      <c r="BS64" s="1">
        <v>2</v>
      </c>
      <c r="BT64" s="1">
        <v>4</v>
      </c>
      <c r="BU64" s="79">
        <v>16</v>
      </c>
    </row>
    <row r="65" spans="1:73" x14ac:dyDescent="0.15">
      <c r="A65" s="1" t="s">
        <v>121</v>
      </c>
      <c r="B65" s="1" t="s">
        <v>311</v>
      </c>
      <c r="C65" s="1" t="s">
        <v>122</v>
      </c>
      <c r="D65" s="41">
        <f t="shared" si="14"/>
        <v>0</v>
      </c>
      <c r="E65" s="43">
        <f t="shared" si="15"/>
        <v>4.5161290322580643E-2</v>
      </c>
      <c r="F65" s="43">
        <f t="shared" si="16"/>
        <v>3.870967741935484E-2</v>
      </c>
      <c r="G65" s="43">
        <f t="shared" si="17"/>
        <v>0.85806451612903223</v>
      </c>
      <c r="H65" s="43">
        <f t="shared" si="18"/>
        <v>1.935483870967742E-2</v>
      </c>
      <c r="I65" s="43">
        <f t="shared" si="19"/>
        <v>1.935483870967742E-2</v>
      </c>
      <c r="J65" s="43">
        <f t="shared" si="20"/>
        <v>1.935483870967742E-2</v>
      </c>
      <c r="K65" s="44">
        <f t="shared" si="21"/>
        <v>0</v>
      </c>
      <c r="L65" s="28">
        <f t="shared" si="22"/>
        <v>0</v>
      </c>
      <c r="M65" s="24">
        <f t="shared" si="23"/>
        <v>52</v>
      </c>
      <c r="N65" s="10"/>
      <c r="O65" s="72" t="s">
        <v>122</v>
      </c>
      <c r="P65" s="67">
        <f t="shared" si="24"/>
        <v>155</v>
      </c>
      <c r="Q65" s="13">
        <v>0</v>
      </c>
      <c r="R65" s="34">
        <v>7</v>
      </c>
      <c r="S65" s="34">
        <v>6</v>
      </c>
      <c r="T65" s="34">
        <v>133</v>
      </c>
      <c r="U65" s="34">
        <v>3</v>
      </c>
      <c r="V65" s="34">
        <v>3</v>
      </c>
      <c r="W65" s="34">
        <v>3</v>
      </c>
      <c r="X65" s="34">
        <v>0</v>
      </c>
      <c r="Y65" s="34">
        <v>0</v>
      </c>
      <c r="Z65" s="72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1</v>
      </c>
      <c r="AI65" s="1">
        <v>0</v>
      </c>
      <c r="AJ65" s="1">
        <v>1</v>
      </c>
      <c r="AK65" s="1">
        <v>3</v>
      </c>
      <c r="AL65" s="1">
        <v>1</v>
      </c>
      <c r="AM65" s="1">
        <v>1</v>
      </c>
      <c r="AN65" s="1">
        <v>0</v>
      </c>
      <c r="AO65" s="1">
        <v>0</v>
      </c>
      <c r="AP65" s="1">
        <v>1</v>
      </c>
      <c r="AQ65" s="1">
        <v>0</v>
      </c>
      <c r="AR65" s="1">
        <v>0</v>
      </c>
      <c r="AS65" s="1">
        <v>0</v>
      </c>
      <c r="AT65" s="1">
        <v>1</v>
      </c>
      <c r="AU65" s="1">
        <v>1</v>
      </c>
      <c r="AV65" s="1">
        <v>3</v>
      </c>
      <c r="AW65" s="1">
        <v>0</v>
      </c>
      <c r="AX65" s="1">
        <v>48</v>
      </c>
      <c r="AY65" s="1">
        <v>43</v>
      </c>
      <c r="AZ65" s="1">
        <v>33</v>
      </c>
      <c r="BA65" s="1">
        <v>3</v>
      </c>
      <c r="BB65" s="1">
        <v>6</v>
      </c>
      <c r="BC65" s="1">
        <v>0</v>
      </c>
      <c r="BD65" s="1">
        <v>1</v>
      </c>
      <c r="BE65" s="1">
        <v>1</v>
      </c>
      <c r="BF65" s="1">
        <v>0</v>
      </c>
      <c r="BG65" s="1">
        <v>1</v>
      </c>
      <c r="BH65" s="1">
        <v>0</v>
      </c>
      <c r="BI65" s="1">
        <v>1</v>
      </c>
      <c r="BJ65" s="1">
        <v>0</v>
      </c>
      <c r="BK65" s="1">
        <v>2</v>
      </c>
      <c r="BL65" s="1">
        <v>0</v>
      </c>
      <c r="BM65" s="1">
        <v>1</v>
      </c>
      <c r="BN65" s="1">
        <v>0</v>
      </c>
      <c r="BO65" s="1">
        <v>0</v>
      </c>
      <c r="BP65" s="1">
        <v>0</v>
      </c>
      <c r="BQ65" s="1">
        <v>1</v>
      </c>
      <c r="BR65" s="1">
        <v>0</v>
      </c>
      <c r="BS65" s="1">
        <v>1</v>
      </c>
      <c r="BT65" s="1">
        <v>0</v>
      </c>
      <c r="BU65" s="79">
        <v>0</v>
      </c>
    </row>
    <row r="66" spans="1:73" x14ac:dyDescent="0.15">
      <c r="A66" s="1" t="s">
        <v>123</v>
      </c>
      <c r="B66" s="1" t="s">
        <v>307</v>
      </c>
      <c r="C66" s="1" t="s">
        <v>124</v>
      </c>
      <c r="D66" s="41">
        <f t="shared" si="14"/>
        <v>3.1260735142562696E-2</v>
      </c>
      <c r="E66" s="43">
        <f t="shared" si="15"/>
        <v>0.15767777396083821</v>
      </c>
      <c r="F66" s="43">
        <f t="shared" si="16"/>
        <v>0.16076949501889384</v>
      </c>
      <c r="G66" s="43">
        <f t="shared" si="17"/>
        <v>0.48265200961868776</v>
      </c>
      <c r="H66" s="43">
        <f t="shared" si="18"/>
        <v>5.4276880796976984E-2</v>
      </c>
      <c r="I66" s="43">
        <f t="shared" si="19"/>
        <v>2.782548952250086E-2</v>
      </c>
      <c r="J66" s="43">
        <f t="shared" si="20"/>
        <v>6.2177945723119202E-2</v>
      </c>
      <c r="K66" s="44">
        <f t="shared" si="21"/>
        <v>2.3359670216420474E-2</v>
      </c>
      <c r="L66" s="28">
        <f t="shared" si="22"/>
        <v>1.3740982480247338E-3</v>
      </c>
      <c r="M66" s="24">
        <f t="shared" si="23"/>
        <v>40</v>
      </c>
      <c r="N66" s="10"/>
      <c r="O66" s="72" t="s">
        <v>124</v>
      </c>
      <c r="P66" s="67">
        <f t="shared" si="24"/>
        <v>2911</v>
      </c>
      <c r="Q66" s="13">
        <v>91</v>
      </c>
      <c r="R66" s="34">
        <v>459</v>
      </c>
      <c r="S66" s="34">
        <v>468</v>
      </c>
      <c r="T66" s="34">
        <v>1405</v>
      </c>
      <c r="U66" s="34">
        <v>158</v>
      </c>
      <c r="V66" s="34">
        <v>81</v>
      </c>
      <c r="W66" s="34">
        <v>181</v>
      </c>
      <c r="X66" s="34">
        <v>68</v>
      </c>
      <c r="Y66" s="34">
        <v>4</v>
      </c>
      <c r="Z66" s="72">
        <v>49</v>
      </c>
      <c r="AA66" s="1">
        <v>4</v>
      </c>
      <c r="AB66" s="1">
        <v>9</v>
      </c>
      <c r="AC66" s="1">
        <v>20</v>
      </c>
      <c r="AD66" s="1">
        <v>0</v>
      </c>
      <c r="AE66" s="1">
        <v>5</v>
      </c>
      <c r="AF66" s="1">
        <v>4</v>
      </c>
      <c r="AG66" s="1">
        <v>27</v>
      </c>
      <c r="AH66" s="1">
        <v>10</v>
      </c>
      <c r="AI66" s="1">
        <v>21</v>
      </c>
      <c r="AJ66" s="1">
        <v>43</v>
      </c>
      <c r="AK66" s="1">
        <v>49</v>
      </c>
      <c r="AL66" s="1">
        <v>245</v>
      </c>
      <c r="AM66" s="1">
        <v>64</v>
      </c>
      <c r="AN66" s="1">
        <v>12</v>
      </c>
      <c r="AO66" s="1">
        <v>19</v>
      </c>
      <c r="AP66" s="1">
        <v>33</v>
      </c>
      <c r="AQ66" s="1">
        <v>31</v>
      </c>
      <c r="AR66" s="1">
        <v>1</v>
      </c>
      <c r="AS66" s="1">
        <v>28</v>
      </c>
      <c r="AT66" s="1">
        <v>48</v>
      </c>
      <c r="AU66" s="1">
        <v>67</v>
      </c>
      <c r="AV66" s="1">
        <v>229</v>
      </c>
      <c r="AW66" s="1">
        <v>58</v>
      </c>
      <c r="AX66" s="1">
        <v>71</v>
      </c>
      <c r="AY66" s="1">
        <v>278</v>
      </c>
      <c r="AZ66" s="1">
        <v>482</v>
      </c>
      <c r="BA66" s="1">
        <v>304</v>
      </c>
      <c r="BB66" s="1">
        <v>193</v>
      </c>
      <c r="BC66" s="1">
        <v>19</v>
      </c>
      <c r="BD66" s="1">
        <v>11</v>
      </c>
      <c r="BE66" s="1">
        <v>10</v>
      </c>
      <c r="BF66" s="1">
        <v>37</v>
      </c>
      <c r="BG66" s="1">
        <v>87</v>
      </c>
      <c r="BH66" s="1">
        <v>13</v>
      </c>
      <c r="BI66" s="1">
        <v>19</v>
      </c>
      <c r="BJ66" s="1">
        <v>31</v>
      </c>
      <c r="BK66" s="1">
        <v>27</v>
      </c>
      <c r="BL66" s="1">
        <v>4</v>
      </c>
      <c r="BM66" s="1">
        <v>78</v>
      </c>
      <c r="BN66" s="1">
        <v>13</v>
      </c>
      <c r="BO66" s="1">
        <v>19</v>
      </c>
      <c r="BP66" s="1">
        <v>22</v>
      </c>
      <c r="BQ66" s="1">
        <v>9</v>
      </c>
      <c r="BR66" s="1">
        <v>10</v>
      </c>
      <c r="BS66" s="1">
        <v>19</v>
      </c>
      <c r="BT66" s="1">
        <v>11</v>
      </c>
      <c r="BU66" s="79">
        <v>68</v>
      </c>
    </row>
    <row r="67" spans="1:73" x14ac:dyDescent="0.15">
      <c r="A67" s="1" t="s">
        <v>125</v>
      </c>
      <c r="B67" s="1" t="s">
        <v>308</v>
      </c>
      <c r="C67" s="1" t="s">
        <v>126</v>
      </c>
      <c r="D67" s="41">
        <f t="shared" si="14"/>
        <v>6.1162079510703364E-3</v>
      </c>
      <c r="E67" s="43">
        <f t="shared" si="15"/>
        <v>1.5290519877675841E-2</v>
      </c>
      <c r="F67" s="43">
        <f t="shared" si="16"/>
        <v>0.10091743119266056</v>
      </c>
      <c r="G67" s="43">
        <f t="shared" si="17"/>
        <v>0.7155963302752294</v>
      </c>
      <c r="H67" s="43">
        <f t="shared" si="18"/>
        <v>7.3394495412844041E-2</v>
      </c>
      <c r="I67" s="43">
        <f t="shared" si="19"/>
        <v>5.1987767584097858E-2</v>
      </c>
      <c r="J67" s="43">
        <f t="shared" si="20"/>
        <v>3.669724770642202E-2</v>
      </c>
      <c r="K67" s="44">
        <f t="shared" si="21"/>
        <v>0</v>
      </c>
      <c r="L67" s="28">
        <f t="shared" si="22"/>
        <v>3.0581039755351682E-3</v>
      </c>
      <c r="M67" s="24">
        <f t="shared" si="23"/>
        <v>21</v>
      </c>
      <c r="N67" s="10"/>
      <c r="O67" s="72" t="s">
        <v>126</v>
      </c>
      <c r="P67" s="67">
        <f t="shared" si="24"/>
        <v>327</v>
      </c>
      <c r="Q67" s="13">
        <v>2</v>
      </c>
      <c r="R67" s="34">
        <v>5</v>
      </c>
      <c r="S67" s="34">
        <v>33</v>
      </c>
      <c r="T67" s="34">
        <v>234</v>
      </c>
      <c r="U67" s="34">
        <v>24</v>
      </c>
      <c r="V67" s="34">
        <v>17</v>
      </c>
      <c r="W67" s="34">
        <v>12</v>
      </c>
      <c r="X67" s="34">
        <v>0</v>
      </c>
      <c r="Y67" s="34">
        <v>1</v>
      </c>
      <c r="Z67" s="72">
        <v>2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2</v>
      </c>
      <c r="AJ67" s="1">
        <v>1</v>
      </c>
      <c r="AK67" s="1">
        <v>1</v>
      </c>
      <c r="AL67" s="1">
        <v>1</v>
      </c>
      <c r="AM67" s="1">
        <v>0</v>
      </c>
      <c r="AN67" s="1">
        <v>0</v>
      </c>
      <c r="AO67" s="1">
        <v>2</v>
      </c>
      <c r="AP67" s="1">
        <v>2</v>
      </c>
      <c r="AQ67" s="1">
        <v>9</v>
      </c>
      <c r="AR67" s="1">
        <v>2</v>
      </c>
      <c r="AS67" s="1">
        <v>1</v>
      </c>
      <c r="AT67" s="1">
        <v>2</v>
      </c>
      <c r="AU67" s="1">
        <v>12</v>
      </c>
      <c r="AV67" s="1">
        <v>3</v>
      </c>
      <c r="AW67" s="1">
        <v>5</v>
      </c>
      <c r="AX67" s="1">
        <v>30</v>
      </c>
      <c r="AY67" s="1">
        <v>115</v>
      </c>
      <c r="AZ67" s="1">
        <v>46</v>
      </c>
      <c r="BA67" s="1">
        <v>28</v>
      </c>
      <c r="BB67" s="1">
        <v>7</v>
      </c>
      <c r="BC67" s="1">
        <v>3</v>
      </c>
      <c r="BD67" s="1">
        <v>3</v>
      </c>
      <c r="BE67" s="1">
        <v>1</v>
      </c>
      <c r="BF67" s="1">
        <v>10</v>
      </c>
      <c r="BG67" s="1">
        <v>10</v>
      </c>
      <c r="BH67" s="1">
        <v>0</v>
      </c>
      <c r="BI67" s="1">
        <v>3</v>
      </c>
      <c r="BJ67" s="1">
        <v>6</v>
      </c>
      <c r="BK67" s="1">
        <v>7</v>
      </c>
      <c r="BL67" s="1">
        <v>1</v>
      </c>
      <c r="BM67" s="1">
        <v>2</v>
      </c>
      <c r="BN67" s="1">
        <v>1</v>
      </c>
      <c r="BO67" s="1">
        <v>1</v>
      </c>
      <c r="BP67" s="1">
        <v>0</v>
      </c>
      <c r="BQ67" s="1">
        <v>4</v>
      </c>
      <c r="BR67" s="1">
        <v>2</v>
      </c>
      <c r="BS67" s="1">
        <v>1</v>
      </c>
      <c r="BT67" s="1">
        <v>1</v>
      </c>
      <c r="BU67" s="79">
        <v>0</v>
      </c>
    </row>
    <row r="68" spans="1:73" x14ac:dyDescent="0.15">
      <c r="A68" s="1" t="s">
        <v>127</v>
      </c>
      <c r="B68" s="1" t="s">
        <v>309</v>
      </c>
      <c r="C68" s="1" t="s">
        <v>128</v>
      </c>
      <c r="D68" s="41">
        <f t="shared" si="14"/>
        <v>1.675041876046901E-2</v>
      </c>
      <c r="E68" s="43">
        <f t="shared" si="15"/>
        <v>4.1876046901172533E-2</v>
      </c>
      <c r="F68" s="43">
        <f t="shared" si="16"/>
        <v>4.690117252931323E-2</v>
      </c>
      <c r="G68" s="43">
        <f t="shared" si="17"/>
        <v>0.77721943048576214</v>
      </c>
      <c r="H68" s="43">
        <f t="shared" si="18"/>
        <v>4.3551088777219429E-2</v>
      </c>
      <c r="I68" s="43">
        <f t="shared" si="19"/>
        <v>2.3450586264656615E-2</v>
      </c>
      <c r="J68" s="43">
        <f t="shared" si="20"/>
        <v>2.5125628140703519E-2</v>
      </c>
      <c r="K68" s="44">
        <f t="shared" si="21"/>
        <v>2.5125628140703519E-2</v>
      </c>
      <c r="L68" s="28">
        <f t="shared" si="22"/>
        <v>0</v>
      </c>
      <c r="M68" s="24">
        <f t="shared" si="23"/>
        <v>52</v>
      </c>
      <c r="N68" s="10"/>
      <c r="O68" s="72" t="s">
        <v>128</v>
      </c>
      <c r="P68" s="67">
        <f t="shared" si="24"/>
        <v>597</v>
      </c>
      <c r="Q68" s="13">
        <v>10</v>
      </c>
      <c r="R68" s="34">
        <v>25</v>
      </c>
      <c r="S68" s="34">
        <v>28</v>
      </c>
      <c r="T68" s="34">
        <v>464</v>
      </c>
      <c r="U68" s="34">
        <v>26</v>
      </c>
      <c r="V68" s="34">
        <v>14</v>
      </c>
      <c r="W68" s="34">
        <v>15</v>
      </c>
      <c r="X68" s="34">
        <v>15</v>
      </c>
      <c r="Y68" s="34">
        <v>0</v>
      </c>
      <c r="Z68" s="72">
        <v>8</v>
      </c>
      <c r="AA68" s="1">
        <v>0</v>
      </c>
      <c r="AB68" s="1">
        <v>0</v>
      </c>
      <c r="AC68" s="1">
        <v>2</v>
      </c>
      <c r="AD68" s="1">
        <v>0</v>
      </c>
      <c r="AE68" s="1">
        <v>0</v>
      </c>
      <c r="AF68" s="1">
        <v>0</v>
      </c>
      <c r="AG68" s="1">
        <v>0</v>
      </c>
      <c r="AH68" s="1">
        <v>2</v>
      </c>
      <c r="AI68" s="1">
        <v>1</v>
      </c>
      <c r="AJ68" s="1">
        <v>5</v>
      </c>
      <c r="AK68" s="1">
        <v>1</v>
      </c>
      <c r="AL68" s="1">
        <v>10</v>
      </c>
      <c r="AM68" s="1">
        <v>6</v>
      </c>
      <c r="AN68" s="1">
        <v>2</v>
      </c>
      <c r="AO68" s="1">
        <v>2</v>
      </c>
      <c r="AP68" s="1">
        <v>2</v>
      </c>
      <c r="AQ68" s="1">
        <v>2</v>
      </c>
      <c r="AR68" s="1">
        <v>2</v>
      </c>
      <c r="AS68" s="1">
        <v>1</v>
      </c>
      <c r="AT68" s="1">
        <v>1</v>
      </c>
      <c r="AU68" s="1">
        <v>4</v>
      </c>
      <c r="AV68" s="1">
        <v>12</v>
      </c>
      <c r="AW68" s="1">
        <v>7</v>
      </c>
      <c r="AX68" s="1">
        <v>66</v>
      </c>
      <c r="AY68" s="1">
        <v>161</v>
      </c>
      <c r="AZ68" s="1">
        <v>139</v>
      </c>
      <c r="BA68" s="1">
        <v>49</v>
      </c>
      <c r="BB68" s="1">
        <v>33</v>
      </c>
      <c r="BC68" s="1">
        <v>9</v>
      </c>
      <c r="BD68" s="1">
        <v>4</v>
      </c>
      <c r="BE68" s="1">
        <v>2</v>
      </c>
      <c r="BF68" s="1">
        <v>7</v>
      </c>
      <c r="BG68" s="1">
        <v>11</v>
      </c>
      <c r="BH68" s="1">
        <v>2</v>
      </c>
      <c r="BI68" s="1">
        <v>2</v>
      </c>
      <c r="BJ68" s="1">
        <v>8</v>
      </c>
      <c r="BK68" s="1">
        <v>4</v>
      </c>
      <c r="BL68" s="1">
        <v>0</v>
      </c>
      <c r="BM68" s="1">
        <v>8</v>
      </c>
      <c r="BN68" s="1">
        <v>0</v>
      </c>
      <c r="BO68" s="1">
        <v>2</v>
      </c>
      <c r="BP68" s="1">
        <v>2</v>
      </c>
      <c r="BQ68" s="1">
        <v>1</v>
      </c>
      <c r="BR68" s="1">
        <v>1</v>
      </c>
      <c r="BS68" s="1">
        <v>1</v>
      </c>
      <c r="BT68" s="1">
        <v>0</v>
      </c>
      <c r="BU68" s="79">
        <v>15</v>
      </c>
    </row>
    <row r="69" spans="1:73" x14ac:dyDescent="0.15">
      <c r="A69" s="1" t="s">
        <v>129</v>
      </c>
      <c r="B69" s="1" t="s">
        <v>307</v>
      </c>
      <c r="C69" s="1" t="s">
        <v>130</v>
      </c>
      <c r="D69" s="41">
        <f t="shared" si="14"/>
        <v>2.2308149910767402E-2</v>
      </c>
      <c r="E69" s="43">
        <f t="shared" si="15"/>
        <v>6.4842355740630575E-2</v>
      </c>
      <c r="F69" s="43">
        <f t="shared" si="16"/>
        <v>0.13444378346222485</v>
      </c>
      <c r="G69" s="43">
        <f t="shared" si="17"/>
        <v>0.53628792385484836</v>
      </c>
      <c r="H69" s="43">
        <f t="shared" si="18"/>
        <v>8.8042831647828668E-2</v>
      </c>
      <c r="I69" s="43">
        <f t="shared" si="19"/>
        <v>4.045211183819155E-2</v>
      </c>
      <c r="J69" s="43">
        <f t="shared" si="20"/>
        <v>9.3694229625223086E-2</v>
      </c>
      <c r="K69" s="44">
        <f t="shared" si="21"/>
        <v>1.9928613920285543E-2</v>
      </c>
      <c r="L69" s="28">
        <f t="shared" si="22"/>
        <v>5.353955978584176E-3</v>
      </c>
      <c r="M69" s="24">
        <f t="shared" si="23"/>
        <v>13</v>
      </c>
      <c r="N69" s="10"/>
      <c r="O69" s="72" t="s">
        <v>130</v>
      </c>
      <c r="P69" s="67">
        <f t="shared" si="24"/>
        <v>3362</v>
      </c>
      <c r="Q69" s="13">
        <v>75</v>
      </c>
      <c r="R69" s="34">
        <v>218</v>
      </c>
      <c r="S69" s="34">
        <v>452</v>
      </c>
      <c r="T69" s="34">
        <v>1803</v>
      </c>
      <c r="U69" s="34">
        <v>296</v>
      </c>
      <c r="V69" s="34">
        <v>136</v>
      </c>
      <c r="W69" s="34">
        <v>315</v>
      </c>
      <c r="X69" s="34">
        <v>67</v>
      </c>
      <c r="Y69" s="34">
        <v>18</v>
      </c>
      <c r="Z69" s="72">
        <v>54</v>
      </c>
      <c r="AA69" s="1">
        <v>4</v>
      </c>
      <c r="AB69" s="1">
        <v>1</v>
      </c>
      <c r="AC69" s="1">
        <v>12</v>
      </c>
      <c r="AD69" s="1">
        <v>0</v>
      </c>
      <c r="AE69" s="1">
        <v>1</v>
      </c>
      <c r="AF69" s="1">
        <v>3</v>
      </c>
      <c r="AG69" s="1">
        <v>19</v>
      </c>
      <c r="AH69" s="1">
        <v>12</v>
      </c>
      <c r="AI69" s="1">
        <v>15</v>
      </c>
      <c r="AJ69" s="1">
        <v>25</v>
      </c>
      <c r="AK69" s="1">
        <v>25</v>
      </c>
      <c r="AL69" s="1">
        <v>79</v>
      </c>
      <c r="AM69" s="1">
        <v>43</v>
      </c>
      <c r="AN69" s="1">
        <v>16</v>
      </c>
      <c r="AO69" s="1">
        <v>46</v>
      </c>
      <c r="AP69" s="1">
        <v>76</v>
      </c>
      <c r="AQ69" s="1">
        <v>36</v>
      </c>
      <c r="AR69" s="1">
        <v>5</v>
      </c>
      <c r="AS69" s="1">
        <v>26</v>
      </c>
      <c r="AT69" s="1">
        <v>31</v>
      </c>
      <c r="AU69" s="1">
        <v>55</v>
      </c>
      <c r="AV69" s="1">
        <v>161</v>
      </c>
      <c r="AW69" s="1">
        <v>57</v>
      </c>
      <c r="AX69" s="1">
        <v>73</v>
      </c>
      <c r="AY69" s="1">
        <v>204</v>
      </c>
      <c r="AZ69" s="1">
        <v>822</v>
      </c>
      <c r="BA69" s="1">
        <v>472</v>
      </c>
      <c r="BB69" s="1">
        <v>140</v>
      </c>
      <c r="BC69" s="1">
        <v>35</v>
      </c>
      <c r="BD69" s="1">
        <v>14</v>
      </c>
      <c r="BE69" s="1">
        <v>20</v>
      </c>
      <c r="BF69" s="1">
        <v>78</v>
      </c>
      <c r="BG69" s="1">
        <v>151</v>
      </c>
      <c r="BH69" s="1">
        <v>33</v>
      </c>
      <c r="BI69" s="1">
        <v>26</v>
      </c>
      <c r="BJ69" s="1">
        <v>50</v>
      </c>
      <c r="BK69" s="1">
        <v>42</v>
      </c>
      <c r="BL69" s="1">
        <v>18</v>
      </c>
      <c r="BM69" s="1">
        <v>118</v>
      </c>
      <c r="BN69" s="1">
        <v>15</v>
      </c>
      <c r="BO69" s="1">
        <v>28</v>
      </c>
      <c r="BP69" s="1">
        <v>46</v>
      </c>
      <c r="BQ69" s="1">
        <v>29</v>
      </c>
      <c r="BR69" s="1">
        <v>25</v>
      </c>
      <c r="BS69" s="1">
        <v>40</v>
      </c>
      <c r="BT69" s="1">
        <v>14</v>
      </c>
      <c r="BU69" s="79">
        <v>67</v>
      </c>
    </row>
    <row r="70" spans="1:73" x14ac:dyDescent="0.15">
      <c r="A70" s="1" t="s">
        <v>131</v>
      </c>
      <c r="B70" s="1" t="s">
        <v>308</v>
      </c>
      <c r="C70" s="1" t="s">
        <v>132</v>
      </c>
      <c r="D70" s="41">
        <f t="shared" si="14"/>
        <v>4.3907793633369925E-3</v>
      </c>
      <c r="E70" s="43">
        <f t="shared" si="15"/>
        <v>7.6838638858397366E-3</v>
      </c>
      <c r="F70" s="43">
        <f t="shared" si="16"/>
        <v>4.1712403951701428E-2</v>
      </c>
      <c r="G70" s="43">
        <f t="shared" si="17"/>
        <v>0.80131723380900111</v>
      </c>
      <c r="H70" s="43">
        <f t="shared" si="18"/>
        <v>4.5005488474204172E-2</v>
      </c>
      <c r="I70" s="43">
        <f t="shared" si="19"/>
        <v>3.2930845225027441E-2</v>
      </c>
      <c r="J70" s="43">
        <f t="shared" si="20"/>
        <v>2.4149286498353458E-2</v>
      </c>
      <c r="K70" s="44">
        <f t="shared" si="21"/>
        <v>4.2810098792535674E-2</v>
      </c>
      <c r="L70" s="28">
        <f t="shared" si="22"/>
        <v>7.6838638858397366E-3</v>
      </c>
      <c r="M70" s="24">
        <f t="shared" si="23"/>
        <v>10</v>
      </c>
      <c r="N70" s="10"/>
      <c r="O70" s="72" t="s">
        <v>132</v>
      </c>
      <c r="P70" s="67">
        <f t="shared" si="24"/>
        <v>911</v>
      </c>
      <c r="Q70" s="13">
        <v>4</v>
      </c>
      <c r="R70" s="34">
        <v>7</v>
      </c>
      <c r="S70" s="34">
        <v>38</v>
      </c>
      <c r="T70" s="34">
        <v>730</v>
      </c>
      <c r="U70" s="34">
        <v>41</v>
      </c>
      <c r="V70" s="34">
        <v>30</v>
      </c>
      <c r="W70" s="34">
        <v>22</v>
      </c>
      <c r="X70" s="34">
        <v>39</v>
      </c>
      <c r="Y70" s="34">
        <v>7</v>
      </c>
      <c r="Z70" s="72">
        <v>2</v>
      </c>
      <c r="AA70" s="1">
        <v>0</v>
      </c>
      <c r="AB70" s="1">
        <v>0</v>
      </c>
      <c r="AC70" s="1">
        <v>1</v>
      </c>
      <c r="AD70" s="1">
        <v>0</v>
      </c>
      <c r="AE70" s="1">
        <v>0</v>
      </c>
      <c r="AF70" s="1">
        <v>1</v>
      </c>
      <c r="AG70" s="1">
        <v>0</v>
      </c>
      <c r="AH70" s="1">
        <v>0</v>
      </c>
      <c r="AI70" s="1">
        <v>1</v>
      </c>
      <c r="AJ70" s="1">
        <v>1</v>
      </c>
      <c r="AK70" s="1">
        <v>0</v>
      </c>
      <c r="AL70" s="1">
        <v>4</v>
      </c>
      <c r="AM70" s="1">
        <v>1</v>
      </c>
      <c r="AN70" s="1">
        <v>3</v>
      </c>
      <c r="AO70" s="1">
        <v>4</v>
      </c>
      <c r="AP70" s="1">
        <v>6</v>
      </c>
      <c r="AQ70" s="1">
        <v>7</v>
      </c>
      <c r="AR70" s="1">
        <v>0</v>
      </c>
      <c r="AS70" s="1">
        <v>1</v>
      </c>
      <c r="AT70" s="1">
        <v>1</v>
      </c>
      <c r="AU70" s="1">
        <v>6</v>
      </c>
      <c r="AV70" s="1">
        <v>10</v>
      </c>
      <c r="AW70" s="1">
        <v>20</v>
      </c>
      <c r="AX70" s="1">
        <v>9</v>
      </c>
      <c r="AY70" s="1">
        <v>19</v>
      </c>
      <c r="AZ70" s="1">
        <v>413</v>
      </c>
      <c r="BA70" s="1">
        <v>164</v>
      </c>
      <c r="BB70" s="1">
        <v>82</v>
      </c>
      <c r="BC70" s="1">
        <v>23</v>
      </c>
      <c r="BD70" s="1">
        <v>1</v>
      </c>
      <c r="BE70" s="1">
        <v>2</v>
      </c>
      <c r="BF70" s="1">
        <v>19</v>
      </c>
      <c r="BG70" s="1">
        <v>13</v>
      </c>
      <c r="BH70" s="1">
        <v>6</v>
      </c>
      <c r="BI70" s="1">
        <v>7</v>
      </c>
      <c r="BJ70" s="1">
        <v>8</v>
      </c>
      <c r="BK70" s="1">
        <v>8</v>
      </c>
      <c r="BL70" s="1">
        <v>7</v>
      </c>
      <c r="BM70" s="1">
        <v>7</v>
      </c>
      <c r="BN70" s="1">
        <v>1</v>
      </c>
      <c r="BO70" s="1">
        <v>3</v>
      </c>
      <c r="BP70" s="1">
        <v>1</v>
      </c>
      <c r="BQ70" s="1">
        <v>1</v>
      </c>
      <c r="BR70" s="1">
        <v>2</v>
      </c>
      <c r="BS70" s="1">
        <v>4</v>
      </c>
      <c r="BT70" s="1">
        <v>3</v>
      </c>
      <c r="BU70" s="79">
        <v>39</v>
      </c>
    </row>
    <row r="71" spans="1:73" x14ac:dyDescent="0.15">
      <c r="A71" s="1" t="s">
        <v>133</v>
      </c>
      <c r="B71" s="1" t="s">
        <v>307</v>
      </c>
      <c r="C71" s="1" t="s">
        <v>134</v>
      </c>
      <c r="D71" s="41">
        <f t="shared" si="14"/>
        <v>1.9120458891013385E-2</v>
      </c>
      <c r="E71" s="43">
        <f t="shared" si="15"/>
        <v>3.2887189292543022E-2</v>
      </c>
      <c r="F71" s="43">
        <f t="shared" si="16"/>
        <v>0.10898661567877629</v>
      </c>
      <c r="G71" s="43">
        <f t="shared" si="17"/>
        <v>0.63326959847036324</v>
      </c>
      <c r="H71" s="43">
        <f t="shared" si="18"/>
        <v>8.9866156787762913E-2</v>
      </c>
      <c r="I71" s="43">
        <f t="shared" si="19"/>
        <v>5.3919694072657745E-2</v>
      </c>
      <c r="J71" s="43">
        <f t="shared" si="20"/>
        <v>5.0860420650095606E-2</v>
      </c>
      <c r="K71" s="44">
        <f t="shared" si="21"/>
        <v>1.1089866156787764E-2</v>
      </c>
      <c r="L71" s="28">
        <f t="shared" si="22"/>
        <v>8.4130019120458883E-3</v>
      </c>
      <c r="M71" s="24">
        <f t="shared" si="23"/>
        <v>8</v>
      </c>
      <c r="N71" s="10"/>
      <c r="O71" s="72" t="s">
        <v>134</v>
      </c>
      <c r="P71" s="67">
        <f t="shared" si="24"/>
        <v>2615</v>
      </c>
      <c r="Q71" s="13">
        <v>50</v>
      </c>
      <c r="R71" s="34">
        <v>86</v>
      </c>
      <c r="S71" s="34">
        <v>285</v>
      </c>
      <c r="T71" s="34">
        <v>1656</v>
      </c>
      <c r="U71" s="34">
        <v>235</v>
      </c>
      <c r="V71" s="34">
        <v>141</v>
      </c>
      <c r="W71" s="34">
        <v>133</v>
      </c>
      <c r="X71" s="34">
        <v>29</v>
      </c>
      <c r="Y71" s="34">
        <v>22</v>
      </c>
      <c r="Z71" s="72">
        <v>30</v>
      </c>
      <c r="AA71" s="1">
        <v>6</v>
      </c>
      <c r="AB71" s="1">
        <v>2</v>
      </c>
      <c r="AC71" s="1">
        <v>10</v>
      </c>
      <c r="AD71" s="1">
        <v>1</v>
      </c>
      <c r="AE71" s="1">
        <v>1</v>
      </c>
      <c r="AF71" s="1">
        <v>0</v>
      </c>
      <c r="AG71" s="1">
        <v>10</v>
      </c>
      <c r="AH71" s="1">
        <v>6</v>
      </c>
      <c r="AI71" s="1">
        <v>6</v>
      </c>
      <c r="AJ71" s="1">
        <v>9</v>
      </c>
      <c r="AK71" s="1">
        <v>7</v>
      </c>
      <c r="AL71" s="1">
        <v>30</v>
      </c>
      <c r="AM71" s="1">
        <v>18</v>
      </c>
      <c r="AN71" s="1">
        <v>3</v>
      </c>
      <c r="AO71" s="1">
        <v>29</v>
      </c>
      <c r="AP71" s="1">
        <v>49</v>
      </c>
      <c r="AQ71" s="1">
        <v>37</v>
      </c>
      <c r="AR71" s="1">
        <v>3</v>
      </c>
      <c r="AS71" s="1">
        <v>7</v>
      </c>
      <c r="AT71" s="1">
        <v>18</v>
      </c>
      <c r="AU71" s="1">
        <v>30</v>
      </c>
      <c r="AV71" s="1">
        <v>109</v>
      </c>
      <c r="AW71" s="1">
        <v>42</v>
      </c>
      <c r="AX71" s="1">
        <v>82</v>
      </c>
      <c r="AY71" s="1">
        <v>166</v>
      </c>
      <c r="AZ71" s="1">
        <v>626</v>
      </c>
      <c r="BA71" s="1">
        <v>575</v>
      </c>
      <c r="BB71" s="1">
        <v>140</v>
      </c>
      <c r="BC71" s="1">
        <v>25</v>
      </c>
      <c r="BD71" s="1">
        <v>18</v>
      </c>
      <c r="BE71" s="1">
        <v>9</v>
      </c>
      <c r="BF71" s="1">
        <v>70</v>
      </c>
      <c r="BG71" s="1">
        <v>112</v>
      </c>
      <c r="BH71" s="1">
        <v>26</v>
      </c>
      <c r="BI71" s="1">
        <v>31</v>
      </c>
      <c r="BJ71" s="1">
        <v>29</v>
      </c>
      <c r="BK71" s="1">
        <v>59</v>
      </c>
      <c r="BL71" s="1">
        <v>22</v>
      </c>
      <c r="BM71" s="1">
        <v>48</v>
      </c>
      <c r="BN71" s="1">
        <v>10</v>
      </c>
      <c r="BO71" s="1">
        <v>15</v>
      </c>
      <c r="BP71" s="1">
        <v>13</v>
      </c>
      <c r="BQ71" s="1">
        <v>13</v>
      </c>
      <c r="BR71" s="1">
        <v>8</v>
      </c>
      <c r="BS71" s="1">
        <v>15</v>
      </c>
      <c r="BT71" s="1">
        <v>11</v>
      </c>
      <c r="BU71" s="79">
        <v>29</v>
      </c>
    </row>
    <row r="72" spans="1:73" x14ac:dyDescent="0.15">
      <c r="A72" s="1" t="s">
        <v>135</v>
      </c>
      <c r="B72" s="1" t="s">
        <v>308</v>
      </c>
      <c r="C72" s="1" t="s">
        <v>136</v>
      </c>
      <c r="D72" s="41">
        <f t="shared" si="14"/>
        <v>1.2500000000000001E-2</v>
      </c>
      <c r="E72" s="43">
        <f t="shared" si="15"/>
        <v>0</v>
      </c>
      <c r="F72" s="43">
        <f t="shared" si="16"/>
        <v>1.8749999999999999E-2</v>
      </c>
      <c r="G72" s="43">
        <f t="shared" si="17"/>
        <v>0.86875000000000002</v>
      </c>
      <c r="H72" s="43">
        <f t="shared" si="18"/>
        <v>0.05</v>
      </c>
      <c r="I72" s="43">
        <f t="shared" si="19"/>
        <v>3.125E-2</v>
      </c>
      <c r="J72" s="43">
        <f t="shared" si="20"/>
        <v>1.8749999999999999E-2</v>
      </c>
      <c r="K72" s="44">
        <f t="shared" si="21"/>
        <v>0</v>
      </c>
      <c r="L72" s="28">
        <f t="shared" si="22"/>
        <v>0</v>
      </c>
      <c r="M72" s="24">
        <f t="shared" si="23"/>
        <v>52</v>
      </c>
      <c r="N72" s="10"/>
      <c r="O72" s="72" t="s">
        <v>136</v>
      </c>
      <c r="P72" s="67">
        <f t="shared" si="24"/>
        <v>160</v>
      </c>
      <c r="Q72" s="13">
        <v>2</v>
      </c>
      <c r="R72" s="34">
        <v>0</v>
      </c>
      <c r="S72" s="34">
        <v>3</v>
      </c>
      <c r="T72" s="34">
        <v>139</v>
      </c>
      <c r="U72" s="34">
        <v>8</v>
      </c>
      <c r="V72" s="34">
        <v>5</v>
      </c>
      <c r="W72" s="34">
        <v>3</v>
      </c>
      <c r="X72" s="34">
        <v>0</v>
      </c>
      <c r="Y72" s="34">
        <v>0</v>
      </c>
      <c r="Z72" s="72">
        <v>1</v>
      </c>
      <c r="AA72" s="1">
        <v>0</v>
      </c>
      <c r="AB72" s="1">
        <v>1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1</v>
      </c>
      <c r="AP72" s="1">
        <v>0</v>
      </c>
      <c r="AQ72" s="1">
        <v>1</v>
      </c>
      <c r="AR72" s="1">
        <v>0</v>
      </c>
      <c r="AS72" s="1">
        <v>0</v>
      </c>
      <c r="AT72" s="1">
        <v>0</v>
      </c>
      <c r="AU72" s="1">
        <v>0</v>
      </c>
      <c r="AV72" s="1">
        <v>1</v>
      </c>
      <c r="AW72" s="1">
        <v>2</v>
      </c>
      <c r="AX72" s="1">
        <v>4</v>
      </c>
      <c r="AY72" s="1">
        <v>2</v>
      </c>
      <c r="AZ72" s="1">
        <v>12</v>
      </c>
      <c r="BA72" s="1">
        <v>117</v>
      </c>
      <c r="BB72" s="1">
        <v>1</v>
      </c>
      <c r="BC72" s="1">
        <v>1</v>
      </c>
      <c r="BD72" s="1">
        <v>1</v>
      </c>
      <c r="BE72" s="1">
        <v>0</v>
      </c>
      <c r="BF72" s="1">
        <v>0</v>
      </c>
      <c r="BG72" s="1">
        <v>5</v>
      </c>
      <c r="BH72" s="1">
        <v>2</v>
      </c>
      <c r="BI72" s="1">
        <v>3</v>
      </c>
      <c r="BJ72" s="1">
        <v>2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1</v>
      </c>
      <c r="BR72" s="1">
        <v>0</v>
      </c>
      <c r="BS72" s="1">
        <v>1</v>
      </c>
      <c r="BT72" s="1">
        <v>1</v>
      </c>
      <c r="BU72" s="79">
        <v>0</v>
      </c>
    </row>
    <row r="73" spans="1:73" x14ac:dyDescent="0.15">
      <c r="A73" s="1" t="s">
        <v>137</v>
      </c>
      <c r="B73" s="1" t="s">
        <v>308</v>
      </c>
      <c r="C73" s="1" t="s">
        <v>138</v>
      </c>
      <c r="D73" s="41">
        <f t="shared" si="14"/>
        <v>1.858736059479554E-2</v>
      </c>
      <c r="E73" s="43">
        <f t="shared" si="15"/>
        <v>2.6022304832713755E-2</v>
      </c>
      <c r="F73" s="43">
        <f t="shared" si="16"/>
        <v>9.6654275092936809E-2</v>
      </c>
      <c r="G73" s="43">
        <f t="shared" si="17"/>
        <v>0.72118959107806691</v>
      </c>
      <c r="H73" s="43">
        <f t="shared" si="18"/>
        <v>5.5762081784386616E-2</v>
      </c>
      <c r="I73" s="43">
        <f t="shared" si="19"/>
        <v>3.3457249070631967E-2</v>
      </c>
      <c r="J73" s="43">
        <f t="shared" si="20"/>
        <v>4.8327137546468404E-2</v>
      </c>
      <c r="K73" s="44">
        <f t="shared" si="21"/>
        <v>0</v>
      </c>
      <c r="L73" s="28">
        <f t="shared" si="22"/>
        <v>0</v>
      </c>
      <c r="M73" s="24">
        <f t="shared" si="23"/>
        <v>52</v>
      </c>
      <c r="N73" s="10"/>
      <c r="O73" s="72" t="s">
        <v>138</v>
      </c>
      <c r="P73" s="67">
        <f t="shared" si="24"/>
        <v>269</v>
      </c>
      <c r="Q73" s="13">
        <v>5</v>
      </c>
      <c r="R73" s="34">
        <v>7</v>
      </c>
      <c r="S73" s="34">
        <v>26</v>
      </c>
      <c r="T73" s="34">
        <v>194</v>
      </c>
      <c r="U73" s="34">
        <v>15</v>
      </c>
      <c r="V73" s="34">
        <v>9</v>
      </c>
      <c r="W73" s="34">
        <v>13</v>
      </c>
      <c r="X73" s="34">
        <v>0</v>
      </c>
      <c r="Y73" s="34">
        <v>0</v>
      </c>
      <c r="Z73" s="72">
        <v>1</v>
      </c>
      <c r="AA73" s="1">
        <v>2</v>
      </c>
      <c r="AB73" s="1">
        <v>1</v>
      </c>
      <c r="AC73" s="1">
        <v>0</v>
      </c>
      <c r="AD73" s="1">
        <v>0</v>
      </c>
      <c r="AE73" s="1">
        <v>1</v>
      </c>
      <c r="AF73" s="1">
        <v>0</v>
      </c>
      <c r="AG73" s="1">
        <v>2</v>
      </c>
      <c r="AH73" s="1">
        <v>1</v>
      </c>
      <c r="AI73" s="1">
        <v>2</v>
      </c>
      <c r="AJ73" s="1">
        <v>0</v>
      </c>
      <c r="AK73" s="1">
        <v>1</v>
      </c>
      <c r="AL73" s="1">
        <v>1</v>
      </c>
      <c r="AM73" s="1">
        <v>0</v>
      </c>
      <c r="AN73" s="1">
        <v>2</v>
      </c>
      <c r="AO73" s="1">
        <v>1</v>
      </c>
      <c r="AP73" s="1">
        <v>3</v>
      </c>
      <c r="AQ73" s="1">
        <v>3</v>
      </c>
      <c r="AR73" s="1">
        <v>0</v>
      </c>
      <c r="AS73" s="1">
        <v>3</v>
      </c>
      <c r="AT73" s="1">
        <v>1</v>
      </c>
      <c r="AU73" s="1">
        <v>5</v>
      </c>
      <c r="AV73" s="1">
        <v>8</v>
      </c>
      <c r="AW73" s="1">
        <v>4</v>
      </c>
      <c r="AX73" s="1">
        <v>4</v>
      </c>
      <c r="AY73" s="1">
        <v>17</v>
      </c>
      <c r="AZ73" s="1">
        <v>73</v>
      </c>
      <c r="BA73" s="1">
        <v>25</v>
      </c>
      <c r="BB73" s="1">
        <v>68</v>
      </c>
      <c r="BC73" s="1">
        <v>3</v>
      </c>
      <c r="BD73" s="1">
        <v>1</v>
      </c>
      <c r="BE73" s="1">
        <v>2</v>
      </c>
      <c r="BF73" s="1">
        <v>7</v>
      </c>
      <c r="BG73" s="1">
        <v>3</v>
      </c>
      <c r="BH73" s="1">
        <v>2</v>
      </c>
      <c r="BI73" s="1">
        <v>2</v>
      </c>
      <c r="BJ73" s="1">
        <v>4</v>
      </c>
      <c r="BK73" s="1">
        <v>3</v>
      </c>
      <c r="BL73" s="1">
        <v>0</v>
      </c>
      <c r="BM73" s="1">
        <v>4</v>
      </c>
      <c r="BN73" s="1">
        <v>1</v>
      </c>
      <c r="BO73" s="1">
        <v>1</v>
      </c>
      <c r="BP73" s="1">
        <v>2</v>
      </c>
      <c r="BQ73" s="1">
        <v>2</v>
      </c>
      <c r="BR73" s="1">
        <v>1</v>
      </c>
      <c r="BS73" s="1">
        <v>1</v>
      </c>
      <c r="BT73" s="1">
        <v>1</v>
      </c>
      <c r="BU73" s="79">
        <v>0</v>
      </c>
    </row>
    <row r="74" spans="1:73" x14ac:dyDescent="0.15">
      <c r="A74" s="1" t="s">
        <v>139</v>
      </c>
      <c r="B74" s="1" t="s">
        <v>313</v>
      </c>
      <c r="C74" s="1" t="s">
        <v>140</v>
      </c>
      <c r="D74" s="41">
        <f t="shared" si="14"/>
        <v>2.5341130604288498E-2</v>
      </c>
      <c r="E74" s="43">
        <f t="shared" si="15"/>
        <v>7.407407407407407E-2</v>
      </c>
      <c r="F74" s="43">
        <f t="shared" si="16"/>
        <v>0.2124756335282651</v>
      </c>
      <c r="G74" s="43">
        <f t="shared" si="17"/>
        <v>0.53801169590643272</v>
      </c>
      <c r="H74" s="43">
        <f t="shared" si="18"/>
        <v>5.6530214424951264E-2</v>
      </c>
      <c r="I74" s="43">
        <f t="shared" si="19"/>
        <v>3.8986354775828458E-2</v>
      </c>
      <c r="J74" s="43">
        <f t="shared" si="20"/>
        <v>3.5087719298245612E-2</v>
      </c>
      <c r="K74" s="44">
        <f t="shared" si="21"/>
        <v>1.9493177387914229E-2</v>
      </c>
      <c r="L74" s="28">
        <f t="shared" si="22"/>
        <v>0</v>
      </c>
      <c r="M74" s="24">
        <f t="shared" si="23"/>
        <v>52</v>
      </c>
      <c r="N74" s="10"/>
      <c r="O74" s="72" t="s">
        <v>140</v>
      </c>
      <c r="P74" s="67">
        <f t="shared" si="24"/>
        <v>513</v>
      </c>
      <c r="Q74" s="13">
        <v>13</v>
      </c>
      <c r="R74" s="34">
        <v>38</v>
      </c>
      <c r="S74" s="34">
        <v>109</v>
      </c>
      <c r="T74" s="34">
        <v>276</v>
      </c>
      <c r="U74" s="34">
        <v>29</v>
      </c>
      <c r="V74" s="34">
        <v>20</v>
      </c>
      <c r="W74" s="34">
        <v>18</v>
      </c>
      <c r="X74" s="34">
        <v>10</v>
      </c>
      <c r="Y74" s="34">
        <v>0</v>
      </c>
      <c r="Z74" s="72">
        <v>9</v>
      </c>
      <c r="AA74" s="1">
        <v>0</v>
      </c>
      <c r="AB74" s="1">
        <v>0</v>
      </c>
      <c r="AC74" s="1">
        <v>1</v>
      </c>
      <c r="AD74" s="1">
        <v>0</v>
      </c>
      <c r="AE74" s="1">
        <v>1</v>
      </c>
      <c r="AF74" s="1">
        <v>2</v>
      </c>
      <c r="AG74" s="1">
        <v>4</v>
      </c>
      <c r="AH74" s="1">
        <v>3</v>
      </c>
      <c r="AI74" s="1">
        <v>2</v>
      </c>
      <c r="AJ74" s="1">
        <v>8</v>
      </c>
      <c r="AK74" s="1">
        <v>3</v>
      </c>
      <c r="AL74" s="1">
        <v>13</v>
      </c>
      <c r="AM74" s="1">
        <v>5</v>
      </c>
      <c r="AN74" s="1">
        <v>4</v>
      </c>
      <c r="AO74" s="1">
        <v>14</v>
      </c>
      <c r="AP74" s="1">
        <v>9</v>
      </c>
      <c r="AQ74" s="1">
        <v>6</v>
      </c>
      <c r="AR74" s="1">
        <v>2</v>
      </c>
      <c r="AS74" s="1">
        <v>10</v>
      </c>
      <c r="AT74" s="1">
        <v>10</v>
      </c>
      <c r="AU74" s="1">
        <v>20</v>
      </c>
      <c r="AV74" s="1">
        <v>34</v>
      </c>
      <c r="AW74" s="1">
        <v>13</v>
      </c>
      <c r="AX74" s="1">
        <v>11</v>
      </c>
      <c r="AY74" s="1">
        <v>39</v>
      </c>
      <c r="AZ74" s="1">
        <v>110</v>
      </c>
      <c r="BA74" s="1">
        <v>48</v>
      </c>
      <c r="BB74" s="1">
        <v>49</v>
      </c>
      <c r="BC74" s="1">
        <v>6</v>
      </c>
      <c r="BD74" s="1">
        <v>4</v>
      </c>
      <c r="BE74" s="1">
        <v>6</v>
      </c>
      <c r="BF74" s="1">
        <v>7</v>
      </c>
      <c r="BG74" s="1">
        <v>7</v>
      </c>
      <c r="BH74" s="1">
        <v>5</v>
      </c>
      <c r="BI74" s="1">
        <v>2</v>
      </c>
      <c r="BJ74" s="1">
        <v>8</v>
      </c>
      <c r="BK74" s="1">
        <v>10</v>
      </c>
      <c r="BL74" s="1">
        <v>0</v>
      </c>
      <c r="BM74" s="1">
        <v>4</v>
      </c>
      <c r="BN74" s="1">
        <v>0</v>
      </c>
      <c r="BO74" s="1">
        <v>3</v>
      </c>
      <c r="BP74" s="1">
        <v>3</v>
      </c>
      <c r="BQ74" s="1">
        <v>1</v>
      </c>
      <c r="BR74" s="1">
        <v>3</v>
      </c>
      <c r="BS74" s="1">
        <v>3</v>
      </c>
      <c r="BT74" s="1">
        <v>1</v>
      </c>
      <c r="BU74" s="79">
        <v>10</v>
      </c>
    </row>
    <row r="75" spans="1:73" x14ac:dyDescent="0.15">
      <c r="A75" s="21" t="s">
        <v>141</v>
      </c>
      <c r="B75" s="21" t="s">
        <v>314</v>
      </c>
      <c r="C75" s="21" t="s">
        <v>142</v>
      </c>
      <c r="D75" s="61"/>
      <c r="E75" s="62"/>
      <c r="F75" s="62"/>
      <c r="G75" s="62"/>
      <c r="H75" s="62"/>
      <c r="I75" s="62"/>
      <c r="J75" s="62"/>
      <c r="K75" s="63"/>
      <c r="L75" s="33"/>
      <c r="M75" s="25"/>
      <c r="N75" s="10"/>
      <c r="O75" s="73" t="s">
        <v>142</v>
      </c>
      <c r="P75" s="69"/>
      <c r="Q75" s="18"/>
      <c r="R75" s="36"/>
      <c r="S75" s="36"/>
      <c r="T75" s="36"/>
      <c r="U75" s="36"/>
      <c r="V75" s="36"/>
      <c r="W75" s="36"/>
      <c r="X75" s="36"/>
      <c r="Y75" s="36"/>
      <c r="Z75" s="73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1"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1"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1"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  <c r="AZ75" s="21">
        <v>0</v>
      </c>
      <c r="BA75" s="21">
        <v>0</v>
      </c>
      <c r="BB75" s="21">
        <v>0</v>
      </c>
      <c r="BC75" s="21">
        <v>0</v>
      </c>
      <c r="BD75" s="21">
        <v>0</v>
      </c>
      <c r="BE75" s="21">
        <v>0</v>
      </c>
      <c r="BF75" s="21">
        <v>0</v>
      </c>
      <c r="BG75" s="21">
        <v>0</v>
      </c>
      <c r="BH75" s="21">
        <v>0</v>
      </c>
      <c r="BI75" s="21">
        <v>0</v>
      </c>
      <c r="BJ75" s="21">
        <v>0</v>
      </c>
      <c r="BK75" s="21">
        <v>0</v>
      </c>
      <c r="BL75" s="21">
        <v>0</v>
      </c>
      <c r="BM75" s="21">
        <v>0</v>
      </c>
      <c r="BN75" s="21">
        <v>0</v>
      </c>
      <c r="BO75" s="21">
        <v>0</v>
      </c>
      <c r="BP75" s="21">
        <v>0</v>
      </c>
      <c r="BQ75" s="21">
        <v>0</v>
      </c>
      <c r="BR75" s="21">
        <v>0</v>
      </c>
      <c r="BS75" s="21">
        <v>0</v>
      </c>
      <c r="BT75" s="21">
        <v>0</v>
      </c>
      <c r="BU75" s="83">
        <v>0</v>
      </c>
    </row>
    <row r="76" spans="1:73" x14ac:dyDescent="0.15">
      <c r="A76" s="1" t="s">
        <v>143</v>
      </c>
      <c r="B76" s="1" t="s">
        <v>313</v>
      </c>
      <c r="C76" s="1" t="s">
        <v>144</v>
      </c>
      <c r="D76" s="41">
        <f t="shared" ref="D76:D97" si="25">Q76/P76</f>
        <v>5.4585152838427945E-3</v>
      </c>
      <c r="E76" s="43">
        <f t="shared" ref="E76:E97" si="26">R76/P76</f>
        <v>1.0917030567685589E-2</v>
      </c>
      <c r="F76" s="43">
        <f t="shared" ref="F76:F97" si="27">S76/P76</f>
        <v>4.3668122270742356E-2</v>
      </c>
      <c r="G76" s="43">
        <f t="shared" ref="G76:G97" si="28">T76/P76</f>
        <v>0.86026200873362446</v>
      </c>
      <c r="H76" s="43">
        <f t="shared" ref="H76:H97" si="29">U76/P76</f>
        <v>2.4017467248908297E-2</v>
      </c>
      <c r="I76" s="43">
        <f t="shared" ref="I76:I97" si="30">V76/P76</f>
        <v>3.1659388646288207E-2</v>
      </c>
      <c r="J76" s="43">
        <f t="shared" ref="J76:J97" si="31">W76/P76</f>
        <v>1.5283842794759825E-2</v>
      </c>
      <c r="K76" s="44">
        <f t="shared" ref="K76:K97" si="32">X76/P76</f>
        <v>8.7336244541484712E-3</v>
      </c>
      <c r="L76" s="28">
        <f t="shared" ref="L76:L97" si="33">Y76/P76</f>
        <v>4.3668122270742356E-3</v>
      </c>
      <c r="M76" s="24">
        <f t="shared" ref="M76:M97" si="34">_xlfn.RANK.EQ(L76,$L$12:$L$97,0)</f>
        <v>17</v>
      </c>
      <c r="N76" s="10"/>
      <c r="O76" s="72" t="s">
        <v>144</v>
      </c>
      <c r="P76" s="67">
        <f t="shared" ref="P76:P97" si="35">SUM(Q76:X76)</f>
        <v>916</v>
      </c>
      <c r="Q76" s="13">
        <v>5</v>
      </c>
      <c r="R76" s="34">
        <v>10</v>
      </c>
      <c r="S76" s="34">
        <v>40</v>
      </c>
      <c r="T76" s="34">
        <v>788</v>
      </c>
      <c r="U76" s="34">
        <v>22</v>
      </c>
      <c r="V76" s="34">
        <v>29</v>
      </c>
      <c r="W76" s="34">
        <v>14</v>
      </c>
      <c r="X76" s="34">
        <v>8</v>
      </c>
      <c r="Y76" s="34">
        <v>4</v>
      </c>
      <c r="Z76" s="72">
        <v>3</v>
      </c>
      <c r="AA76" s="1">
        <v>1</v>
      </c>
      <c r="AB76" s="1">
        <v>0</v>
      </c>
      <c r="AC76" s="1">
        <v>0</v>
      </c>
      <c r="AD76" s="1">
        <v>0</v>
      </c>
      <c r="AE76" s="1">
        <v>0</v>
      </c>
      <c r="AF76" s="1">
        <v>1</v>
      </c>
      <c r="AG76" s="1">
        <v>1</v>
      </c>
      <c r="AH76" s="1">
        <v>2</v>
      </c>
      <c r="AI76" s="1">
        <v>0</v>
      </c>
      <c r="AJ76" s="1">
        <v>1</v>
      </c>
      <c r="AK76" s="1">
        <v>1</v>
      </c>
      <c r="AL76" s="1">
        <v>3</v>
      </c>
      <c r="AM76" s="1">
        <v>2</v>
      </c>
      <c r="AN76" s="1">
        <v>0</v>
      </c>
      <c r="AO76" s="1">
        <v>2</v>
      </c>
      <c r="AP76" s="1">
        <v>3</v>
      </c>
      <c r="AQ76" s="1">
        <v>1</v>
      </c>
      <c r="AR76" s="1">
        <v>0</v>
      </c>
      <c r="AS76" s="1">
        <v>1</v>
      </c>
      <c r="AT76" s="1">
        <v>8</v>
      </c>
      <c r="AU76" s="1">
        <v>9</v>
      </c>
      <c r="AV76" s="1">
        <v>16</v>
      </c>
      <c r="AW76" s="1">
        <v>7</v>
      </c>
      <c r="AX76" s="1">
        <v>8</v>
      </c>
      <c r="AY76" s="1">
        <v>15</v>
      </c>
      <c r="AZ76" s="1">
        <v>444</v>
      </c>
      <c r="BA76" s="1">
        <v>44</v>
      </c>
      <c r="BB76" s="1">
        <v>27</v>
      </c>
      <c r="BC76" s="1">
        <v>243</v>
      </c>
      <c r="BD76" s="1">
        <v>3</v>
      </c>
      <c r="BE76" s="1">
        <v>2</v>
      </c>
      <c r="BF76" s="1">
        <v>6</v>
      </c>
      <c r="BG76" s="1">
        <v>4</v>
      </c>
      <c r="BH76" s="1">
        <v>7</v>
      </c>
      <c r="BI76" s="1">
        <v>6</v>
      </c>
      <c r="BJ76" s="1">
        <v>7</v>
      </c>
      <c r="BK76" s="1">
        <v>12</v>
      </c>
      <c r="BL76" s="1">
        <v>4</v>
      </c>
      <c r="BM76" s="1">
        <v>6</v>
      </c>
      <c r="BN76" s="1">
        <v>0</v>
      </c>
      <c r="BO76" s="1">
        <v>2</v>
      </c>
      <c r="BP76" s="1">
        <v>0</v>
      </c>
      <c r="BQ76" s="1">
        <v>3</v>
      </c>
      <c r="BR76" s="1">
        <v>0</v>
      </c>
      <c r="BS76" s="1">
        <v>3</v>
      </c>
      <c r="BT76" s="1">
        <v>0</v>
      </c>
      <c r="BU76" s="79">
        <v>8</v>
      </c>
    </row>
    <row r="77" spans="1:73" x14ac:dyDescent="0.15">
      <c r="A77" s="1" t="s">
        <v>145</v>
      </c>
      <c r="B77" s="1" t="s">
        <v>312</v>
      </c>
      <c r="C77" s="1" t="s">
        <v>146</v>
      </c>
      <c r="D77" s="41">
        <f t="shared" si="25"/>
        <v>1.7079419299743808E-2</v>
      </c>
      <c r="E77" s="43">
        <f t="shared" si="26"/>
        <v>3.5866780529461996E-2</v>
      </c>
      <c r="F77" s="43">
        <f t="shared" si="27"/>
        <v>0.11272416737830913</v>
      </c>
      <c r="G77" s="43">
        <f t="shared" si="28"/>
        <v>0.41417591801878734</v>
      </c>
      <c r="H77" s="43">
        <f t="shared" si="29"/>
        <v>0.33048676345004269</v>
      </c>
      <c r="I77" s="43">
        <f t="shared" si="30"/>
        <v>3.3304867634500426E-2</v>
      </c>
      <c r="J77" s="43">
        <f t="shared" si="31"/>
        <v>5.2092228864218618E-2</v>
      </c>
      <c r="K77" s="44">
        <f t="shared" si="32"/>
        <v>4.269854824935952E-3</v>
      </c>
      <c r="L77" s="28">
        <f t="shared" si="33"/>
        <v>3.4158838599487617E-3</v>
      </c>
      <c r="M77" s="24">
        <f t="shared" si="34"/>
        <v>20</v>
      </c>
      <c r="N77" s="10"/>
      <c r="O77" s="72" t="s">
        <v>146</v>
      </c>
      <c r="P77" s="67">
        <f t="shared" si="35"/>
        <v>1171</v>
      </c>
      <c r="Q77" s="13">
        <v>20</v>
      </c>
      <c r="R77" s="34">
        <v>42</v>
      </c>
      <c r="S77" s="34">
        <v>132</v>
      </c>
      <c r="T77" s="34">
        <v>485</v>
      </c>
      <c r="U77" s="34">
        <v>387</v>
      </c>
      <c r="V77" s="34">
        <v>39</v>
      </c>
      <c r="W77" s="34">
        <v>61</v>
      </c>
      <c r="X77" s="34">
        <v>5</v>
      </c>
      <c r="Y77" s="34">
        <v>4</v>
      </c>
      <c r="Z77" s="72">
        <v>11</v>
      </c>
      <c r="AA77" s="1">
        <v>1</v>
      </c>
      <c r="AB77" s="1">
        <v>1</v>
      </c>
      <c r="AC77" s="1">
        <v>3</v>
      </c>
      <c r="AD77" s="1">
        <v>0</v>
      </c>
      <c r="AE77" s="1">
        <v>2</v>
      </c>
      <c r="AF77" s="1">
        <v>2</v>
      </c>
      <c r="AG77" s="1">
        <v>8</v>
      </c>
      <c r="AH77" s="1">
        <v>1</v>
      </c>
      <c r="AI77" s="1">
        <v>3</v>
      </c>
      <c r="AJ77" s="1">
        <v>7</v>
      </c>
      <c r="AK77" s="1">
        <v>5</v>
      </c>
      <c r="AL77" s="1">
        <v>12</v>
      </c>
      <c r="AM77" s="1">
        <v>6</v>
      </c>
      <c r="AN77" s="1">
        <v>0</v>
      </c>
      <c r="AO77" s="1">
        <v>2</v>
      </c>
      <c r="AP77" s="1">
        <v>5</v>
      </c>
      <c r="AQ77" s="1">
        <v>4</v>
      </c>
      <c r="AR77" s="1">
        <v>3</v>
      </c>
      <c r="AS77" s="1">
        <v>8</v>
      </c>
      <c r="AT77" s="1">
        <v>24</v>
      </c>
      <c r="AU77" s="1">
        <v>19</v>
      </c>
      <c r="AV77" s="1">
        <v>67</v>
      </c>
      <c r="AW77" s="1">
        <v>19</v>
      </c>
      <c r="AX77" s="1">
        <v>9</v>
      </c>
      <c r="AY77" s="1">
        <v>56</v>
      </c>
      <c r="AZ77" s="1">
        <v>98</v>
      </c>
      <c r="BA77" s="1">
        <v>270</v>
      </c>
      <c r="BB77" s="1">
        <v>14</v>
      </c>
      <c r="BC77" s="1">
        <v>19</v>
      </c>
      <c r="BD77" s="1">
        <v>186</v>
      </c>
      <c r="BE77" s="1">
        <v>57</v>
      </c>
      <c r="BF77" s="1">
        <v>78</v>
      </c>
      <c r="BG77" s="1">
        <v>61</v>
      </c>
      <c r="BH77" s="1">
        <v>5</v>
      </c>
      <c r="BI77" s="1">
        <v>9</v>
      </c>
      <c r="BJ77" s="1">
        <v>12</v>
      </c>
      <c r="BK77" s="1">
        <v>14</v>
      </c>
      <c r="BL77" s="1">
        <v>4</v>
      </c>
      <c r="BM77" s="1">
        <v>12</v>
      </c>
      <c r="BN77" s="1">
        <v>4</v>
      </c>
      <c r="BO77" s="1">
        <v>12</v>
      </c>
      <c r="BP77" s="1">
        <v>6</v>
      </c>
      <c r="BQ77" s="1">
        <v>9</v>
      </c>
      <c r="BR77" s="1">
        <v>5</v>
      </c>
      <c r="BS77" s="1">
        <v>8</v>
      </c>
      <c r="BT77" s="1">
        <v>5</v>
      </c>
      <c r="BU77" s="79">
        <v>5</v>
      </c>
    </row>
    <row r="78" spans="1:73" x14ac:dyDescent="0.15">
      <c r="A78" s="1" t="s">
        <v>147</v>
      </c>
      <c r="B78" s="1" t="s">
        <v>312</v>
      </c>
      <c r="C78" s="1" t="s">
        <v>148</v>
      </c>
      <c r="D78" s="41">
        <f t="shared" si="25"/>
        <v>5.0804403048264179E-3</v>
      </c>
      <c r="E78" s="43">
        <f t="shared" si="26"/>
        <v>3.9796782387806942E-2</v>
      </c>
      <c r="F78" s="43">
        <f t="shared" si="27"/>
        <v>7.1126164267569861E-2</v>
      </c>
      <c r="G78" s="43">
        <f t="shared" si="28"/>
        <v>0.17358171041490261</v>
      </c>
      <c r="H78" s="43">
        <f t="shared" si="29"/>
        <v>0.56054191363251482</v>
      </c>
      <c r="I78" s="43">
        <f t="shared" si="30"/>
        <v>6.2658763759525823E-2</v>
      </c>
      <c r="J78" s="43">
        <f t="shared" si="31"/>
        <v>8.2133784928027101E-2</v>
      </c>
      <c r="K78" s="44">
        <f t="shared" si="32"/>
        <v>5.0804403048264179E-3</v>
      </c>
      <c r="L78" s="28">
        <f t="shared" si="33"/>
        <v>6.7739204064352241E-3</v>
      </c>
      <c r="M78" s="24">
        <f t="shared" si="34"/>
        <v>11</v>
      </c>
      <c r="N78" s="10"/>
      <c r="O78" s="72" t="s">
        <v>148</v>
      </c>
      <c r="P78" s="67">
        <f t="shared" si="35"/>
        <v>1181</v>
      </c>
      <c r="Q78" s="13">
        <v>6</v>
      </c>
      <c r="R78" s="34">
        <v>47</v>
      </c>
      <c r="S78" s="34">
        <v>84</v>
      </c>
      <c r="T78" s="34">
        <v>205</v>
      </c>
      <c r="U78" s="34">
        <v>662</v>
      </c>
      <c r="V78" s="34">
        <v>74</v>
      </c>
      <c r="W78" s="34">
        <v>97</v>
      </c>
      <c r="X78" s="34">
        <v>6</v>
      </c>
      <c r="Y78" s="34">
        <v>8</v>
      </c>
      <c r="Z78" s="72">
        <v>4</v>
      </c>
      <c r="AA78" s="1">
        <v>1</v>
      </c>
      <c r="AB78" s="1">
        <v>0</v>
      </c>
      <c r="AC78" s="1">
        <v>1</v>
      </c>
      <c r="AD78" s="1">
        <v>0</v>
      </c>
      <c r="AE78" s="1">
        <v>0</v>
      </c>
      <c r="AF78" s="1">
        <v>0</v>
      </c>
      <c r="AG78" s="1">
        <v>4</v>
      </c>
      <c r="AH78" s="1">
        <v>2</v>
      </c>
      <c r="AI78" s="1">
        <v>2</v>
      </c>
      <c r="AJ78" s="1">
        <v>10</v>
      </c>
      <c r="AK78" s="1">
        <v>6</v>
      </c>
      <c r="AL78" s="1">
        <v>15</v>
      </c>
      <c r="AM78" s="1">
        <v>8</v>
      </c>
      <c r="AN78" s="1">
        <v>4</v>
      </c>
      <c r="AO78" s="1">
        <v>5</v>
      </c>
      <c r="AP78" s="1">
        <v>6</v>
      </c>
      <c r="AQ78" s="1">
        <v>7</v>
      </c>
      <c r="AR78" s="1">
        <v>1</v>
      </c>
      <c r="AS78" s="1">
        <v>6</v>
      </c>
      <c r="AT78" s="1">
        <v>9</v>
      </c>
      <c r="AU78" s="1">
        <v>19</v>
      </c>
      <c r="AV78" s="1">
        <v>27</v>
      </c>
      <c r="AW78" s="1">
        <v>6</v>
      </c>
      <c r="AX78" s="1">
        <v>11</v>
      </c>
      <c r="AY78" s="1">
        <v>28</v>
      </c>
      <c r="AZ78" s="1">
        <v>41</v>
      </c>
      <c r="BA78" s="1">
        <v>100</v>
      </c>
      <c r="BB78" s="1">
        <v>10</v>
      </c>
      <c r="BC78" s="1">
        <v>9</v>
      </c>
      <c r="BD78" s="1">
        <v>127</v>
      </c>
      <c r="BE78" s="1">
        <v>272</v>
      </c>
      <c r="BF78" s="1">
        <v>113</v>
      </c>
      <c r="BG78" s="1">
        <v>129</v>
      </c>
      <c r="BH78" s="1">
        <v>21</v>
      </c>
      <c r="BI78" s="1">
        <v>11</v>
      </c>
      <c r="BJ78" s="1">
        <v>14</v>
      </c>
      <c r="BK78" s="1">
        <v>41</v>
      </c>
      <c r="BL78" s="1">
        <v>8</v>
      </c>
      <c r="BM78" s="1">
        <v>24</v>
      </c>
      <c r="BN78" s="1">
        <v>12</v>
      </c>
      <c r="BO78" s="1">
        <v>14</v>
      </c>
      <c r="BP78" s="1">
        <v>7</v>
      </c>
      <c r="BQ78" s="1">
        <v>18</v>
      </c>
      <c r="BR78" s="1">
        <v>7</v>
      </c>
      <c r="BS78" s="1">
        <v>6</v>
      </c>
      <c r="BT78" s="1">
        <v>9</v>
      </c>
      <c r="BU78" s="79">
        <v>6</v>
      </c>
    </row>
    <row r="79" spans="1:73" x14ac:dyDescent="0.15">
      <c r="A79" s="1" t="s">
        <v>149</v>
      </c>
      <c r="B79" s="1" t="s">
        <v>307</v>
      </c>
      <c r="C79" s="1" t="s">
        <v>150</v>
      </c>
      <c r="D79" s="41">
        <f t="shared" si="25"/>
        <v>3.9752650176678441E-3</v>
      </c>
      <c r="E79" s="43">
        <f t="shared" si="26"/>
        <v>1.1925795053003533E-2</v>
      </c>
      <c r="F79" s="43">
        <f t="shared" si="27"/>
        <v>3.4893992932862189E-2</v>
      </c>
      <c r="G79" s="43">
        <f t="shared" si="28"/>
        <v>0.23630742049469966</v>
      </c>
      <c r="H79" s="43">
        <f t="shared" si="29"/>
        <v>0.46775618374558303</v>
      </c>
      <c r="I79" s="43">
        <f t="shared" si="30"/>
        <v>0.18683745583038869</v>
      </c>
      <c r="J79" s="43">
        <f t="shared" si="31"/>
        <v>4.4169611307420496E-2</v>
      </c>
      <c r="K79" s="44">
        <f t="shared" si="32"/>
        <v>1.4134275618374558E-2</v>
      </c>
      <c r="L79" s="28">
        <f t="shared" si="33"/>
        <v>2.6060070671378093E-2</v>
      </c>
      <c r="M79" s="24">
        <f t="shared" si="34"/>
        <v>4</v>
      </c>
      <c r="N79" s="10"/>
      <c r="O79" s="72" t="s">
        <v>150</v>
      </c>
      <c r="P79" s="67">
        <f t="shared" si="35"/>
        <v>2264</v>
      </c>
      <c r="Q79" s="13">
        <v>9</v>
      </c>
      <c r="R79" s="34">
        <v>27</v>
      </c>
      <c r="S79" s="34">
        <v>79</v>
      </c>
      <c r="T79" s="34">
        <v>535</v>
      </c>
      <c r="U79" s="34">
        <v>1059</v>
      </c>
      <c r="V79" s="34">
        <v>423</v>
      </c>
      <c r="W79" s="34">
        <v>100</v>
      </c>
      <c r="X79" s="34">
        <v>32</v>
      </c>
      <c r="Y79" s="34">
        <v>59</v>
      </c>
      <c r="Z79" s="72">
        <v>6</v>
      </c>
      <c r="AA79" s="1">
        <v>0</v>
      </c>
      <c r="AB79" s="1">
        <v>1</v>
      </c>
      <c r="AC79" s="1">
        <v>1</v>
      </c>
      <c r="AD79" s="1">
        <v>0</v>
      </c>
      <c r="AE79" s="1">
        <v>0</v>
      </c>
      <c r="AF79" s="1">
        <v>1</v>
      </c>
      <c r="AG79" s="1">
        <v>5</v>
      </c>
      <c r="AH79" s="1">
        <v>1</v>
      </c>
      <c r="AI79" s="1">
        <v>3</v>
      </c>
      <c r="AJ79" s="1">
        <v>4</v>
      </c>
      <c r="AK79" s="1">
        <v>5</v>
      </c>
      <c r="AL79" s="1">
        <v>8</v>
      </c>
      <c r="AM79" s="1">
        <v>1</v>
      </c>
      <c r="AN79" s="1">
        <v>1</v>
      </c>
      <c r="AO79" s="1">
        <v>3</v>
      </c>
      <c r="AP79" s="1">
        <v>12</v>
      </c>
      <c r="AQ79" s="1">
        <v>8</v>
      </c>
      <c r="AR79" s="1">
        <v>0</v>
      </c>
      <c r="AS79" s="1">
        <v>4</v>
      </c>
      <c r="AT79" s="1">
        <v>5</v>
      </c>
      <c r="AU79" s="1">
        <v>13</v>
      </c>
      <c r="AV79" s="1">
        <v>33</v>
      </c>
      <c r="AW79" s="1">
        <v>8</v>
      </c>
      <c r="AX79" s="1">
        <v>13</v>
      </c>
      <c r="AY79" s="1">
        <v>45</v>
      </c>
      <c r="AZ79" s="1">
        <v>63</v>
      </c>
      <c r="BA79" s="1">
        <v>363</v>
      </c>
      <c r="BB79" s="1">
        <v>20</v>
      </c>
      <c r="BC79" s="1">
        <v>23</v>
      </c>
      <c r="BD79" s="1">
        <v>62</v>
      </c>
      <c r="BE79" s="1">
        <v>63</v>
      </c>
      <c r="BF79" s="1">
        <v>689</v>
      </c>
      <c r="BG79" s="1">
        <v>164</v>
      </c>
      <c r="BH79" s="1">
        <v>81</v>
      </c>
      <c r="BI79" s="1">
        <v>68</v>
      </c>
      <c r="BJ79" s="1">
        <v>136</v>
      </c>
      <c r="BK79" s="1">
        <v>160</v>
      </c>
      <c r="BL79" s="1">
        <v>59</v>
      </c>
      <c r="BM79" s="1">
        <v>27</v>
      </c>
      <c r="BN79" s="1">
        <v>9</v>
      </c>
      <c r="BO79" s="1">
        <v>14</v>
      </c>
      <c r="BP79" s="1">
        <v>2</v>
      </c>
      <c r="BQ79" s="1">
        <v>20</v>
      </c>
      <c r="BR79" s="1">
        <v>5</v>
      </c>
      <c r="BS79" s="1">
        <v>9</v>
      </c>
      <c r="BT79" s="1">
        <v>14</v>
      </c>
      <c r="BU79" s="79">
        <v>32</v>
      </c>
    </row>
    <row r="80" spans="1:73" x14ac:dyDescent="0.15">
      <c r="A80" s="1" t="s">
        <v>151</v>
      </c>
      <c r="B80" s="1" t="s">
        <v>307</v>
      </c>
      <c r="C80" s="1" t="s">
        <v>152</v>
      </c>
      <c r="D80" s="41">
        <f t="shared" si="25"/>
        <v>1.7348203221809171E-2</v>
      </c>
      <c r="E80" s="43">
        <f t="shared" si="26"/>
        <v>3.1805039239983478E-2</v>
      </c>
      <c r="F80" s="43">
        <f t="shared" si="27"/>
        <v>9.2936802973977689E-2</v>
      </c>
      <c r="G80" s="43">
        <f t="shared" si="28"/>
        <v>0.1396117306897976</v>
      </c>
      <c r="H80" s="43">
        <f t="shared" si="29"/>
        <v>0.42296571664601407</v>
      </c>
      <c r="I80" s="43">
        <f t="shared" si="30"/>
        <v>9.4589012804626185E-2</v>
      </c>
      <c r="J80" s="43">
        <f t="shared" si="31"/>
        <v>0.19124328789756298</v>
      </c>
      <c r="K80" s="44">
        <f t="shared" si="32"/>
        <v>9.5002065262288302E-3</v>
      </c>
      <c r="L80" s="28">
        <f t="shared" si="33"/>
        <v>8.2610491532424616E-3</v>
      </c>
      <c r="M80" s="24">
        <f t="shared" si="34"/>
        <v>9</v>
      </c>
      <c r="N80" s="10"/>
      <c r="O80" s="72" t="s">
        <v>152</v>
      </c>
      <c r="P80" s="67">
        <f t="shared" si="35"/>
        <v>2421</v>
      </c>
      <c r="Q80" s="13">
        <v>42</v>
      </c>
      <c r="R80" s="34">
        <v>77</v>
      </c>
      <c r="S80" s="34">
        <v>225</v>
      </c>
      <c r="T80" s="34">
        <v>338</v>
      </c>
      <c r="U80" s="34">
        <v>1024</v>
      </c>
      <c r="V80" s="34">
        <v>229</v>
      </c>
      <c r="W80" s="34">
        <v>463</v>
      </c>
      <c r="X80" s="34">
        <v>23</v>
      </c>
      <c r="Y80" s="34">
        <v>20</v>
      </c>
      <c r="Z80" s="72">
        <v>28</v>
      </c>
      <c r="AA80" s="1">
        <v>1</v>
      </c>
      <c r="AB80" s="1">
        <v>3</v>
      </c>
      <c r="AC80" s="1">
        <v>1</v>
      </c>
      <c r="AD80" s="1">
        <v>2</v>
      </c>
      <c r="AE80" s="1">
        <v>2</v>
      </c>
      <c r="AF80" s="1">
        <v>5</v>
      </c>
      <c r="AG80" s="1">
        <v>4</v>
      </c>
      <c r="AH80" s="1">
        <v>8</v>
      </c>
      <c r="AI80" s="1">
        <v>4</v>
      </c>
      <c r="AJ80" s="1">
        <v>9</v>
      </c>
      <c r="AK80" s="1">
        <v>11</v>
      </c>
      <c r="AL80" s="1">
        <v>27</v>
      </c>
      <c r="AM80" s="1">
        <v>14</v>
      </c>
      <c r="AN80" s="1">
        <v>5</v>
      </c>
      <c r="AO80" s="1">
        <v>6</v>
      </c>
      <c r="AP80" s="1">
        <v>18</v>
      </c>
      <c r="AQ80" s="1">
        <v>18</v>
      </c>
      <c r="AR80" s="1">
        <v>3</v>
      </c>
      <c r="AS80" s="1">
        <v>12</v>
      </c>
      <c r="AT80" s="1">
        <v>23</v>
      </c>
      <c r="AU80" s="1">
        <v>55</v>
      </c>
      <c r="AV80" s="1">
        <v>85</v>
      </c>
      <c r="AW80" s="1">
        <v>34</v>
      </c>
      <c r="AX80" s="1">
        <v>28</v>
      </c>
      <c r="AY80" s="1">
        <v>43</v>
      </c>
      <c r="AZ80" s="1">
        <v>64</v>
      </c>
      <c r="BA80" s="1">
        <v>127</v>
      </c>
      <c r="BB80" s="1">
        <v>15</v>
      </c>
      <c r="BC80" s="1">
        <v>27</v>
      </c>
      <c r="BD80" s="1">
        <v>37</v>
      </c>
      <c r="BE80" s="1">
        <v>57</v>
      </c>
      <c r="BF80" s="1">
        <v>72</v>
      </c>
      <c r="BG80" s="1">
        <v>786</v>
      </c>
      <c r="BH80" s="1">
        <v>72</v>
      </c>
      <c r="BI80" s="1">
        <v>32</v>
      </c>
      <c r="BJ80" s="1">
        <v>76</v>
      </c>
      <c r="BK80" s="1">
        <v>101</v>
      </c>
      <c r="BL80" s="1">
        <v>20</v>
      </c>
      <c r="BM80" s="1">
        <v>154</v>
      </c>
      <c r="BN80" s="1">
        <v>37</v>
      </c>
      <c r="BO80" s="1">
        <v>54</v>
      </c>
      <c r="BP80" s="1">
        <v>45</v>
      </c>
      <c r="BQ80" s="1">
        <v>47</v>
      </c>
      <c r="BR80" s="1">
        <v>34</v>
      </c>
      <c r="BS80" s="1">
        <v>67</v>
      </c>
      <c r="BT80" s="1">
        <v>25</v>
      </c>
      <c r="BU80" s="79">
        <v>23</v>
      </c>
    </row>
    <row r="81" spans="1:73" x14ac:dyDescent="0.15">
      <c r="A81" s="1" t="s">
        <v>153</v>
      </c>
      <c r="B81" s="1" t="s">
        <v>312</v>
      </c>
      <c r="C81" s="1" t="s">
        <v>154</v>
      </c>
      <c r="D81" s="41">
        <f t="shared" si="25"/>
        <v>5.0632911392405064E-3</v>
      </c>
      <c r="E81" s="43">
        <f t="shared" si="26"/>
        <v>1.5696202531645571E-2</v>
      </c>
      <c r="F81" s="43">
        <f t="shared" si="27"/>
        <v>2.7848101265822784E-2</v>
      </c>
      <c r="G81" s="43">
        <f t="shared" si="28"/>
        <v>8.4556962025316457E-2</v>
      </c>
      <c r="H81" s="43">
        <f t="shared" si="29"/>
        <v>0.53924050632911391</v>
      </c>
      <c r="I81" s="43">
        <f t="shared" si="30"/>
        <v>5.2151898734177214E-2</v>
      </c>
      <c r="J81" s="43">
        <f t="shared" si="31"/>
        <v>0.26481012658227848</v>
      </c>
      <c r="K81" s="44">
        <f t="shared" si="32"/>
        <v>1.0632911392405063E-2</v>
      </c>
      <c r="L81" s="28">
        <f t="shared" si="33"/>
        <v>5.569620253164557E-3</v>
      </c>
      <c r="M81" s="24">
        <f t="shared" si="34"/>
        <v>12</v>
      </c>
      <c r="N81" s="10"/>
      <c r="O81" s="72" t="s">
        <v>154</v>
      </c>
      <c r="P81" s="67">
        <f t="shared" si="35"/>
        <v>1975</v>
      </c>
      <c r="Q81" s="13">
        <v>10</v>
      </c>
      <c r="R81" s="34">
        <v>31</v>
      </c>
      <c r="S81" s="34">
        <v>55</v>
      </c>
      <c r="T81" s="34">
        <v>167</v>
      </c>
      <c r="U81" s="34">
        <v>1065</v>
      </c>
      <c r="V81" s="34">
        <v>103</v>
      </c>
      <c r="W81" s="34">
        <v>523</v>
      </c>
      <c r="X81" s="34">
        <v>21</v>
      </c>
      <c r="Y81" s="34">
        <v>11</v>
      </c>
      <c r="Z81" s="72">
        <v>9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1</v>
      </c>
      <c r="AG81" s="1">
        <v>1</v>
      </c>
      <c r="AH81" s="1">
        <v>5</v>
      </c>
      <c r="AI81" s="1">
        <v>2</v>
      </c>
      <c r="AJ81" s="1">
        <v>3</v>
      </c>
      <c r="AK81" s="1">
        <v>2</v>
      </c>
      <c r="AL81" s="1">
        <v>17</v>
      </c>
      <c r="AM81" s="1">
        <v>1</v>
      </c>
      <c r="AN81" s="1">
        <v>5</v>
      </c>
      <c r="AO81" s="1">
        <v>2</v>
      </c>
      <c r="AP81" s="1">
        <v>2</v>
      </c>
      <c r="AQ81" s="1">
        <v>2</v>
      </c>
      <c r="AR81" s="1">
        <v>0</v>
      </c>
      <c r="AS81" s="1">
        <v>5</v>
      </c>
      <c r="AT81" s="1">
        <v>5</v>
      </c>
      <c r="AU81" s="1">
        <v>16</v>
      </c>
      <c r="AV81" s="1">
        <v>18</v>
      </c>
      <c r="AW81" s="1">
        <v>6</v>
      </c>
      <c r="AX81" s="1">
        <v>9</v>
      </c>
      <c r="AY81" s="1">
        <v>23</v>
      </c>
      <c r="AZ81" s="1">
        <v>38</v>
      </c>
      <c r="BA81" s="1">
        <v>74</v>
      </c>
      <c r="BB81" s="1">
        <v>9</v>
      </c>
      <c r="BC81" s="1">
        <v>8</v>
      </c>
      <c r="BD81" s="1">
        <v>33</v>
      </c>
      <c r="BE81" s="1">
        <v>62</v>
      </c>
      <c r="BF81" s="1">
        <v>94</v>
      </c>
      <c r="BG81" s="1">
        <v>354</v>
      </c>
      <c r="BH81" s="1">
        <v>522</v>
      </c>
      <c r="BI81" s="1">
        <v>19</v>
      </c>
      <c r="BJ81" s="1">
        <v>23</v>
      </c>
      <c r="BK81" s="1">
        <v>50</v>
      </c>
      <c r="BL81" s="1">
        <v>11</v>
      </c>
      <c r="BM81" s="1">
        <v>238</v>
      </c>
      <c r="BN81" s="1">
        <v>32</v>
      </c>
      <c r="BO81" s="1">
        <v>72</v>
      </c>
      <c r="BP81" s="1">
        <v>30</v>
      </c>
      <c r="BQ81" s="1">
        <v>65</v>
      </c>
      <c r="BR81" s="1">
        <v>29</v>
      </c>
      <c r="BS81" s="1">
        <v>36</v>
      </c>
      <c r="BT81" s="1">
        <v>21</v>
      </c>
      <c r="BU81" s="79">
        <v>21</v>
      </c>
    </row>
    <row r="82" spans="1:73" x14ac:dyDescent="0.15">
      <c r="A82" s="1" t="s">
        <v>155</v>
      </c>
      <c r="B82" s="1" t="s">
        <v>312</v>
      </c>
      <c r="C82" s="1" t="s">
        <v>156</v>
      </c>
      <c r="D82" s="41">
        <f t="shared" si="25"/>
        <v>8.4420567920184195E-3</v>
      </c>
      <c r="E82" s="43">
        <f t="shared" si="26"/>
        <v>1.9186492709132769E-2</v>
      </c>
      <c r="F82" s="43">
        <f t="shared" si="27"/>
        <v>4.3745203376822715E-2</v>
      </c>
      <c r="G82" s="43">
        <f t="shared" si="28"/>
        <v>0.3775901765157329</v>
      </c>
      <c r="H82" s="43">
        <f t="shared" si="29"/>
        <v>0.10053722179585571</v>
      </c>
      <c r="I82" s="43">
        <f t="shared" si="30"/>
        <v>0.41059094397544127</v>
      </c>
      <c r="J82" s="43">
        <f t="shared" si="31"/>
        <v>3.6838066001534921E-2</v>
      </c>
      <c r="K82" s="44">
        <f t="shared" si="32"/>
        <v>3.0698388334612432E-3</v>
      </c>
      <c r="L82" s="28">
        <f t="shared" si="33"/>
        <v>1.4581734458940905E-2</v>
      </c>
      <c r="M82" s="24">
        <f t="shared" si="34"/>
        <v>7</v>
      </c>
      <c r="N82" s="10"/>
      <c r="O82" s="72" t="s">
        <v>156</v>
      </c>
      <c r="P82" s="67">
        <f t="shared" si="35"/>
        <v>1303</v>
      </c>
      <c r="Q82" s="13">
        <v>11</v>
      </c>
      <c r="R82" s="34">
        <v>25</v>
      </c>
      <c r="S82" s="34">
        <v>57</v>
      </c>
      <c r="T82" s="34">
        <v>492</v>
      </c>
      <c r="U82" s="34">
        <v>131</v>
      </c>
      <c r="V82" s="34">
        <v>535</v>
      </c>
      <c r="W82" s="34">
        <v>48</v>
      </c>
      <c r="X82" s="34">
        <v>4</v>
      </c>
      <c r="Y82" s="34">
        <v>19</v>
      </c>
      <c r="Z82" s="72">
        <v>4</v>
      </c>
      <c r="AA82" s="1">
        <v>2</v>
      </c>
      <c r="AB82" s="1">
        <v>0</v>
      </c>
      <c r="AC82" s="1">
        <v>3</v>
      </c>
      <c r="AD82" s="1">
        <v>0</v>
      </c>
      <c r="AE82" s="1">
        <v>0</v>
      </c>
      <c r="AF82" s="1">
        <v>2</v>
      </c>
      <c r="AG82" s="1">
        <v>2</v>
      </c>
      <c r="AH82" s="1">
        <v>3</v>
      </c>
      <c r="AI82" s="1">
        <v>4</v>
      </c>
      <c r="AJ82" s="1">
        <v>1</v>
      </c>
      <c r="AK82" s="1">
        <v>1</v>
      </c>
      <c r="AL82" s="1">
        <v>8</v>
      </c>
      <c r="AM82" s="1">
        <v>6</v>
      </c>
      <c r="AN82" s="1">
        <v>1</v>
      </c>
      <c r="AO82" s="1">
        <v>0</v>
      </c>
      <c r="AP82" s="1">
        <v>2</v>
      </c>
      <c r="AQ82" s="1">
        <v>6</v>
      </c>
      <c r="AR82" s="1">
        <v>0</v>
      </c>
      <c r="AS82" s="1">
        <v>3</v>
      </c>
      <c r="AT82" s="1">
        <v>5</v>
      </c>
      <c r="AU82" s="1">
        <v>17</v>
      </c>
      <c r="AV82" s="1">
        <v>23</v>
      </c>
      <c r="AW82" s="1">
        <v>20</v>
      </c>
      <c r="AX82" s="1">
        <v>18</v>
      </c>
      <c r="AY82" s="1">
        <v>27</v>
      </c>
      <c r="AZ82" s="1">
        <v>109</v>
      </c>
      <c r="BA82" s="1">
        <v>258</v>
      </c>
      <c r="BB82" s="1">
        <v>14</v>
      </c>
      <c r="BC82" s="1">
        <v>46</v>
      </c>
      <c r="BD82" s="1">
        <v>8</v>
      </c>
      <c r="BE82" s="1">
        <v>5</v>
      </c>
      <c r="BF82" s="1">
        <v>77</v>
      </c>
      <c r="BG82" s="1">
        <v>34</v>
      </c>
      <c r="BH82" s="1">
        <v>7</v>
      </c>
      <c r="BI82" s="1">
        <v>404</v>
      </c>
      <c r="BJ82" s="1">
        <v>51</v>
      </c>
      <c r="BK82" s="1">
        <v>61</v>
      </c>
      <c r="BL82" s="1">
        <v>19</v>
      </c>
      <c r="BM82" s="1">
        <v>10</v>
      </c>
      <c r="BN82" s="1">
        <v>0</v>
      </c>
      <c r="BO82" s="1">
        <v>10</v>
      </c>
      <c r="BP82" s="1">
        <v>7</v>
      </c>
      <c r="BQ82" s="1">
        <v>6</v>
      </c>
      <c r="BR82" s="1">
        <v>4</v>
      </c>
      <c r="BS82" s="1">
        <v>4</v>
      </c>
      <c r="BT82" s="1">
        <v>7</v>
      </c>
      <c r="BU82" s="79">
        <v>4</v>
      </c>
    </row>
    <row r="83" spans="1:73" x14ac:dyDescent="0.15">
      <c r="A83" s="1" t="s">
        <v>157</v>
      </c>
      <c r="B83" s="1" t="s">
        <v>308</v>
      </c>
      <c r="C83" s="1" t="s">
        <v>158</v>
      </c>
      <c r="D83" s="41">
        <f t="shared" si="25"/>
        <v>0</v>
      </c>
      <c r="E83" s="43">
        <f t="shared" si="26"/>
        <v>9.0909090909090905E-3</v>
      </c>
      <c r="F83" s="43">
        <f t="shared" si="27"/>
        <v>0.1</v>
      </c>
      <c r="G83" s="43">
        <f t="shared" si="28"/>
        <v>0.33636363636363636</v>
      </c>
      <c r="H83" s="43">
        <f t="shared" si="29"/>
        <v>9.0909090909090912E-2</v>
      </c>
      <c r="I83" s="43">
        <f t="shared" si="30"/>
        <v>0.45454545454545453</v>
      </c>
      <c r="J83" s="43">
        <f t="shared" si="31"/>
        <v>9.0909090909090905E-3</v>
      </c>
      <c r="K83" s="44">
        <f t="shared" si="32"/>
        <v>0</v>
      </c>
      <c r="L83" s="28">
        <f t="shared" si="33"/>
        <v>1.8181818181818181E-2</v>
      </c>
      <c r="M83" s="24">
        <f t="shared" si="34"/>
        <v>5</v>
      </c>
      <c r="N83" s="10"/>
      <c r="O83" s="72" t="s">
        <v>158</v>
      </c>
      <c r="P83" s="67">
        <f t="shared" si="35"/>
        <v>110</v>
      </c>
      <c r="Q83" s="13">
        <v>0</v>
      </c>
      <c r="R83" s="34">
        <v>1</v>
      </c>
      <c r="S83" s="34">
        <v>11</v>
      </c>
      <c r="T83" s="34">
        <v>37</v>
      </c>
      <c r="U83" s="34">
        <v>10</v>
      </c>
      <c r="V83" s="34">
        <v>50</v>
      </c>
      <c r="W83" s="34">
        <v>1</v>
      </c>
      <c r="X83" s="34">
        <v>0</v>
      </c>
      <c r="Y83" s="34">
        <v>2</v>
      </c>
      <c r="Z83" s="72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1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1</v>
      </c>
      <c r="AO83" s="1">
        <v>0</v>
      </c>
      <c r="AP83" s="1">
        <v>0</v>
      </c>
      <c r="AQ83" s="1">
        <v>1</v>
      </c>
      <c r="AR83" s="1">
        <v>1</v>
      </c>
      <c r="AS83" s="1">
        <v>0</v>
      </c>
      <c r="AT83" s="1">
        <v>2</v>
      </c>
      <c r="AU83" s="1">
        <v>2</v>
      </c>
      <c r="AV83" s="1">
        <v>4</v>
      </c>
      <c r="AW83" s="1">
        <v>1</v>
      </c>
      <c r="AX83" s="1">
        <v>2</v>
      </c>
      <c r="AY83" s="1">
        <v>2</v>
      </c>
      <c r="AZ83" s="1">
        <v>4</v>
      </c>
      <c r="BA83" s="1">
        <v>25</v>
      </c>
      <c r="BB83" s="1">
        <v>0</v>
      </c>
      <c r="BC83" s="1">
        <v>3</v>
      </c>
      <c r="BD83" s="1">
        <v>1</v>
      </c>
      <c r="BE83" s="1">
        <v>1</v>
      </c>
      <c r="BF83" s="1">
        <v>2</v>
      </c>
      <c r="BG83" s="1">
        <v>5</v>
      </c>
      <c r="BH83" s="1">
        <v>1</v>
      </c>
      <c r="BI83" s="1">
        <v>38</v>
      </c>
      <c r="BJ83" s="1">
        <v>7</v>
      </c>
      <c r="BK83" s="1">
        <v>3</v>
      </c>
      <c r="BL83" s="1">
        <v>2</v>
      </c>
      <c r="BM83" s="1">
        <v>0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0</v>
      </c>
      <c r="BT83" s="1">
        <v>0</v>
      </c>
      <c r="BU83" s="79">
        <v>0</v>
      </c>
    </row>
    <row r="84" spans="1:73" x14ac:dyDescent="0.15">
      <c r="A84" s="1" t="s">
        <v>159</v>
      </c>
      <c r="B84" s="1" t="s">
        <v>312</v>
      </c>
      <c r="C84" s="1" t="s">
        <v>160</v>
      </c>
      <c r="D84" s="41">
        <f t="shared" si="25"/>
        <v>6.2500000000000003E-3</v>
      </c>
      <c r="E84" s="43">
        <f t="shared" si="26"/>
        <v>1.953125E-2</v>
      </c>
      <c r="F84" s="43">
        <f t="shared" si="27"/>
        <v>5.1562499999999997E-2</v>
      </c>
      <c r="G84" s="43">
        <f t="shared" si="28"/>
        <v>0.15781249999999999</v>
      </c>
      <c r="H84" s="43">
        <f t="shared" si="29"/>
        <v>0.29453125000000002</v>
      </c>
      <c r="I84" s="43">
        <f t="shared" si="30"/>
        <v>0.43359375</v>
      </c>
      <c r="J84" s="43">
        <f t="shared" si="31"/>
        <v>2.8906250000000001E-2</v>
      </c>
      <c r="K84" s="44">
        <f t="shared" si="32"/>
        <v>7.8125E-3</v>
      </c>
      <c r="L84" s="28">
        <f t="shared" si="33"/>
        <v>2.734375E-2</v>
      </c>
      <c r="M84" s="24">
        <f t="shared" si="34"/>
        <v>3</v>
      </c>
      <c r="N84" s="10"/>
      <c r="O84" s="72" t="s">
        <v>160</v>
      </c>
      <c r="P84" s="67">
        <f t="shared" si="35"/>
        <v>1280</v>
      </c>
      <c r="Q84" s="13">
        <v>8</v>
      </c>
      <c r="R84" s="34">
        <v>25</v>
      </c>
      <c r="S84" s="34">
        <v>66</v>
      </c>
      <c r="T84" s="34">
        <v>202</v>
      </c>
      <c r="U84" s="34">
        <v>377</v>
      </c>
      <c r="V84" s="34">
        <v>555</v>
      </c>
      <c r="W84" s="34">
        <v>37</v>
      </c>
      <c r="X84" s="34">
        <v>10</v>
      </c>
      <c r="Y84" s="34">
        <v>35</v>
      </c>
      <c r="Z84" s="72">
        <v>5</v>
      </c>
      <c r="AA84" s="1">
        <v>1</v>
      </c>
      <c r="AB84" s="1">
        <v>1</v>
      </c>
      <c r="AC84" s="1">
        <v>0</v>
      </c>
      <c r="AD84" s="1">
        <v>0</v>
      </c>
      <c r="AE84" s="1">
        <v>0</v>
      </c>
      <c r="AF84" s="1">
        <v>1</v>
      </c>
      <c r="AG84" s="1">
        <v>1</v>
      </c>
      <c r="AH84" s="1">
        <v>2</v>
      </c>
      <c r="AI84" s="1">
        <v>3</v>
      </c>
      <c r="AJ84" s="1">
        <v>4</v>
      </c>
      <c r="AK84" s="1">
        <v>3</v>
      </c>
      <c r="AL84" s="1">
        <v>10</v>
      </c>
      <c r="AM84" s="1">
        <v>2</v>
      </c>
      <c r="AN84" s="1">
        <v>0</v>
      </c>
      <c r="AO84" s="1">
        <v>3</v>
      </c>
      <c r="AP84" s="1">
        <v>4</v>
      </c>
      <c r="AQ84" s="1">
        <v>4</v>
      </c>
      <c r="AR84" s="1">
        <v>0</v>
      </c>
      <c r="AS84" s="1">
        <v>7</v>
      </c>
      <c r="AT84" s="1">
        <v>5</v>
      </c>
      <c r="AU84" s="1">
        <v>25</v>
      </c>
      <c r="AV84" s="1">
        <v>18</v>
      </c>
      <c r="AW84" s="1">
        <v>9</v>
      </c>
      <c r="AX84" s="1">
        <v>2</v>
      </c>
      <c r="AY84" s="1">
        <v>21</v>
      </c>
      <c r="AZ84" s="1">
        <v>44</v>
      </c>
      <c r="BA84" s="1">
        <v>111</v>
      </c>
      <c r="BB84" s="1">
        <v>6</v>
      </c>
      <c r="BC84" s="1">
        <v>9</v>
      </c>
      <c r="BD84" s="1">
        <v>13</v>
      </c>
      <c r="BE84" s="1">
        <v>9</v>
      </c>
      <c r="BF84" s="1">
        <v>297</v>
      </c>
      <c r="BG84" s="1">
        <v>51</v>
      </c>
      <c r="BH84" s="1">
        <v>7</v>
      </c>
      <c r="BI84" s="1">
        <v>65</v>
      </c>
      <c r="BJ84" s="1">
        <v>371</v>
      </c>
      <c r="BK84" s="1">
        <v>84</v>
      </c>
      <c r="BL84" s="1">
        <v>35</v>
      </c>
      <c r="BM84" s="1">
        <v>7</v>
      </c>
      <c r="BN84" s="1">
        <v>2</v>
      </c>
      <c r="BO84" s="1">
        <v>8</v>
      </c>
      <c r="BP84" s="1">
        <v>2</v>
      </c>
      <c r="BQ84" s="1">
        <v>5</v>
      </c>
      <c r="BR84" s="1">
        <v>2</v>
      </c>
      <c r="BS84" s="1">
        <v>5</v>
      </c>
      <c r="BT84" s="1">
        <v>6</v>
      </c>
      <c r="BU84" s="79">
        <v>10</v>
      </c>
    </row>
    <row r="85" spans="1:73" x14ac:dyDescent="0.15">
      <c r="A85" s="1" t="s">
        <v>161</v>
      </c>
      <c r="B85" s="1" t="s">
        <v>312</v>
      </c>
      <c r="C85" s="1" t="s">
        <v>162</v>
      </c>
      <c r="D85" s="41">
        <f t="shared" si="25"/>
        <v>7.1389346512904994E-3</v>
      </c>
      <c r="E85" s="43">
        <f t="shared" si="26"/>
        <v>2.6359143327841845E-2</v>
      </c>
      <c r="F85" s="43">
        <f t="shared" si="27"/>
        <v>3.130148270181219E-2</v>
      </c>
      <c r="G85" s="43">
        <f t="shared" si="28"/>
        <v>9.4453596924766611E-2</v>
      </c>
      <c r="H85" s="43">
        <f t="shared" si="29"/>
        <v>0.27622185612300931</v>
      </c>
      <c r="I85" s="43">
        <f t="shared" si="30"/>
        <v>0.52718286655683688</v>
      </c>
      <c r="J85" s="43">
        <f t="shared" si="31"/>
        <v>3.1850631521142231E-2</v>
      </c>
      <c r="K85" s="44">
        <f t="shared" si="32"/>
        <v>5.4914881933003845E-3</v>
      </c>
      <c r="L85" s="28">
        <f t="shared" si="33"/>
        <v>2.9654036243822075E-2</v>
      </c>
      <c r="M85" s="24">
        <f t="shared" si="34"/>
        <v>2</v>
      </c>
      <c r="N85" s="10"/>
      <c r="O85" s="72" t="s">
        <v>162</v>
      </c>
      <c r="P85" s="67">
        <f t="shared" si="35"/>
        <v>1821</v>
      </c>
      <c r="Q85" s="13">
        <v>13</v>
      </c>
      <c r="R85" s="34">
        <v>48</v>
      </c>
      <c r="S85" s="34">
        <v>57</v>
      </c>
      <c r="T85" s="34">
        <v>172</v>
      </c>
      <c r="U85" s="34">
        <v>503</v>
      </c>
      <c r="V85" s="34">
        <v>960</v>
      </c>
      <c r="W85" s="34">
        <v>58</v>
      </c>
      <c r="X85" s="34">
        <v>10</v>
      </c>
      <c r="Y85" s="34">
        <v>54</v>
      </c>
      <c r="Z85" s="72">
        <v>10</v>
      </c>
      <c r="AA85" s="1">
        <v>1</v>
      </c>
      <c r="AB85" s="1">
        <v>0</v>
      </c>
      <c r="AC85" s="1">
        <v>1</v>
      </c>
      <c r="AD85" s="1">
        <v>0</v>
      </c>
      <c r="AE85" s="1">
        <v>0</v>
      </c>
      <c r="AF85" s="1">
        <v>1</v>
      </c>
      <c r="AG85" s="1">
        <v>4</v>
      </c>
      <c r="AH85" s="1">
        <v>6</v>
      </c>
      <c r="AI85" s="1">
        <v>0</v>
      </c>
      <c r="AJ85" s="1">
        <v>2</v>
      </c>
      <c r="AK85" s="1">
        <v>6</v>
      </c>
      <c r="AL85" s="1">
        <v>21</v>
      </c>
      <c r="AM85" s="1">
        <v>9</v>
      </c>
      <c r="AN85" s="1">
        <v>3</v>
      </c>
      <c r="AO85" s="1">
        <v>3</v>
      </c>
      <c r="AP85" s="1">
        <v>3</v>
      </c>
      <c r="AQ85" s="1">
        <v>2</v>
      </c>
      <c r="AR85" s="1">
        <v>1</v>
      </c>
      <c r="AS85" s="1">
        <v>7</v>
      </c>
      <c r="AT85" s="1">
        <v>6</v>
      </c>
      <c r="AU85" s="1">
        <v>16</v>
      </c>
      <c r="AV85" s="1">
        <v>16</v>
      </c>
      <c r="AW85" s="1">
        <v>4</v>
      </c>
      <c r="AX85" s="1">
        <v>4</v>
      </c>
      <c r="AY85" s="1">
        <v>9</v>
      </c>
      <c r="AZ85" s="1">
        <v>50</v>
      </c>
      <c r="BA85" s="1">
        <v>89</v>
      </c>
      <c r="BB85" s="1">
        <v>10</v>
      </c>
      <c r="BC85" s="1">
        <v>6</v>
      </c>
      <c r="BD85" s="1">
        <v>22</v>
      </c>
      <c r="BE85" s="1">
        <v>33</v>
      </c>
      <c r="BF85" s="1">
        <v>121</v>
      </c>
      <c r="BG85" s="1">
        <v>311</v>
      </c>
      <c r="BH85" s="1">
        <v>16</v>
      </c>
      <c r="BI85" s="1">
        <v>54</v>
      </c>
      <c r="BJ85" s="1">
        <v>95</v>
      </c>
      <c r="BK85" s="1">
        <v>757</v>
      </c>
      <c r="BL85" s="1">
        <v>54</v>
      </c>
      <c r="BM85" s="1">
        <v>16</v>
      </c>
      <c r="BN85" s="1">
        <v>4</v>
      </c>
      <c r="BO85" s="1">
        <v>2</v>
      </c>
      <c r="BP85" s="1">
        <v>4</v>
      </c>
      <c r="BQ85" s="1">
        <v>15</v>
      </c>
      <c r="BR85" s="1">
        <v>7</v>
      </c>
      <c r="BS85" s="1">
        <v>3</v>
      </c>
      <c r="BT85" s="1">
        <v>7</v>
      </c>
      <c r="BU85" s="79">
        <v>10</v>
      </c>
    </row>
    <row r="86" spans="1:73" x14ac:dyDescent="0.15">
      <c r="A86" s="7" t="s">
        <v>163</v>
      </c>
      <c r="B86" s="7" t="s">
        <v>312</v>
      </c>
      <c r="C86" s="7" t="s">
        <v>164</v>
      </c>
      <c r="D86" s="48">
        <f t="shared" si="25"/>
        <v>1.611459265890779E-2</v>
      </c>
      <c r="E86" s="49">
        <f t="shared" si="26"/>
        <v>5.1924798567591766E-2</v>
      </c>
      <c r="F86" s="49">
        <f t="shared" si="27"/>
        <v>9.7582811101163833E-2</v>
      </c>
      <c r="G86" s="49">
        <f t="shared" si="28"/>
        <v>0.17726051924798567</v>
      </c>
      <c r="H86" s="49">
        <f t="shared" si="29"/>
        <v>0.14234556848701879</v>
      </c>
      <c r="I86" s="49">
        <f t="shared" si="30"/>
        <v>0.41450313339301703</v>
      </c>
      <c r="J86" s="49">
        <f t="shared" si="31"/>
        <v>8.7735004476275733E-2</v>
      </c>
      <c r="K86" s="50">
        <f t="shared" si="32"/>
        <v>1.2533572068039392E-2</v>
      </c>
      <c r="L86" s="29">
        <f t="shared" si="33"/>
        <v>0.24171888988361684</v>
      </c>
      <c r="M86" s="26">
        <f t="shared" si="34"/>
        <v>1</v>
      </c>
      <c r="N86" s="10"/>
      <c r="O86" s="74" t="s">
        <v>164</v>
      </c>
      <c r="P86" s="70">
        <f t="shared" si="35"/>
        <v>1117</v>
      </c>
      <c r="Q86" s="19">
        <v>18</v>
      </c>
      <c r="R86" s="37">
        <v>58</v>
      </c>
      <c r="S86" s="37">
        <v>109</v>
      </c>
      <c r="T86" s="37">
        <v>198</v>
      </c>
      <c r="U86" s="37">
        <v>159</v>
      </c>
      <c r="V86" s="37">
        <v>463</v>
      </c>
      <c r="W86" s="37">
        <v>98</v>
      </c>
      <c r="X86" s="37">
        <v>14</v>
      </c>
      <c r="Y86" s="37">
        <v>270</v>
      </c>
      <c r="Z86" s="74">
        <v>10</v>
      </c>
      <c r="AA86" s="7">
        <v>2</v>
      </c>
      <c r="AB86" s="7">
        <v>1</v>
      </c>
      <c r="AC86" s="7">
        <v>1</v>
      </c>
      <c r="AD86" s="7">
        <v>0</v>
      </c>
      <c r="AE86" s="7">
        <v>2</v>
      </c>
      <c r="AF86" s="7">
        <v>2</v>
      </c>
      <c r="AG86" s="7">
        <v>10</v>
      </c>
      <c r="AH86" s="7">
        <v>1</v>
      </c>
      <c r="AI86" s="7">
        <v>2</v>
      </c>
      <c r="AJ86" s="7">
        <v>9</v>
      </c>
      <c r="AK86" s="7">
        <v>8</v>
      </c>
      <c r="AL86" s="7">
        <v>20</v>
      </c>
      <c r="AM86" s="7">
        <v>8</v>
      </c>
      <c r="AN86" s="7">
        <v>8</v>
      </c>
      <c r="AO86" s="7">
        <v>5</v>
      </c>
      <c r="AP86" s="7">
        <v>8</v>
      </c>
      <c r="AQ86" s="7">
        <v>8</v>
      </c>
      <c r="AR86" s="7">
        <v>3</v>
      </c>
      <c r="AS86" s="7">
        <v>5</v>
      </c>
      <c r="AT86" s="7">
        <v>11</v>
      </c>
      <c r="AU86" s="7">
        <v>26</v>
      </c>
      <c r="AV86" s="7">
        <v>35</v>
      </c>
      <c r="AW86" s="7">
        <v>13</v>
      </c>
      <c r="AX86" s="7">
        <v>9</v>
      </c>
      <c r="AY86" s="7">
        <v>16</v>
      </c>
      <c r="AZ86" s="7">
        <v>45</v>
      </c>
      <c r="BA86" s="7">
        <v>90</v>
      </c>
      <c r="BB86" s="7">
        <v>9</v>
      </c>
      <c r="BC86" s="7">
        <v>16</v>
      </c>
      <c r="BD86" s="7">
        <v>15</v>
      </c>
      <c r="BE86" s="7">
        <v>11</v>
      </c>
      <c r="BF86" s="7">
        <v>82</v>
      </c>
      <c r="BG86" s="7">
        <v>42</v>
      </c>
      <c r="BH86" s="7">
        <v>9</v>
      </c>
      <c r="BI86" s="7">
        <v>66</v>
      </c>
      <c r="BJ86" s="7">
        <v>42</v>
      </c>
      <c r="BK86" s="7">
        <v>85</v>
      </c>
      <c r="BL86" s="7">
        <v>270</v>
      </c>
      <c r="BM86" s="7">
        <v>26</v>
      </c>
      <c r="BN86" s="7">
        <v>6</v>
      </c>
      <c r="BO86" s="7">
        <v>12</v>
      </c>
      <c r="BP86" s="7">
        <v>4</v>
      </c>
      <c r="BQ86" s="7">
        <v>19</v>
      </c>
      <c r="BR86" s="7">
        <v>14</v>
      </c>
      <c r="BS86" s="7">
        <v>8</v>
      </c>
      <c r="BT86" s="7">
        <v>9</v>
      </c>
      <c r="BU86" s="82">
        <v>14</v>
      </c>
    </row>
    <row r="87" spans="1:73" x14ac:dyDescent="0.15">
      <c r="A87" s="1" t="s">
        <v>165</v>
      </c>
      <c r="B87" s="1" t="s">
        <v>309</v>
      </c>
      <c r="C87" s="1" t="s">
        <v>166</v>
      </c>
      <c r="D87" s="41">
        <f t="shared" si="25"/>
        <v>5.2576235541535229E-3</v>
      </c>
      <c r="E87" s="43">
        <f t="shared" si="26"/>
        <v>1.2618296529968454E-2</v>
      </c>
      <c r="F87" s="43">
        <f t="shared" si="27"/>
        <v>1.6824395373291272E-2</v>
      </c>
      <c r="G87" s="43">
        <f t="shared" si="28"/>
        <v>5.152471083070452E-2</v>
      </c>
      <c r="H87" s="43">
        <f t="shared" si="29"/>
        <v>0.1377497371188223</v>
      </c>
      <c r="I87" s="43">
        <f t="shared" si="30"/>
        <v>3.7854889589905363E-2</v>
      </c>
      <c r="J87" s="43">
        <f t="shared" si="31"/>
        <v>0.73606729758149314</v>
      </c>
      <c r="K87" s="44">
        <f t="shared" si="32"/>
        <v>2.103049421661409E-3</v>
      </c>
      <c r="L87" s="28">
        <f t="shared" si="33"/>
        <v>2.103049421661409E-3</v>
      </c>
      <c r="M87" s="24">
        <f t="shared" si="34"/>
        <v>32</v>
      </c>
      <c r="N87" s="10"/>
      <c r="O87" s="72" t="s">
        <v>166</v>
      </c>
      <c r="P87" s="67">
        <f t="shared" si="35"/>
        <v>951</v>
      </c>
      <c r="Q87" s="13">
        <v>5</v>
      </c>
      <c r="R87" s="34">
        <v>12</v>
      </c>
      <c r="S87" s="34">
        <v>16</v>
      </c>
      <c r="T87" s="34">
        <v>49</v>
      </c>
      <c r="U87" s="34">
        <v>131</v>
      </c>
      <c r="V87" s="34">
        <v>36</v>
      </c>
      <c r="W87" s="34">
        <v>700</v>
      </c>
      <c r="X87" s="34">
        <v>2</v>
      </c>
      <c r="Y87" s="34">
        <v>2</v>
      </c>
      <c r="Z87" s="72">
        <v>4</v>
      </c>
      <c r="AA87" s="1">
        <v>0</v>
      </c>
      <c r="AB87" s="1">
        <v>0</v>
      </c>
      <c r="AC87" s="1">
        <v>1</v>
      </c>
      <c r="AD87" s="1">
        <v>0</v>
      </c>
      <c r="AE87" s="1">
        <v>0</v>
      </c>
      <c r="AF87" s="1">
        <v>0</v>
      </c>
      <c r="AG87" s="1">
        <v>0</v>
      </c>
      <c r="AH87" s="1">
        <v>1</v>
      </c>
      <c r="AI87" s="1">
        <v>0</v>
      </c>
      <c r="AJ87" s="1">
        <v>4</v>
      </c>
      <c r="AK87" s="1">
        <v>1</v>
      </c>
      <c r="AL87" s="1">
        <v>2</v>
      </c>
      <c r="AM87" s="1">
        <v>4</v>
      </c>
      <c r="AN87" s="1">
        <v>0</v>
      </c>
      <c r="AO87" s="1">
        <v>1</v>
      </c>
      <c r="AP87" s="1">
        <v>0</v>
      </c>
      <c r="AQ87" s="1">
        <v>1</v>
      </c>
      <c r="AR87" s="1">
        <v>2</v>
      </c>
      <c r="AS87" s="1">
        <v>1</v>
      </c>
      <c r="AT87" s="1">
        <v>2</v>
      </c>
      <c r="AU87" s="1">
        <v>4</v>
      </c>
      <c r="AV87" s="1">
        <v>5</v>
      </c>
      <c r="AW87" s="1">
        <v>1</v>
      </c>
      <c r="AX87" s="1">
        <v>4</v>
      </c>
      <c r="AY87" s="1">
        <v>3</v>
      </c>
      <c r="AZ87" s="1">
        <v>18</v>
      </c>
      <c r="BA87" s="1">
        <v>21</v>
      </c>
      <c r="BB87" s="1">
        <v>1</v>
      </c>
      <c r="BC87" s="1">
        <v>1</v>
      </c>
      <c r="BD87" s="1">
        <v>2</v>
      </c>
      <c r="BE87" s="1">
        <v>7</v>
      </c>
      <c r="BF87" s="1">
        <v>28</v>
      </c>
      <c r="BG87" s="1">
        <v>54</v>
      </c>
      <c r="BH87" s="1">
        <v>40</v>
      </c>
      <c r="BI87" s="1">
        <v>4</v>
      </c>
      <c r="BJ87" s="1">
        <v>9</v>
      </c>
      <c r="BK87" s="1">
        <v>21</v>
      </c>
      <c r="BL87" s="1">
        <v>2</v>
      </c>
      <c r="BM87" s="1">
        <v>428</v>
      </c>
      <c r="BN87" s="1">
        <v>31</v>
      </c>
      <c r="BO87" s="1">
        <v>51</v>
      </c>
      <c r="BP87" s="1">
        <v>35</v>
      </c>
      <c r="BQ87" s="1">
        <v>43</v>
      </c>
      <c r="BR87" s="1">
        <v>49</v>
      </c>
      <c r="BS87" s="1">
        <v>41</v>
      </c>
      <c r="BT87" s="1">
        <v>22</v>
      </c>
      <c r="BU87" s="79">
        <v>2</v>
      </c>
    </row>
    <row r="88" spans="1:73" x14ac:dyDescent="0.15">
      <c r="A88" s="1" t="s">
        <v>167</v>
      </c>
      <c r="B88" s="1" t="s">
        <v>308</v>
      </c>
      <c r="C88" s="1" t="s">
        <v>168</v>
      </c>
      <c r="D88" s="41">
        <f t="shared" si="25"/>
        <v>3.1595576619273301E-3</v>
      </c>
      <c r="E88" s="43">
        <f t="shared" si="26"/>
        <v>6.3191153238546603E-3</v>
      </c>
      <c r="F88" s="43">
        <f t="shared" si="27"/>
        <v>3.3175355450236969E-2</v>
      </c>
      <c r="G88" s="43">
        <f t="shared" si="28"/>
        <v>3.3175355450236969E-2</v>
      </c>
      <c r="H88" s="43">
        <f t="shared" si="29"/>
        <v>0.11374407582938388</v>
      </c>
      <c r="I88" s="43">
        <f t="shared" si="30"/>
        <v>2.2116903633491312E-2</v>
      </c>
      <c r="J88" s="43">
        <f t="shared" si="31"/>
        <v>0.78830963665086884</v>
      </c>
      <c r="K88" s="44">
        <f t="shared" si="32"/>
        <v>0</v>
      </c>
      <c r="L88" s="28">
        <f t="shared" si="33"/>
        <v>0</v>
      </c>
      <c r="M88" s="24">
        <f t="shared" si="34"/>
        <v>52</v>
      </c>
      <c r="N88" s="10"/>
      <c r="O88" s="72" t="s">
        <v>168</v>
      </c>
      <c r="P88" s="67">
        <f t="shared" si="35"/>
        <v>633</v>
      </c>
      <c r="Q88" s="13">
        <v>2</v>
      </c>
      <c r="R88" s="34">
        <v>4</v>
      </c>
      <c r="S88" s="34">
        <v>21</v>
      </c>
      <c r="T88" s="34">
        <v>21</v>
      </c>
      <c r="U88" s="34">
        <v>72</v>
      </c>
      <c r="V88" s="34">
        <v>14</v>
      </c>
      <c r="W88" s="34">
        <v>499</v>
      </c>
      <c r="X88" s="34">
        <v>0</v>
      </c>
      <c r="Y88" s="34">
        <v>0</v>
      </c>
      <c r="Z88" s="72">
        <v>1</v>
      </c>
      <c r="AA88" s="1">
        <v>0</v>
      </c>
      <c r="AB88" s="1">
        <v>0</v>
      </c>
      <c r="AC88" s="1">
        <v>1</v>
      </c>
      <c r="AD88" s="1">
        <v>0</v>
      </c>
      <c r="AE88" s="1">
        <v>0</v>
      </c>
      <c r="AF88" s="1">
        <v>0</v>
      </c>
      <c r="AG88" s="1">
        <v>2</v>
      </c>
      <c r="AH88" s="1">
        <v>0</v>
      </c>
      <c r="AI88" s="1">
        <v>0</v>
      </c>
      <c r="AJ88" s="1">
        <v>0</v>
      </c>
      <c r="AK88" s="1">
        <v>1</v>
      </c>
      <c r="AL88" s="1">
        <v>0</v>
      </c>
      <c r="AM88" s="1">
        <v>1</v>
      </c>
      <c r="AN88" s="1">
        <v>0</v>
      </c>
      <c r="AO88" s="1">
        <v>1</v>
      </c>
      <c r="AP88" s="1">
        <v>1</v>
      </c>
      <c r="AQ88" s="1">
        <v>1</v>
      </c>
      <c r="AR88" s="1">
        <v>0</v>
      </c>
      <c r="AS88" s="1">
        <v>1</v>
      </c>
      <c r="AT88" s="1">
        <v>1</v>
      </c>
      <c r="AU88" s="1">
        <v>7</v>
      </c>
      <c r="AV88" s="1">
        <v>9</v>
      </c>
      <c r="AW88" s="1">
        <v>2</v>
      </c>
      <c r="AX88" s="1">
        <v>1</v>
      </c>
      <c r="AY88" s="1">
        <v>1</v>
      </c>
      <c r="AZ88" s="1">
        <v>4</v>
      </c>
      <c r="BA88" s="1">
        <v>11</v>
      </c>
      <c r="BB88" s="1">
        <v>0</v>
      </c>
      <c r="BC88" s="1">
        <v>2</v>
      </c>
      <c r="BD88" s="1">
        <v>4</v>
      </c>
      <c r="BE88" s="1">
        <v>9</v>
      </c>
      <c r="BF88" s="1">
        <v>7</v>
      </c>
      <c r="BG88" s="1">
        <v>30</v>
      </c>
      <c r="BH88" s="1">
        <v>22</v>
      </c>
      <c r="BI88" s="1">
        <v>0</v>
      </c>
      <c r="BJ88" s="1">
        <v>5</v>
      </c>
      <c r="BK88" s="1">
        <v>9</v>
      </c>
      <c r="BL88" s="1">
        <v>0</v>
      </c>
      <c r="BM88" s="1">
        <v>286</v>
      </c>
      <c r="BN88" s="1">
        <v>38</v>
      </c>
      <c r="BO88" s="1">
        <v>44</v>
      </c>
      <c r="BP88" s="1">
        <v>43</v>
      </c>
      <c r="BQ88" s="1">
        <v>24</v>
      </c>
      <c r="BR88" s="1">
        <v>14</v>
      </c>
      <c r="BS88" s="1">
        <v>39</v>
      </c>
      <c r="BT88" s="1">
        <v>11</v>
      </c>
      <c r="BU88" s="79">
        <v>0</v>
      </c>
    </row>
    <row r="89" spans="1:73" x14ac:dyDescent="0.15">
      <c r="A89" s="1" t="s">
        <v>169</v>
      </c>
      <c r="B89" s="1" t="s">
        <v>307</v>
      </c>
      <c r="C89" s="1" t="s">
        <v>170</v>
      </c>
      <c r="D89" s="41">
        <f t="shared" si="25"/>
        <v>9.4768764215314629E-3</v>
      </c>
      <c r="E89" s="43">
        <f t="shared" si="26"/>
        <v>4.7763457164518575E-2</v>
      </c>
      <c r="F89" s="43">
        <f t="shared" si="27"/>
        <v>5.0416982562547383E-2</v>
      </c>
      <c r="G89" s="43">
        <f t="shared" si="28"/>
        <v>7.8089461713419253E-2</v>
      </c>
      <c r="H89" s="43">
        <f t="shared" si="29"/>
        <v>0.11182714177407127</v>
      </c>
      <c r="I89" s="43">
        <f t="shared" si="30"/>
        <v>4.5109931766489766E-2</v>
      </c>
      <c r="J89" s="43">
        <f t="shared" si="31"/>
        <v>0.64329037149355572</v>
      </c>
      <c r="K89" s="44">
        <f t="shared" si="32"/>
        <v>1.4025777103866566E-2</v>
      </c>
      <c r="L89" s="28">
        <f t="shared" si="33"/>
        <v>3.7907505686125853E-3</v>
      </c>
      <c r="M89" s="24">
        <f t="shared" si="34"/>
        <v>19</v>
      </c>
      <c r="N89" s="10"/>
      <c r="O89" s="72" t="s">
        <v>170</v>
      </c>
      <c r="P89" s="67">
        <f t="shared" si="35"/>
        <v>2638</v>
      </c>
      <c r="Q89" s="13">
        <v>25</v>
      </c>
      <c r="R89" s="34">
        <v>126</v>
      </c>
      <c r="S89" s="34">
        <v>133</v>
      </c>
      <c r="T89" s="34">
        <v>206</v>
      </c>
      <c r="U89" s="34">
        <v>295</v>
      </c>
      <c r="V89" s="34">
        <v>119</v>
      </c>
      <c r="W89" s="34">
        <v>1697</v>
      </c>
      <c r="X89" s="34">
        <v>37</v>
      </c>
      <c r="Y89" s="34">
        <v>10</v>
      </c>
      <c r="Z89" s="72">
        <v>13</v>
      </c>
      <c r="AA89" s="1">
        <v>0</v>
      </c>
      <c r="AB89" s="1">
        <v>0</v>
      </c>
      <c r="AC89" s="1">
        <v>6</v>
      </c>
      <c r="AD89" s="1">
        <v>1</v>
      </c>
      <c r="AE89" s="1">
        <v>3</v>
      </c>
      <c r="AF89" s="1">
        <v>2</v>
      </c>
      <c r="AG89" s="1">
        <v>9</v>
      </c>
      <c r="AH89" s="1">
        <v>3</v>
      </c>
      <c r="AI89" s="1">
        <v>3</v>
      </c>
      <c r="AJ89" s="1">
        <v>14</v>
      </c>
      <c r="AK89" s="1">
        <v>16</v>
      </c>
      <c r="AL89" s="1">
        <v>54</v>
      </c>
      <c r="AM89" s="1">
        <v>27</v>
      </c>
      <c r="AN89" s="1">
        <v>7</v>
      </c>
      <c r="AO89" s="1">
        <v>5</v>
      </c>
      <c r="AP89" s="1">
        <v>11</v>
      </c>
      <c r="AQ89" s="1">
        <v>2</v>
      </c>
      <c r="AR89" s="1">
        <v>5</v>
      </c>
      <c r="AS89" s="1">
        <v>10</v>
      </c>
      <c r="AT89" s="1">
        <v>13</v>
      </c>
      <c r="AU89" s="1">
        <v>23</v>
      </c>
      <c r="AV89" s="1">
        <v>57</v>
      </c>
      <c r="AW89" s="1">
        <v>19</v>
      </c>
      <c r="AX89" s="1">
        <v>13</v>
      </c>
      <c r="AY89" s="1">
        <v>18</v>
      </c>
      <c r="AZ89" s="1">
        <v>55</v>
      </c>
      <c r="BA89" s="1">
        <v>79</v>
      </c>
      <c r="BB89" s="1">
        <v>13</v>
      </c>
      <c r="BC89" s="1">
        <v>9</v>
      </c>
      <c r="BD89" s="1">
        <v>7</v>
      </c>
      <c r="BE89" s="1">
        <v>13</v>
      </c>
      <c r="BF89" s="1">
        <v>51</v>
      </c>
      <c r="BG89" s="1">
        <v>141</v>
      </c>
      <c r="BH89" s="1">
        <v>83</v>
      </c>
      <c r="BI89" s="1">
        <v>12</v>
      </c>
      <c r="BJ89" s="1">
        <v>28</v>
      </c>
      <c r="BK89" s="1">
        <v>69</v>
      </c>
      <c r="BL89" s="1">
        <v>10</v>
      </c>
      <c r="BM89" s="1">
        <v>934</v>
      </c>
      <c r="BN89" s="1">
        <v>97</v>
      </c>
      <c r="BO89" s="1">
        <v>138</v>
      </c>
      <c r="BP89" s="1">
        <v>145</v>
      </c>
      <c r="BQ89" s="1">
        <v>132</v>
      </c>
      <c r="BR89" s="1">
        <v>76</v>
      </c>
      <c r="BS89" s="1">
        <v>144</v>
      </c>
      <c r="BT89" s="1">
        <v>31</v>
      </c>
      <c r="BU89" s="79">
        <v>37</v>
      </c>
    </row>
    <row r="90" spans="1:73" x14ac:dyDescent="0.15">
      <c r="A90" s="1" t="s">
        <v>171</v>
      </c>
      <c r="B90" s="1" t="s">
        <v>312</v>
      </c>
      <c r="C90" s="1" t="s">
        <v>172</v>
      </c>
      <c r="D90" s="41">
        <f t="shared" si="25"/>
        <v>4.6047582501918651E-3</v>
      </c>
      <c r="E90" s="43">
        <f t="shared" si="26"/>
        <v>1.3046815042210284E-2</v>
      </c>
      <c r="F90" s="43">
        <f t="shared" si="27"/>
        <v>1.4581734458940905E-2</v>
      </c>
      <c r="G90" s="43">
        <f t="shared" si="28"/>
        <v>2.0721412125863391E-2</v>
      </c>
      <c r="H90" s="43">
        <f t="shared" si="29"/>
        <v>2.6093630084420567E-2</v>
      </c>
      <c r="I90" s="43">
        <f t="shared" si="30"/>
        <v>4.6047582501918651E-3</v>
      </c>
      <c r="J90" s="43">
        <f t="shared" si="31"/>
        <v>0.9102072141212586</v>
      </c>
      <c r="K90" s="44">
        <f t="shared" si="32"/>
        <v>6.1396776669224865E-3</v>
      </c>
      <c r="L90" s="28">
        <f t="shared" si="33"/>
        <v>0</v>
      </c>
      <c r="M90" s="24">
        <f t="shared" si="34"/>
        <v>52</v>
      </c>
      <c r="N90" s="10"/>
      <c r="O90" s="72" t="s">
        <v>172</v>
      </c>
      <c r="P90" s="67">
        <f t="shared" si="35"/>
        <v>1303</v>
      </c>
      <c r="Q90" s="13">
        <v>6</v>
      </c>
      <c r="R90" s="34">
        <v>17</v>
      </c>
      <c r="S90" s="34">
        <v>19</v>
      </c>
      <c r="T90" s="34">
        <v>27</v>
      </c>
      <c r="U90" s="34">
        <v>34</v>
      </c>
      <c r="V90" s="34">
        <v>6</v>
      </c>
      <c r="W90" s="34">
        <v>1186</v>
      </c>
      <c r="X90" s="34">
        <v>8</v>
      </c>
      <c r="Y90" s="34">
        <v>0</v>
      </c>
      <c r="Z90" s="72">
        <v>4</v>
      </c>
      <c r="AA90" s="1">
        <v>0</v>
      </c>
      <c r="AB90" s="1">
        <v>0</v>
      </c>
      <c r="AC90" s="1">
        <v>1</v>
      </c>
      <c r="AD90" s="1">
        <v>0</v>
      </c>
      <c r="AE90" s="1">
        <v>0</v>
      </c>
      <c r="AF90" s="1">
        <v>1</v>
      </c>
      <c r="AG90" s="1">
        <v>2</v>
      </c>
      <c r="AH90" s="1">
        <v>0</v>
      </c>
      <c r="AI90" s="1">
        <v>0</v>
      </c>
      <c r="AJ90" s="1">
        <v>2</v>
      </c>
      <c r="AK90" s="1">
        <v>4</v>
      </c>
      <c r="AL90" s="1">
        <v>2</v>
      </c>
      <c r="AM90" s="1">
        <v>7</v>
      </c>
      <c r="AN90" s="1">
        <v>0</v>
      </c>
      <c r="AO90" s="1">
        <v>0</v>
      </c>
      <c r="AP90" s="1">
        <v>0</v>
      </c>
      <c r="AQ90" s="1">
        <v>1</v>
      </c>
      <c r="AR90" s="1">
        <v>1</v>
      </c>
      <c r="AS90" s="1">
        <v>0</v>
      </c>
      <c r="AT90" s="1">
        <v>2</v>
      </c>
      <c r="AU90" s="1">
        <v>8</v>
      </c>
      <c r="AV90" s="1">
        <v>7</v>
      </c>
      <c r="AW90" s="1">
        <v>2</v>
      </c>
      <c r="AX90" s="1">
        <v>1</v>
      </c>
      <c r="AY90" s="1">
        <v>2</v>
      </c>
      <c r="AZ90" s="1">
        <v>7</v>
      </c>
      <c r="BA90" s="1">
        <v>9</v>
      </c>
      <c r="BB90" s="1">
        <v>5</v>
      </c>
      <c r="BC90" s="1">
        <v>1</v>
      </c>
      <c r="BD90" s="1">
        <v>1</v>
      </c>
      <c r="BE90" s="1">
        <v>1</v>
      </c>
      <c r="BF90" s="1">
        <v>5</v>
      </c>
      <c r="BG90" s="1">
        <v>13</v>
      </c>
      <c r="BH90" s="1">
        <v>14</v>
      </c>
      <c r="BI90" s="1">
        <v>0</v>
      </c>
      <c r="BJ90" s="1">
        <v>3</v>
      </c>
      <c r="BK90" s="1">
        <v>3</v>
      </c>
      <c r="BL90" s="1">
        <v>0</v>
      </c>
      <c r="BM90" s="1">
        <v>563</v>
      </c>
      <c r="BN90" s="1">
        <v>354</v>
      </c>
      <c r="BO90" s="1">
        <v>95</v>
      </c>
      <c r="BP90" s="1">
        <v>66</v>
      </c>
      <c r="BQ90" s="1">
        <v>33</v>
      </c>
      <c r="BR90" s="1">
        <v>35</v>
      </c>
      <c r="BS90" s="1">
        <v>33</v>
      </c>
      <c r="BT90" s="1">
        <v>7</v>
      </c>
      <c r="BU90" s="79">
        <v>8</v>
      </c>
    </row>
    <row r="91" spans="1:73" x14ac:dyDescent="0.15">
      <c r="A91" s="1" t="s">
        <v>173</v>
      </c>
      <c r="B91" s="1" t="s">
        <v>312</v>
      </c>
      <c r="C91" s="1" t="s">
        <v>174</v>
      </c>
      <c r="D91" s="41">
        <f t="shared" si="25"/>
        <v>1.566265060240964E-2</v>
      </c>
      <c r="E91" s="43">
        <f t="shared" si="26"/>
        <v>4.3373493975903614E-2</v>
      </c>
      <c r="F91" s="43">
        <f t="shared" si="27"/>
        <v>2.9518072289156625E-2</v>
      </c>
      <c r="G91" s="43">
        <f t="shared" si="28"/>
        <v>5.3012048192771083E-2</v>
      </c>
      <c r="H91" s="43">
        <f t="shared" si="29"/>
        <v>5.1204819277108432E-2</v>
      </c>
      <c r="I91" s="43">
        <f t="shared" si="30"/>
        <v>1.2048192771084338E-2</v>
      </c>
      <c r="J91" s="43">
        <f t="shared" si="31"/>
        <v>0.78132530120481924</v>
      </c>
      <c r="K91" s="44">
        <f t="shared" si="32"/>
        <v>1.3855421686746987E-2</v>
      </c>
      <c r="L91" s="28">
        <f t="shared" si="33"/>
        <v>1.2048192771084338E-3</v>
      </c>
      <c r="M91" s="24">
        <f t="shared" si="34"/>
        <v>43</v>
      </c>
      <c r="N91" s="10"/>
      <c r="O91" s="72" t="s">
        <v>174</v>
      </c>
      <c r="P91" s="67">
        <f t="shared" si="35"/>
        <v>1660</v>
      </c>
      <c r="Q91" s="13">
        <v>26</v>
      </c>
      <c r="R91" s="34">
        <v>72</v>
      </c>
      <c r="S91" s="34">
        <v>49</v>
      </c>
      <c r="T91" s="34">
        <v>88</v>
      </c>
      <c r="U91" s="34">
        <v>85</v>
      </c>
      <c r="V91" s="34">
        <v>20</v>
      </c>
      <c r="W91" s="34">
        <v>1297</v>
      </c>
      <c r="X91" s="34">
        <v>23</v>
      </c>
      <c r="Y91" s="34">
        <v>2</v>
      </c>
      <c r="Z91" s="72">
        <v>18</v>
      </c>
      <c r="AA91" s="1">
        <v>0</v>
      </c>
      <c r="AB91" s="1">
        <v>0</v>
      </c>
      <c r="AC91" s="1">
        <v>5</v>
      </c>
      <c r="AD91" s="1">
        <v>0</v>
      </c>
      <c r="AE91" s="1">
        <v>1</v>
      </c>
      <c r="AF91" s="1">
        <v>2</v>
      </c>
      <c r="AG91" s="1">
        <v>6</v>
      </c>
      <c r="AH91" s="1">
        <v>3</v>
      </c>
      <c r="AI91" s="1">
        <v>3</v>
      </c>
      <c r="AJ91" s="1">
        <v>7</v>
      </c>
      <c r="AK91" s="1">
        <v>11</v>
      </c>
      <c r="AL91" s="1">
        <v>24</v>
      </c>
      <c r="AM91" s="1">
        <v>18</v>
      </c>
      <c r="AN91" s="1">
        <v>0</v>
      </c>
      <c r="AO91" s="1">
        <v>2</v>
      </c>
      <c r="AP91" s="1">
        <v>0</v>
      </c>
      <c r="AQ91" s="1">
        <v>3</v>
      </c>
      <c r="AR91" s="1">
        <v>2</v>
      </c>
      <c r="AS91" s="1">
        <v>6</v>
      </c>
      <c r="AT91" s="1">
        <v>7</v>
      </c>
      <c r="AU91" s="1">
        <v>6</v>
      </c>
      <c r="AV91" s="1">
        <v>23</v>
      </c>
      <c r="AW91" s="1">
        <v>8</v>
      </c>
      <c r="AX91" s="1">
        <v>6</v>
      </c>
      <c r="AY91" s="1">
        <v>12</v>
      </c>
      <c r="AZ91" s="1">
        <v>25</v>
      </c>
      <c r="BA91" s="1">
        <v>24</v>
      </c>
      <c r="BB91" s="1">
        <v>11</v>
      </c>
      <c r="BC91" s="1">
        <v>2</v>
      </c>
      <c r="BD91" s="1">
        <v>2</v>
      </c>
      <c r="BE91" s="1">
        <v>7</v>
      </c>
      <c r="BF91" s="1">
        <v>6</v>
      </c>
      <c r="BG91" s="1">
        <v>33</v>
      </c>
      <c r="BH91" s="1">
        <v>37</v>
      </c>
      <c r="BI91" s="1">
        <v>7</v>
      </c>
      <c r="BJ91" s="1">
        <v>2</v>
      </c>
      <c r="BK91" s="1">
        <v>9</v>
      </c>
      <c r="BL91" s="1">
        <v>2</v>
      </c>
      <c r="BM91" s="1">
        <v>335</v>
      </c>
      <c r="BN91" s="1">
        <v>79</v>
      </c>
      <c r="BO91" s="1">
        <v>610</v>
      </c>
      <c r="BP91" s="1">
        <v>70</v>
      </c>
      <c r="BQ91" s="1">
        <v>68</v>
      </c>
      <c r="BR91" s="1">
        <v>41</v>
      </c>
      <c r="BS91" s="1">
        <v>51</v>
      </c>
      <c r="BT91" s="1">
        <v>43</v>
      </c>
      <c r="BU91" s="79">
        <v>23</v>
      </c>
    </row>
    <row r="92" spans="1:73" x14ac:dyDescent="0.15">
      <c r="A92" s="1" t="s">
        <v>175</v>
      </c>
      <c r="B92" s="1" t="s">
        <v>312</v>
      </c>
      <c r="C92" s="1" t="s">
        <v>176</v>
      </c>
      <c r="D92" s="41">
        <f t="shared" si="25"/>
        <v>2.9394473838918285E-3</v>
      </c>
      <c r="E92" s="43">
        <f t="shared" si="26"/>
        <v>9.4062316284538507E-3</v>
      </c>
      <c r="F92" s="43">
        <f t="shared" si="27"/>
        <v>5.2910052910052907E-3</v>
      </c>
      <c r="G92" s="43">
        <f t="shared" si="28"/>
        <v>1.3521457965902411E-2</v>
      </c>
      <c r="H92" s="43">
        <f t="shared" si="29"/>
        <v>4.0564373897707229E-2</v>
      </c>
      <c r="I92" s="43">
        <f t="shared" si="30"/>
        <v>1.0582010582010581E-2</v>
      </c>
      <c r="J92" s="43">
        <f t="shared" si="31"/>
        <v>0.9135802469135802</v>
      </c>
      <c r="K92" s="44">
        <f t="shared" si="32"/>
        <v>4.11522633744856E-3</v>
      </c>
      <c r="L92" s="28">
        <f t="shared" si="33"/>
        <v>5.8788947677836567E-4</v>
      </c>
      <c r="M92" s="24">
        <f t="shared" si="34"/>
        <v>51</v>
      </c>
      <c r="N92" s="10"/>
      <c r="O92" s="72" t="s">
        <v>176</v>
      </c>
      <c r="P92" s="67">
        <f t="shared" si="35"/>
        <v>1701</v>
      </c>
      <c r="Q92" s="13">
        <v>5</v>
      </c>
      <c r="R92" s="34">
        <v>16</v>
      </c>
      <c r="S92" s="34">
        <v>9</v>
      </c>
      <c r="T92" s="34">
        <v>23</v>
      </c>
      <c r="U92" s="34">
        <v>69</v>
      </c>
      <c r="V92" s="34">
        <v>18</v>
      </c>
      <c r="W92" s="34">
        <v>1554</v>
      </c>
      <c r="X92" s="34">
        <v>7</v>
      </c>
      <c r="Y92" s="34">
        <v>1</v>
      </c>
      <c r="Z92" s="72">
        <v>4</v>
      </c>
      <c r="AA92" s="1">
        <v>0</v>
      </c>
      <c r="AB92" s="1">
        <v>0</v>
      </c>
      <c r="AC92" s="1">
        <v>1</v>
      </c>
      <c r="AD92" s="1">
        <v>0</v>
      </c>
      <c r="AE92" s="1">
        <v>0</v>
      </c>
      <c r="AF92" s="1">
        <v>0</v>
      </c>
      <c r="AG92" s="1">
        <v>1</v>
      </c>
      <c r="AH92" s="1">
        <v>0</v>
      </c>
      <c r="AI92" s="1">
        <v>0</v>
      </c>
      <c r="AJ92" s="1">
        <v>4</v>
      </c>
      <c r="AK92" s="1">
        <v>4</v>
      </c>
      <c r="AL92" s="1">
        <v>5</v>
      </c>
      <c r="AM92" s="1">
        <v>2</v>
      </c>
      <c r="AN92" s="1">
        <v>0</v>
      </c>
      <c r="AO92" s="1">
        <v>0</v>
      </c>
      <c r="AP92" s="1">
        <v>0</v>
      </c>
      <c r="AQ92" s="1">
        <v>0</v>
      </c>
      <c r="AR92" s="1">
        <v>1</v>
      </c>
      <c r="AS92" s="1">
        <v>1</v>
      </c>
      <c r="AT92" s="1">
        <v>1</v>
      </c>
      <c r="AU92" s="1">
        <v>3</v>
      </c>
      <c r="AV92" s="1">
        <v>3</v>
      </c>
      <c r="AW92" s="1">
        <v>2</v>
      </c>
      <c r="AX92" s="1">
        <v>2</v>
      </c>
      <c r="AY92" s="1">
        <v>0</v>
      </c>
      <c r="AZ92" s="1">
        <v>9</v>
      </c>
      <c r="BA92" s="1">
        <v>10</v>
      </c>
      <c r="BB92" s="1">
        <v>0</v>
      </c>
      <c r="BC92" s="1">
        <v>0</v>
      </c>
      <c r="BD92" s="1">
        <v>1</v>
      </c>
      <c r="BE92" s="1">
        <v>8</v>
      </c>
      <c r="BF92" s="1">
        <v>6</v>
      </c>
      <c r="BG92" s="1">
        <v>10</v>
      </c>
      <c r="BH92" s="1">
        <v>44</v>
      </c>
      <c r="BI92" s="1">
        <v>1</v>
      </c>
      <c r="BJ92" s="1">
        <v>4</v>
      </c>
      <c r="BK92" s="1">
        <v>12</v>
      </c>
      <c r="BL92" s="1">
        <v>1</v>
      </c>
      <c r="BM92" s="1">
        <v>400</v>
      </c>
      <c r="BN92" s="1">
        <v>80</v>
      </c>
      <c r="BO92" s="1">
        <v>145</v>
      </c>
      <c r="BP92" s="1">
        <v>540</v>
      </c>
      <c r="BQ92" s="1">
        <v>130</v>
      </c>
      <c r="BR92" s="1">
        <v>90</v>
      </c>
      <c r="BS92" s="1">
        <v>131</v>
      </c>
      <c r="BT92" s="1">
        <v>38</v>
      </c>
      <c r="BU92" s="79">
        <v>7</v>
      </c>
    </row>
    <row r="93" spans="1:73" x14ac:dyDescent="0.15">
      <c r="A93" s="1" t="s">
        <v>177</v>
      </c>
      <c r="B93" s="1" t="s">
        <v>312</v>
      </c>
      <c r="C93" s="1" t="s">
        <v>178</v>
      </c>
      <c r="D93" s="41">
        <f t="shared" si="25"/>
        <v>9.242144177449169E-3</v>
      </c>
      <c r="E93" s="43">
        <f t="shared" si="26"/>
        <v>2.2181146025878003E-2</v>
      </c>
      <c r="F93" s="43">
        <f t="shared" si="27"/>
        <v>3.512014787430684E-2</v>
      </c>
      <c r="G93" s="43">
        <f t="shared" si="28"/>
        <v>3.9741219963031427E-2</v>
      </c>
      <c r="H93" s="43">
        <f t="shared" si="29"/>
        <v>7.4861367837338266E-2</v>
      </c>
      <c r="I93" s="43">
        <f t="shared" si="30"/>
        <v>4.0665434380776341E-2</v>
      </c>
      <c r="J93" s="43">
        <f t="shared" si="31"/>
        <v>0.77449168207024033</v>
      </c>
      <c r="K93" s="44">
        <f t="shared" si="32"/>
        <v>3.6968576709796672E-3</v>
      </c>
      <c r="L93" s="28">
        <f t="shared" si="33"/>
        <v>9.2421441774491681E-4</v>
      </c>
      <c r="M93" s="24">
        <f t="shared" si="34"/>
        <v>48</v>
      </c>
      <c r="N93" s="10"/>
      <c r="O93" s="72" t="s">
        <v>178</v>
      </c>
      <c r="P93" s="67">
        <f t="shared" si="35"/>
        <v>1082</v>
      </c>
      <c r="Q93" s="13">
        <v>10</v>
      </c>
      <c r="R93" s="34">
        <v>24</v>
      </c>
      <c r="S93" s="34">
        <v>38</v>
      </c>
      <c r="T93" s="34">
        <v>43</v>
      </c>
      <c r="U93" s="34">
        <v>81</v>
      </c>
      <c r="V93" s="34">
        <v>44</v>
      </c>
      <c r="W93" s="34">
        <v>838</v>
      </c>
      <c r="X93" s="34">
        <v>4</v>
      </c>
      <c r="Y93" s="34">
        <v>1</v>
      </c>
      <c r="Z93" s="72">
        <v>7</v>
      </c>
      <c r="AA93" s="1">
        <v>0</v>
      </c>
      <c r="AB93" s="1">
        <v>0</v>
      </c>
      <c r="AC93" s="1">
        <v>1</v>
      </c>
      <c r="AD93" s="1">
        <v>1</v>
      </c>
      <c r="AE93" s="1">
        <v>0</v>
      </c>
      <c r="AF93" s="1">
        <v>1</v>
      </c>
      <c r="AG93" s="1">
        <v>1</v>
      </c>
      <c r="AH93" s="1">
        <v>0</v>
      </c>
      <c r="AI93" s="1">
        <v>2</v>
      </c>
      <c r="AJ93" s="1">
        <v>3</v>
      </c>
      <c r="AK93" s="1">
        <v>6</v>
      </c>
      <c r="AL93" s="1">
        <v>8</v>
      </c>
      <c r="AM93" s="1">
        <v>4</v>
      </c>
      <c r="AN93" s="1">
        <v>1</v>
      </c>
      <c r="AO93" s="1">
        <v>0</v>
      </c>
      <c r="AP93" s="1">
        <v>1</v>
      </c>
      <c r="AQ93" s="1">
        <v>5</v>
      </c>
      <c r="AR93" s="1">
        <v>1</v>
      </c>
      <c r="AS93" s="1">
        <v>2</v>
      </c>
      <c r="AT93" s="1">
        <v>5</v>
      </c>
      <c r="AU93" s="1">
        <v>11</v>
      </c>
      <c r="AV93" s="1">
        <v>12</v>
      </c>
      <c r="AW93" s="1">
        <v>6</v>
      </c>
      <c r="AX93" s="1">
        <v>3</v>
      </c>
      <c r="AY93" s="1">
        <v>6</v>
      </c>
      <c r="AZ93" s="1">
        <v>7</v>
      </c>
      <c r="BA93" s="1">
        <v>16</v>
      </c>
      <c r="BB93" s="1">
        <v>2</v>
      </c>
      <c r="BC93" s="1">
        <v>3</v>
      </c>
      <c r="BD93" s="1">
        <v>3</v>
      </c>
      <c r="BE93" s="1">
        <v>7</v>
      </c>
      <c r="BF93" s="1">
        <v>14</v>
      </c>
      <c r="BG93" s="1">
        <v>18</v>
      </c>
      <c r="BH93" s="1">
        <v>39</v>
      </c>
      <c r="BI93" s="1">
        <v>4</v>
      </c>
      <c r="BJ93" s="1">
        <v>11</v>
      </c>
      <c r="BK93" s="1">
        <v>28</v>
      </c>
      <c r="BL93" s="1">
        <v>1</v>
      </c>
      <c r="BM93" s="1">
        <v>138</v>
      </c>
      <c r="BN93" s="1">
        <v>33</v>
      </c>
      <c r="BO93" s="1">
        <v>68</v>
      </c>
      <c r="BP93" s="1">
        <v>51</v>
      </c>
      <c r="BQ93" s="1">
        <v>447</v>
      </c>
      <c r="BR93" s="1">
        <v>79</v>
      </c>
      <c r="BS93" s="1">
        <v>16</v>
      </c>
      <c r="BT93" s="1">
        <v>6</v>
      </c>
      <c r="BU93" s="79">
        <v>4</v>
      </c>
    </row>
    <row r="94" spans="1:73" x14ac:dyDescent="0.15">
      <c r="A94" s="1" t="s">
        <v>179</v>
      </c>
      <c r="B94" s="1" t="s">
        <v>312</v>
      </c>
      <c r="C94" s="1" t="s">
        <v>180</v>
      </c>
      <c r="D94" s="41">
        <f t="shared" si="25"/>
        <v>8.4745762711864406E-3</v>
      </c>
      <c r="E94" s="43">
        <f t="shared" si="26"/>
        <v>4.7080979284369114E-2</v>
      </c>
      <c r="F94" s="43">
        <f t="shared" si="27"/>
        <v>4.8964218455743877E-2</v>
      </c>
      <c r="G94" s="43">
        <f t="shared" si="28"/>
        <v>6.120527306967985E-2</v>
      </c>
      <c r="H94" s="43">
        <f t="shared" si="29"/>
        <v>5.1789077212806026E-2</v>
      </c>
      <c r="I94" s="43">
        <f t="shared" si="30"/>
        <v>9.4161958568738224E-3</v>
      </c>
      <c r="J94" s="43">
        <f t="shared" si="31"/>
        <v>0.7655367231638418</v>
      </c>
      <c r="K94" s="44">
        <f t="shared" si="32"/>
        <v>7.5329566854990581E-3</v>
      </c>
      <c r="L94" s="28">
        <f t="shared" si="33"/>
        <v>1.8832391713747645E-3</v>
      </c>
      <c r="M94" s="24">
        <f t="shared" si="34"/>
        <v>36</v>
      </c>
      <c r="N94" s="10"/>
      <c r="O94" s="72" t="s">
        <v>180</v>
      </c>
      <c r="P94" s="67">
        <f t="shared" si="35"/>
        <v>1062</v>
      </c>
      <c r="Q94" s="13">
        <v>9</v>
      </c>
      <c r="R94" s="34">
        <v>50</v>
      </c>
      <c r="S94" s="34">
        <v>52</v>
      </c>
      <c r="T94" s="34">
        <v>65</v>
      </c>
      <c r="U94" s="34">
        <v>55</v>
      </c>
      <c r="V94" s="34">
        <v>10</v>
      </c>
      <c r="W94" s="34">
        <v>813</v>
      </c>
      <c r="X94" s="34">
        <v>8</v>
      </c>
      <c r="Y94" s="34">
        <v>2</v>
      </c>
      <c r="Z94" s="72">
        <v>8</v>
      </c>
      <c r="AA94" s="1">
        <v>0</v>
      </c>
      <c r="AB94" s="1">
        <v>1</v>
      </c>
      <c r="AC94" s="1">
        <v>0</v>
      </c>
      <c r="AD94" s="1">
        <v>0</v>
      </c>
      <c r="AE94" s="1">
        <v>0</v>
      </c>
      <c r="AF94" s="1">
        <v>0</v>
      </c>
      <c r="AG94" s="1">
        <v>5</v>
      </c>
      <c r="AH94" s="1">
        <v>1</v>
      </c>
      <c r="AI94" s="1">
        <v>4</v>
      </c>
      <c r="AJ94" s="1">
        <v>6</v>
      </c>
      <c r="AK94" s="1">
        <v>9</v>
      </c>
      <c r="AL94" s="1">
        <v>17</v>
      </c>
      <c r="AM94" s="1">
        <v>8</v>
      </c>
      <c r="AN94" s="1">
        <v>1</v>
      </c>
      <c r="AO94" s="1">
        <v>3</v>
      </c>
      <c r="AP94" s="1">
        <v>1</v>
      </c>
      <c r="AQ94" s="1">
        <v>3</v>
      </c>
      <c r="AR94" s="1">
        <v>1</v>
      </c>
      <c r="AS94" s="1">
        <v>4</v>
      </c>
      <c r="AT94" s="1">
        <v>2</v>
      </c>
      <c r="AU94" s="1">
        <v>11</v>
      </c>
      <c r="AV94" s="1">
        <v>26</v>
      </c>
      <c r="AW94" s="1">
        <v>7</v>
      </c>
      <c r="AX94" s="1">
        <v>2</v>
      </c>
      <c r="AY94" s="1">
        <v>5</v>
      </c>
      <c r="AZ94" s="1">
        <v>21</v>
      </c>
      <c r="BA94" s="1">
        <v>24</v>
      </c>
      <c r="BB94" s="1">
        <v>3</v>
      </c>
      <c r="BC94" s="1">
        <v>3</v>
      </c>
      <c r="BD94" s="1">
        <v>1</v>
      </c>
      <c r="BE94" s="1">
        <v>9</v>
      </c>
      <c r="BF94" s="1">
        <v>17</v>
      </c>
      <c r="BG94" s="1">
        <v>18</v>
      </c>
      <c r="BH94" s="1">
        <v>10</v>
      </c>
      <c r="BI94" s="1">
        <v>2</v>
      </c>
      <c r="BJ94" s="1">
        <v>3</v>
      </c>
      <c r="BK94" s="1">
        <v>3</v>
      </c>
      <c r="BL94" s="1">
        <v>2</v>
      </c>
      <c r="BM94" s="1">
        <v>101</v>
      </c>
      <c r="BN94" s="1">
        <v>18</v>
      </c>
      <c r="BO94" s="1">
        <v>59</v>
      </c>
      <c r="BP94" s="1">
        <v>83</v>
      </c>
      <c r="BQ94" s="1">
        <v>69</v>
      </c>
      <c r="BR94" s="1">
        <v>393</v>
      </c>
      <c r="BS94" s="1">
        <v>79</v>
      </c>
      <c r="BT94" s="1">
        <v>11</v>
      </c>
      <c r="BU94" s="79">
        <v>8</v>
      </c>
    </row>
    <row r="95" spans="1:73" x14ac:dyDescent="0.15">
      <c r="A95" s="1" t="s">
        <v>181</v>
      </c>
      <c r="B95" s="1" t="s">
        <v>312</v>
      </c>
      <c r="C95" s="1" t="s">
        <v>182</v>
      </c>
      <c r="D95" s="41">
        <f t="shared" si="25"/>
        <v>8.7855297157622744E-3</v>
      </c>
      <c r="E95" s="43">
        <f t="shared" si="26"/>
        <v>3.1524547803617568E-2</v>
      </c>
      <c r="F95" s="43">
        <f t="shared" si="27"/>
        <v>2.428940568475452E-2</v>
      </c>
      <c r="G95" s="43">
        <f t="shared" si="28"/>
        <v>3.7726098191214467E-2</v>
      </c>
      <c r="H95" s="43">
        <f t="shared" si="29"/>
        <v>3.3074935400516793E-2</v>
      </c>
      <c r="I95" s="43">
        <f t="shared" si="30"/>
        <v>5.6847545219638239E-3</v>
      </c>
      <c r="J95" s="43">
        <f t="shared" si="31"/>
        <v>0.84651162790697676</v>
      </c>
      <c r="K95" s="44">
        <f t="shared" si="32"/>
        <v>1.2403100775193798E-2</v>
      </c>
      <c r="L95" s="28">
        <f t="shared" si="33"/>
        <v>0</v>
      </c>
      <c r="M95" s="24">
        <f t="shared" si="34"/>
        <v>52</v>
      </c>
      <c r="N95" s="10"/>
      <c r="O95" s="72" t="s">
        <v>182</v>
      </c>
      <c r="P95" s="67">
        <f t="shared" si="35"/>
        <v>1935</v>
      </c>
      <c r="Q95" s="13">
        <v>17</v>
      </c>
      <c r="R95" s="34">
        <v>61</v>
      </c>
      <c r="S95" s="34">
        <v>47</v>
      </c>
      <c r="T95" s="34">
        <v>73</v>
      </c>
      <c r="U95" s="34">
        <v>64</v>
      </c>
      <c r="V95" s="34">
        <v>11</v>
      </c>
      <c r="W95" s="34">
        <v>1638</v>
      </c>
      <c r="X95" s="34">
        <v>24</v>
      </c>
      <c r="Y95" s="34">
        <v>0</v>
      </c>
      <c r="Z95" s="72">
        <v>14</v>
      </c>
      <c r="AA95" s="1">
        <v>1</v>
      </c>
      <c r="AB95" s="1">
        <v>0</v>
      </c>
      <c r="AC95" s="1">
        <v>0</v>
      </c>
      <c r="AD95" s="1">
        <v>0</v>
      </c>
      <c r="AE95" s="1">
        <v>1</v>
      </c>
      <c r="AF95" s="1">
        <v>1</v>
      </c>
      <c r="AG95" s="1">
        <v>4</v>
      </c>
      <c r="AH95" s="1">
        <v>3</v>
      </c>
      <c r="AI95" s="1">
        <v>2</v>
      </c>
      <c r="AJ95" s="1">
        <v>9</v>
      </c>
      <c r="AK95" s="1">
        <v>6</v>
      </c>
      <c r="AL95" s="1">
        <v>21</v>
      </c>
      <c r="AM95" s="1">
        <v>16</v>
      </c>
      <c r="AN95" s="1">
        <v>0</v>
      </c>
      <c r="AO95" s="1">
        <v>2</v>
      </c>
      <c r="AP95" s="1">
        <v>1</v>
      </c>
      <c r="AQ95" s="1">
        <v>1</v>
      </c>
      <c r="AR95" s="1">
        <v>1</v>
      </c>
      <c r="AS95" s="1">
        <v>0</v>
      </c>
      <c r="AT95" s="1">
        <v>4</v>
      </c>
      <c r="AU95" s="1">
        <v>11</v>
      </c>
      <c r="AV95" s="1">
        <v>27</v>
      </c>
      <c r="AW95" s="1">
        <v>4</v>
      </c>
      <c r="AX95" s="1">
        <v>5</v>
      </c>
      <c r="AY95" s="1">
        <v>11</v>
      </c>
      <c r="AZ95" s="1">
        <v>25</v>
      </c>
      <c r="BA95" s="1">
        <v>20</v>
      </c>
      <c r="BB95" s="1">
        <v>4</v>
      </c>
      <c r="BC95" s="1">
        <v>4</v>
      </c>
      <c r="BD95" s="1">
        <v>1</v>
      </c>
      <c r="BE95" s="1">
        <v>2</v>
      </c>
      <c r="BF95" s="1">
        <v>17</v>
      </c>
      <c r="BG95" s="1">
        <v>24</v>
      </c>
      <c r="BH95" s="1">
        <v>20</v>
      </c>
      <c r="BI95" s="1">
        <v>1</v>
      </c>
      <c r="BJ95" s="1">
        <v>3</v>
      </c>
      <c r="BK95" s="1">
        <v>7</v>
      </c>
      <c r="BL95" s="1">
        <v>0</v>
      </c>
      <c r="BM95" s="1">
        <v>199</v>
      </c>
      <c r="BN95" s="1">
        <v>30</v>
      </c>
      <c r="BO95" s="1">
        <v>74</v>
      </c>
      <c r="BP95" s="1">
        <v>191</v>
      </c>
      <c r="BQ95" s="1">
        <v>58</v>
      </c>
      <c r="BR95" s="1">
        <v>140</v>
      </c>
      <c r="BS95" s="1">
        <v>932</v>
      </c>
      <c r="BT95" s="1">
        <v>14</v>
      </c>
      <c r="BU95" s="79">
        <v>24</v>
      </c>
    </row>
    <row r="96" spans="1:73" x14ac:dyDescent="0.15">
      <c r="A96" s="1" t="s">
        <v>183</v>
      </c>
      <c r="B96" s="1" t="s">
        <v>309</v>
      </c>
      <c r="C96" s="1" t="s">
        <v>184</v>
      </c>
      <c r="D96" s="41">
        <f t="shared" si="25"/>
        <v>5.9782608695652176E-2</v>
      </c>
      <c r="E96" s="43">
        <f t="shared" si="26"/>
        <v>9.7826086956521743E-2</v>
      </c>
      <c r="F96" s="43">
        <f t="shared" si="27"/>
        <v>0.11413043478260869</v>
      </c>
      <c r="G96" s="43">
        <f t="shared" si="28"/>
        <v>3.2608695652173912E-2</v>
      </c>
      <c r="H96" s="43">
        <f t="shared" si="29"/>
        <v>0.10869565217391304</v>
      </c>
      <c r="I96" s="43">
        <f t="shared" si="30"/>
        <v>5.434782608695652E-2</v>
      </c>
      <c r="J96" s="43">
        <f t="shared" si="31"/>
        <v>0.52717391304347827</v>
      </c>
      <c r="K96" s="44">
        <f t="shared" si="32"/>
        <v>5.434782608695652E-3</v>
      </c>
      <c r="L96" s="28">
        <f t="shared" si="33"/>
        <v>1.6304347826086956E-2</v>
      </c>
      <c r="M96" s="24">
        <f t="shared" si="34"/>
        <v>6</v>
      </c>
      <c r="N96" s="10"/>
      <c r="O96" s="72" t="s">
        <v>184</v>
      </c>
      <c r="P96" s="67">
        <f t="shared" si="35"/>
        <v>184</v>
      </c>
      <c r="Q96" s="13">
        <v>11</v>
      </c>
      <c r="R96" s="34">
        <v>18</v>
      </c>
      <c r="S96" s="34">
        <v>21</v>
      </c>
      <c r="T96" s="34">
        <v>6</v>
      </c>
      <c r="U96" s="34">
        <v>20</v>
      </c>
      <c r="V96" s="34">
        <v>10</v>
      </c>
      <c r="W96" s="34">
        <v>97</v>
      </c>
      <c r="X96" s="34">
        <v>1</v>
      </c>
      <c r="Y96" s="34">
        <v>3</v>
      </c>
      <c r="Z96" s="72">
        <v>4</v>
      </c>
      <c r="AA96" s="1">
        <v>1</v>
      </c>
      <c r="AB96" s="1">
        <v>1</v>
      </c>
      <c r="AC96" s="1">
        <v>0</v>
      </c>
      <c r="AD96" s="1">
        <v>1</v>
      </c>
      <c r="AE96" s="1">
        <v>2</v>
      </c>
      <c r="AF96" s="1">
        <v>2</v>
      </c>
      <c r="AG96" s="1">
        <v>4</v>
      </c>
      <c r="AH96" s="1">
        <v>1</v>
      </c>
      <c r="AI96" s="1">
        <v>3</v>
      </c>
      <c r="AJ96" s="1">
        <v>3</v>
      </c>
      <c r="AK96" s="1">
        <v>2</v>
      </c>
      <c r="AL96" s="1">
        <v>4</v>
      </c>
      <c r="AM96" s="1">
        <v>1</v>
      </c>
      <c r="AN96" s="1">
        <v>0</v>
      </c>
      <c r="AO96" s="1">
        <v>1</v>
      </c>
      <c r="AP96" s="1">
        <v>0</v>
      </c>
      <c r="AQ96" s="1">
        <v>3</v>
      </c>
      <c r="AR96" s="1">
        <v>2</v>
      </c>
      <c r="AS96" s="1">
        <v>0</v>
      </c>
      <c r="AT96" s="1">
        <v>4</v>
      </c>
      <c r="AU96" s="1">
        <v>1</v>
      </c>
      <c r="AV96" s="1">
        <v>10</v>
      </c>
      <c r="AW96" s="1">
        <v>0</v>
      </c>
      <c r="AX96" s="1">
        <v>0</v>
      </c>
      <c r="AY96" s="1">
        <v>2</v>
      </c>
      <c r="AZ96" s="1">
        <v>1</v>
      </c>
      <c r="BA96" s="1">
        <v>3</v>
      </c>
      <c r="BB96" s="1">
        <v>0</v>
      </c>
      <c r="BC96" s="1">
        <v>0</v>
      </c>
      <c r="BD96" s="1">
        <v>2</v>
      </c>
      <c r="BE96" s="1">
        <v>2</v>
      </c>
      <c r="BF96" s="1">
        <v>3</v>
      </c>
      <c r="BG96" s="1">
        <v>9</v>
      </c>
      <c r="BH96" s="1">
        <v>4</v>
      </c>
      <c r="BI96" s="1">
        <v>2</v>
      </c>
      <c r="BJ96" s="1">
        <v>0</v>
      </c>
      <c r="BK96" s="1">
        <v>5</v>
      </c>
      <c r="BL96" s="1">
        <v>3</v>
      </c>
      <c r="BM96" s="1">
        <v>21</v>
      </c>
      <c r="BN96" s="1">
        <v>3</v>
      </c>
      <c r="BO96" s="1">
        <v>11</v>
      </c>
      <c r="BP96" s="1">
        <v>3</v>
      </c>
      <c r="BQ96" s="1">
        <v>15</v>
      </c>
      <c r="BR96" s="1">
        <v>14</v>
      </c>
      <c r="BS96" s="1">
        <v>25</v>
      </c>
      <c r="BT96" s="1">
        <v>5</v>
      </c>
      <c r="BU96" s="79">
        <v>1</v>
      </c>
    </row>
    <row r="97" spans="1:73" ht="14.25" thickBot="1" x14ac:dyDescent="0.2">
      <c r="A97" s="1" t="s">
        <v>185</v>
      </c>
      <c r="B97" s="1" t="s">
        <v>312</v>
      </c>
      <c r="C97" s="1" t="s">
        <v>186</v>
      </c>
      <c r="D97" s="45">
        <f t="shared" si="25"/>
        <v>2.8061224489795918E-2</v>
      </c>
      <c r="E97" s="46">
        <f t="shared" si="26"/>
        <v>5.9311224489795922E-2</v>
      </c>
      <c r="F97" s="46">
        <f t="shared" si="27"/>
        <v>4.7831632653061222E-2</v>
      </c>
      <c r="G97" s="46">
        <f t="shared" si="28"/>
        <v>5.7397959183673471E-2</v>
      </c>
      <c r="H97" s="46">
        <f t="shared" si="29"/>
        <v>1.913265306122449E-2</v>
      </c>
      <c r="I97" s="46">
        <f t="shared" si="30"/>
        <v>5.1020408163265302E-3</v>
      </c>
      <c r="J97" s="46">
        <f t="shared" si="31"/>
        <v>0.77104591836734693</v>
      </c>
      <c r="K97" s="47">
        <f t="shared" si="32"/>
        <v>1.211734693877551E-2</v>
      </c>
      <c r="L97" s="30">
        <f t="shared" si="33"/>
        <v>0</v>
      </c>
      <c r="M97" s="27">
        <f t="shared" si="34"/>
        <v>52</v>
      </c>
      <c r="N97" s="10"/>
      <c r="O97" s="75" t="s">
        <v>186</v>
      </c>
      <c r="P97" s="68">
        <f t="shared" si="35"/>
        <v>1568</v>
      </c>
      <c r="Q97" s="15">
        <v>44</v>
      </c>
      <c r="R97" s="35">
        <v>93</v>
      </c>
      <c r="S97" s="35">
        <v>75</v>
      </c>
      <c r="T97" s="35">
        <v>90</v>
      </c>
      <c r="U97" s="35">
        <v>30</v>
      </c>
      <c r="V97" s="35">
        <v>8</v>
      </c>
      <c r="W97" s="35">
        <v>1209</v>
      </c>
      <c r="X97" s="35">
        <v>19</v>
      </c>
      <c r="Y97" s="35">
        <v>0</v>
      </c>
      <c r="Z97" s="75">
        <v>29</v>
      </c>
      <c r="AA97" s="80">
        <v>1</v>
      </c>
      <c r="AB97" s="80">
        <v>4</v>
      </c>
      <c r="AC97" s="80">
        <v>5</v>
      </c>
      <c r="AD97" s="80">
        <v>0</v>
      </c>
      <c r="AE97" s="80">
        <v>2</v>
      </c>
      <c r="AF97" s="80">
        <v>3</v>
      </c>
      <c r="AG97" s="80">
        <v>12</v>
      </c>
      <c r="AH97" s="80">
        <v>4</v>
      </c>
      <c r="AI97" s="80">
        <v>2</v>
      </c>
      <c r="AJ97" s="80">
        <v>15</v>
      </c>
      <c r="AK97" s="80">
        <v>14</v>
      </c>
      <c r="AL97" s="80">
        <v>27</v>
      </c>
      <c r="AM97" s="80">
        <v>19</v>
      </c>
      <c r="AN97" s="80">
        <v>4</v>
      </c>
      <c r="AO97" s="80">
        <v>4</v>
      </c>
      <c r="AP97" s="80">
        <v>5</v>
      </c>
      <c r="AQ97" s="80">
        <v>2</v>
      </c>
      <c r="AR97" s="80">
        <v>1</v>
      </c>
      <c r="AS97" s="80">
        <v>7</v>
      </c>
      <c r="AT97" s="80">
        <v>2</v>
      </c>
      <c r="AU97" s="80">
        <v>23</v>
      </c>
      <c r="AV97" s="80">
        <v>27</v>
      </c>
      <c r="AW97" s="80">
        <v>4</v>
      </c>
      <c r="AX97" s="80">
        <v>2</v>
      </c>
      <c r="AY97" s="80">
        <v>15</v>
      </c>
      <c r="AZ97" s="80">
        <v>33</v>
      </c>
      <c r="BA97" s="80">
        <v>27</v>
      </c>
      <c r="BB97" s="80">
        <v>6</v>
      </c>
      <c r="BC97" s="80">
        <v>3</v>
      </c>
      <c r="BD97" s="80">
        <v>0</v>
      </c>
      <c r="BE97" s="80">
        <v>2</v>
      </c>
      <c r="BF97" s="80">
        <v>8</v>
      </c>
      <c r="BG97" s="80">
        <v>17</v>
      </c>
      <c r="BH97" s="80">
        <v>3</v>
      </c>
      <c r="BI97" s="80">
        <v>3</v>
      </c>
      <c r="BJ97" s="80">
        <v>3</v>
      </c>
      <c r="BK97" s="80">
        <v>2</v>
      </c>
      <c r="BL97" s="80">
        <v>0</v>
      </c>
      <c r="BM97" s="80">
        <v>34</v>
      </c>
      <c r="BN97" s="80">
        <v>7</v>
      </c>
      <c r="BO97" s="80">
        <v>25</v>
      </c>
      <c r="BP97" s="80">
        <v>11</v>
      </c>
      <c r="BQ97" s="80">
        <v>14</v>
      </c>
      <c r="BR97" s="80">
        <v>8</v>
      </c>
      <c r="BS97" s="80">
        <v>43</v>
      </c>
      <c r="BT97" s="80">
        <v>1067</v>
      </c>
      <c r="BU97" s="81">
        <v>19</v>
      </c>
    </row>
    <row r="98" spans="1:73" ht="14.25" thickBot="1" x14ac:dyDescent="0.2">
      <c r="A98" s="10"/>
      <c r="B98" s="10"/>
      <c r="C98" s="10"/>
    </row>
    <row r="99" spans="1:73" ht="14.25" thickBot="1" x14ac:dyDescent="0.2">
      <c r="C99" s="224" t="s">
        <v>456</v>
      </c>
      <c r="D99" s="225">
        <f>Q99/$P$99</f>
        <v>0.12907222357624504</v>
      </c>
      <c r="E99" s="225">
        <f t="shared" ref="E99:L99" si="36">R99/$P$99</f>
        <v>0.21033390202291005</v>
      </c>
      <c r="F99" s="225">
        <f t="shared" si="36"/>
        <v>0.20120440328215128</v>
      </c>
      <c r="G99" s="225">
        <f t="shared" si="36"/>
        <v>0.1605532537167926</v>
      </c>
      <c r="H99" s="225">
        <f t="shared" si="36"/>
        <v>8.2409212771143062E-2</v>
      </c>
      <c r="I99" s="225">
        <f t="shared" si="36"/>
        <v>4.8389389877325537E-2</v>
      </c>
      <c r="J99" s="225">
        <f t="shared" si="36"/>
        <v>0.1546023235031278</v>
      </c>
      <c r="K99" s="225">
        <f t="shared" si="36"/>
        <v>1.3435291250304656E-2</v>
      </c>
      <c r="L99" s="226">
        <f t="shared" si="36"/>
        <v>6.5399301324234301E-3</v>
      </c>
      <c r="N99" s="10"/>
      <c r="O99" s="10"/>
      <c r="P99" s="221">
        <f>SUM(P12:P97)</f>
        <v>98472</v>
      </c>
      <c r="Q99" s="222">
        <f t="shared" ref="Q99:Y99" si="37">SUM(Q12:Q97)</f>
        <v>12710</v>
      </c>
      <c r="R99" s="222">
        <f t="shared" si="37"/>
        <v>20712</v>
      </c>
      <c r="S99" s="222">
        <f t="shared" si="37"/>
        <v>19813</v>
      </c>
      <c r="T99" s="222">
        <f t="shared" si="37"/>
        <v>15810</v>
      </c>
      <c r="U99" s="222">
        <f t="shared" si="37"/>
        <v>8115</v>
      </c>
      <c r="V99" s="222">
        <f t="shared" si="37"/>
        <v>4765</v>
      </c>
      <c r="W99" s="222">
        <f t="shared" si="37"/>
        <v>15224</v>
      </c>
      <c r="X99" s="222">
        <f t="shared" si="37"/>
        <v>1323</v>
      </c>
      <c r="Y99" s="223">
        <f t="shared" si="37"/>
        <v>644</v>
      </c>
    </row>
  </sheetData>
  <autoFilter ref="A11:BU97" xr:uid="{00000000-0009-0000-0000-00000C000000}">
    <sortState xmlns:xlrd2="http://schemas.microsoft.com/office/spreadsheetml/2017/richdata2" ref="A12:BU97">
      <sortCondition ref="A11"/>
    </sortState>
  </autoFilter>
  <mergeCells count="1">
    <mergeCell ref="D10:M10"/>
  </mergeCells>
  <phoneticPr fontId="1"/>
  <conditionalFormatting sqref="Q12:Q97">
    <cfRule type="colorScale" priority="9">
      <colorScale>
        <cfvo type="min"/>
        <cfvo type="max"/>
        <color theme="7" tint="0.79998168889431442"/>
        <color theme="5"/>
      </colorScale>
    </cfRule>
  </conditionalFormatting>
  <conditionalFormatting sqref="R12:R97">
    <cfRule type="colorScale" priority="8">
      <colorScale>
        <cfvo type="min"/>
        <cfvo type="max"/>
        <color theme="7" tint="0.79998168889431442"/>
        <color theme="5"/>
      </colorScale>
    </cfRule>
  </conditionalFormatting>
  <conditionalFormatting sqref="S12:S97">
    <cfRule type="colorScale" priority="7">
      <colorScale>
        <cfvo type="min"/>
        <cfvo type="max"/>
        <color theme="7" tint="0.79998168889431442"/>
        <color theme="5"/>
      </colorScale>
    </cfRule>
  </conditionalFormatting>
  <conditionalFormatting sqref="T12:T97">
    <cfRule type="colorScale" priority="6">
      <colorScale>
        <cfvo type="min"/>
        <cfvo type="max"/>
        <color theme="7" tint="0.79998168889431442"/>
        <color theme="5"/>
      </colorScale>
    </cfRule>
  </conditionalFormatting>
  <conditionalFormatting sqref="U12:U97">
    <cfRule type="colorScale" priority="5">
      <colorScale>
        <cfvo type="min"/>
        <cfvo type="max"/>
        <color theme="7" tint="0.79998168889431442"/>
        <color theme="5"/>
      </colorScale>
    </cfRule>
  </conditionalFormatting>
  <conditionalFormatting sqref="V12:V97">
    <cfRule type="colorScale" priority="4">
      <colorScale>
        <cfvo type="min"/>
        <cfvo type="max"/>
        <color theme="7" tint="0.79998168889431442"/>
        <color theme="5"/>
      </colorScale>
    </cfRule>
  </conditionalFormatting>
  <conditionalFormatting sqref="W12:W97">
    <cfRule type="colorScale" priority="3">
      <colorScale>
        <cfvo type="min"/>
        <cfvo type="max"/>
        <color theme="7" tint="0.79998168889431442"/>
        <color theme="5"/>
      </colorScale>
    </cfRule>
  </conditionalFormatting>
  <conditionalFormatting sqref="X12:X97">
    <cfRule type="colorScale" priority="2">
      <colorScale>
        <cfvo type="min"/>
        <cfvo type="max"/>
        <color theme="7" tint="0.79998168889431442"/>
        <color theme="5"/>
      </colorScale>
    </cfRule>
  </conditionalFormatting>
  <conditionalFormatting sqref="Y12:Y97">
    <cfRule type="colorScale" priority="1">
      <colorScale>
        <cfvo type="min"/>
        <cfvo type="max"/>
        <color theme="7" tint="0.79998168889431442"/>
        <color theme="5"/>
      </colorScale>
    </cfRule>
  </conditionalFormatting>
  <hyperlinks>
    <hyperlink ref="O1" location="目次!A1" display="目次に戻る" xr:uid="{00000000-0004-0000-0C00-000000000000}"/>
    <hyperlink ref="AH1" location="目次!A1" display="目次に戻る" xr:uid="{2C86C219-A804-4286-9BC2-297E658D875F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17</vt:i4>
      </vt:variant>
    </vt:vector>
  </HeadingPairs>
  <TitlesOfParts>
    <vt:vector size="28" baseType="lpstr">
      <vt:lpstr>目次</vt:lpstr>
      <vt:lpstr>6-1-1.学士課程</vt:lpstr>
      <vt:lpstr>6-1-2.学士課程(平均)</vt:lpstr>
      <vt:lpstr>6-1-3.学士課程 (学部別)</vt:lpstr>
      <vt:lpstr>6.グラフデータ</vt:lpstr>
      <vt:lpstr>6.経年データ（学部単位）</vt:lpstr>
      <vt:lpstr>6-1.2020</vt:lpstr>
      <vt:lpstr>6-1.2021</vt:lpstr>
      <vt:lpstr>6-1.2022</vt:lpstr>
      <vt:lpstr>6-1.2023</vt:lpstr>
      <vt:lpstr>6-1.2024</vt:lpstr>
      <vt:lpstr>'6.グラフデータ'!Print_Area</vt:lpstr>
      <vt:lpstr>'6-1.2020'!Print_Area</vt:lpstr>
      <vt:lpstr>'6-1.2021'!Print_Area</vt:lpstr>
      <vt:lpstr>'6-1.2022'!Print_Area</vt:lpstr>
      <vt:lpstr>'6-1.2023'!Print_Area</vt:lpstr>
      <vt:lpstr>'6-1.2024'!Print_Area</vt:lpstr>
      <vt:lpstr>'6-1-1.学士課程'!Print_Area</vt:lpstr>
      <vt:lpstr>'6-1-2.学士課程(平均)'!Print_Area</vt:lpstr>
      <vt:lpstr>'6-1-3.学士課程 (学部別)'!Print_Area</vt:lpstr>
      <vt:lpstr>目次!Print_Area</vt:lpstr>
      <vt:lpstr>'6-1.2020'!Print_Titles</vt:lpstr>
      <vt:lpstr>'6-1.2021'!Print_Titles</vt:lpstr>
      <vt:lpstr>'6-1.2022'!Print_Titles</vt:lpstr>
      <vt:lpstr>'6-1.2023'!Print_Titles</vt:lpstr>
      <vt:lpstr>'6-1.2024'!Print_Titles</vt:lpstr>
      <vt:lpstr>'6-1-2.学士課程(平均)'!Print_Titles</vt:lpstr>
      <vt:lpstr>'6-1-3.学士課程 (学部別)'!Print_Titles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2025-10-10T04:44:52Z</cp:lastPrinted>
  <dcterms:created xsi:type="dcterms:W3CDTF">2022-12-06T08:39:19Z</dcterms:created>
  <dcterms:modified xsi:type="dcterms:W3CDTF">2025-10-22T00:40:06Z</dcterms:modified>
</cp:coreProperties>
</file>